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-90" windowWidth="13125" windowHeight="12840"/>
  </bookViews>
  <sheets>
    <sheet name="Итого по видам(с учет нераспр.)" sheetId="7" r:id="rId1"/>
    <sheet name="Всего (с выдел. нераспред)" sheetId="8" r:id="rId2"/>
    <sheet name="Дотации" sheetId="9" r:id="rId3"/>
    <sheet name="Субсидии" sheetId="10" r:id="rId4"/>
    <sheet name="Субвенции " sheetId="11" r:id="rId5"/>
    <sheet name="Иные" sheetId="12" r:id="rId6"/>
  </sheets>
  <definedNames>
    <definedName name="_xlnm.Print_Titles" localSheetId="1">'Всего (с выдел. нераспред)'!$A:$P,'Всего (с выдел. нераспред)'!$3:$6</definedName>
    <definedName name="_xlnm.Print_Titles" localSheetId="5">Иные!$A:$A,Иные!$5:$7</definedName>
    <definedName name="_xlnm.Print_Titles" localSheetId="0">'Итого по видам(с учет нераспр.)'!$4:$6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выдел. нераспред)'!$A$1:$P$409</definedName>
    <definedName name="_xlnm.Print_Area" localSheetId="2">Дотации!$A$1:$P$54</definedName>
    <definedName name="_xlnm.Print_Area" localSheetId="5">Иные!$A$1:$ER$203</definedName>
    <definedName name="_xlnm.Print_Area" localSheetId="0">'Итого по видам(с учет нераспр.)'!$A$1:$F$182</definedName>
    <definedName name="_xlnm.Print_Area" localSheetId="4">'Субвенции '!$A$1:$BR$397</definedName>
    <definedName name="_xlnm.Print_Area" localSheetId="3">Субсидии!$A$1:$HC$406</definedName>
  </definedNames>
  <calcPr calcId="145621"/>
</workbook>
</file>

<file path=xl/calcChain.xml><?xml version="1.0" encoding="utf-8"?>
<calcChain xmlns="http://schemas.openxmlformats.org/spreadsheetml/2006/main">
  <c r="J135" i="8" l="1"/>
  <c r="J134" i="8"/>
  <c r="J133" i="8"/>
  <c r="J132" i="8"/>
  <c r="J131" i="8"/>
  <c r="J130" i="8"/>
  <c r="J129" i="8"/>
  <c r="J128" i="8"/>
  <c r="J117" i="8"/>
  <c r="J118" i="8"/>
  <c r="J119" i="8"/>
  <c r="J120" i="8"/>
  <c r="J121" i="8"/>
  <c r="J122" i="8"/>
  <c r="J123" i="8"/>
  <c r="J17" i="8"/>
  <c r="J18" i="8"/>
  <c r="J19" i="8"/>
  <c r="J20" i="8"/>
  <c r="J21" i="8"/>
  <c r="J22" i="8"/>
  <c r="J28" i="8"/>
  <c r="J30" i="8"/>
  <c r="J31" i="8"/>
  <c r="J32" i="8"/>
  <c r="M25" i="8"/>
  <c r="P100" i="8"/>
  <c r="P121" i="8"/>
  <c r="P204" i="8"/>
  <c r="P232" i="8"/>
  <c r="P236" i="8"/>
  <c r="P254" i="8"/>
  <c r="P270" i="8"/>
  <c r="P271" i="8"/>
  <c r="P276" i="8"/>
  <c r="P359" i="8"/>
  <c r="J397" i="8"/>
  <c r="P396" i="8"/>
  <c r="D175" i="12"/>
  <c r="D155" i="12"/>
  <c r="D150" i="12"/>
  <c r="D127" i="12"/>
  <c r="D123" i="12"/>
  <c r="D117" i="12"/>
  <c r="D118" i="12"/>
  <c r="D105" i="12"/>
  <c r="D99" i="12"/>
  <c r="D57" i="12"/>
  <c r="D40" i="12"/>
  <c r="D28" i="12"/>
  <c r="D24" i="12"/>
  <c r="B182" i="12"/>
  <c r="C182" i="12"/>
  <c r="B13" i="12"/>
  <c r="C13" i="12"/>
  <c r="B15" i="12"/>
  <c r="C15" i="12"/>
  <c r="B16" i="12"/>
  <c r="C16" i="12"/>
  <c r="B18" i="12"/>
  <c r="C18" i="12"/>
  <c r="B19" i="12"/>
  <c r="C19" i="12"/>
  <c r="B20" i="12"/>
  <c r="C20" i="12"/>
  <c r="B21" i="12"/>
  <c r="C21" i="12"/>
  <c r="B23" i="12"/>
  <c r="C23" i="12"/>
  <c r="B24" i="12"/>
  <c r="C24" i="12"/>
  <c r="B25" i="12"/>
  <c r="C25" i="12"/>
  <c r="B27" i="12"/>
  <c r="C27" i="12"/>
  <c r="B28" i="12"/>
  <c r="C28" i="12"/>
  <c r="B29" i="12"/>
  <c r="C29" i="12"/>
  <c r="B31" i="12"/>
  <c r="C31" i="12"/>
  <c r="B32" i="12"/>
  <c r="C32" i="12"/>
  <c r="B33" i="12"/>
  <c r="C33" i="12"/>
  <c r="B34" i="12"/>
  <c r="C34" i="12"/>
  <c r="B35" i="12"/>
  <c r="C35" i="12"/>
  <c r="B36" i="12"/>
  <c r="C36" i="12"/>
  <c r="B37" i="12"/>
  <c r="C37" i="12"/>
  <c r="B39" i="12"/>
  <c r="C39" i="12"/>
  <c r="B40" i="12"/>
  <c r="C40" i="12"/>
  <c r="B41" i="12"/>
  <c r="C41" i="12"/>
  <c r="B43" i="12"/>
  <c r="C43" i="12"/>
  <c r="B44" i="12"/>
  <c r="C44" i="12"/>
  <c r="B45" i="12"/>
  <c r="C45" i="12"/>
  <c r="B47" i="12"/>
  <c r="C47" i="12"/>
  <c r="B48" i="12"/>
  <c r="C48" i="12"/>
  <c r="B50" i="12"/>
  <c r="C50" i="12"/>
  <c r="B51" i="12"/>
  <c r="C51" i="12"/>
  <c r="B52" i="12"/>
  <c r="C52" i="12"/>
  <c r="B54" i="12"/>
  <c r="C54" i="12"/>
  <c r="B55" i="12"/>
  <c r="C55" i="12"/>
  <c r="B56" i="12"/>
  <c r="C56" i="12"/>
  <c r="B57" i="12"/>
  <c r="C57" i="12"/>
  <c r="B59" i="12"/>
  <c r="C59" i="12"/>
  <c r="B60" i="12"/>
  <c r="C60" i="12"/>
  <c r="B62" i="12"/>
  <c r="C62" i="12"/>
  <c r="B63" i="12"/>
  <c r="C63" i="12"/>
  <c r="B65" i="12"/>
  <c r="C65" i="12"/>
  <c r="B66" i="12"/>
  <c r="C66" i="12"/>
  <c r="B67" i="12"/>
  <c r="C67" i="12"/>
  <c r="B69" i="12"/>
  <c r="C69" i="12"/>
  <c r="B70" i="12"/>
  <c r="C70" i="12"/>
  <c r="B71" i="12"/>
  <c r="C71" i="12"/>
  <c r="B73" i="12"/>
  <c r="C73" i="12"/>
  <c r="B74" i="12"/>
  <c r="C74" i="12"/>
  <c r="B75" i="12"/>
  <c r="C75" i="12"/>
  <c r="B77" i="12"/>
  <c r="C77" i="12"/>
  <c r="B78" i="12"/>
  <c r="C78" i="12"/>
  <c r="B80" i="12"/>
  <c r="C80" i="12"/>
  <c r="B81" i="12"/>
  <c r="C81" i="12"/>
  <c r="B82" i="12"/>
  <c r="C82" i="12"/>
  <c r="B84" i="12"/>
  <c r="C84" i="12"/>
  <c r="B85" i="12"/>
  <c r="C85" i="12"/>
  <c r="B87" i="12"/>
  <c r="C87" i="12"/>
  <c r="B88" i="12"/>
  <c r="C88" i="12"/>
  <c r="B89" i="12"/>
  <c r="C89" i="12"/>
  <c r="B90" i="12"/>
  <c r="C90" i="12"/>
  <c r="B91" i="12"/>
  <c r="C91" i="12"/>
  <c r="B92" i="12"/>
  <c r="C92" i="12"/>
  <c r="B93" i="12"/>
  <c r="C93" i="12"/>
  <c r="B95" i="12"/>
  <c r="C95" i="12"/>
  <c r="B96" i="12"/>
  <c r="C96" i="12"/>
  <c r="B98" i="12"/>
  <c r="C98" i="12"/>
  <c r="B99" i="12"/>
  <c r="C99" i="12"/>
  <c r="B100" i="12"/>
  <c r="C100" i="12"/>
  <c r="B101" i="12"/>
  <c r="C101" i="12"/>
  <c r="B103" i="12"/>
  <c r="C103" i="12"/>
  <c r="B104" i="12"/>
  <c r="C104" i="12"/>
  <c r="B105" i="12"/>
  <c r="C105" i="12"/>
  <c r="B106" i="12"/>
  <c r="C106" i="12"/>
  <c r="B108" i="12"/>
  <c r="C108" i="12"/>
  <c r="B109" i="12"/>
  <c r="C109" i="12"/>
  <c r="B110" i="12"/>
  <c r="C110" i="12"/>
  <c r="B111" i="12"/>
  <c r="C111" i="12"/>
  <c r="B112" i="12"/>
  <c r="C112" i="12"/>
  <c r="B113" i="12"/>
  <c r="C113" i="12"/>
  <c r="B114" i="12"/>
  <c r="C114" i="12"/>
  <c r="B115" i="12"/>
  <c r="C115" i="12"/>
  <c r="B116" i="12"/>
  <c r="C116" i="12"/>
  <c r="B117" i="12"/>
  <c r="C117" i="12"/>
  <c r="B118" i="12"/>
  <c r="C118" i="12"/>
  <c r="B119" i="12"/>
  <c r="C119" i="12"/>
  <c r="B120" i="12"/>
  <c r="C120" i="12"/>
  <c r="B122" i="12"/>
  <c r="C122" i="12"/>
  <c r="B123" i="12"/>
  <c r="C123" i="12"/>
  <c r="B125" i="12"/>
  <c r="C125" i="12"/>
  <c r="B126" i="12"/>
  <c r="C126" i="12"/>
  <c r="B127" i="12"/>
  <c r="C127" i="12"/>
  <c r="B129" i="12"/>
  <c r="C129" i="12"/>
  <c r="B130" i="12"/>
  <c r="C130" i="12"/>
  <c r="B131" i="12"/>
  <c r="C131" i="12"/>
  <c r="B132" i="12"/>
  <c r="C132" i="12"/>
  <c r="B133" i="12"/>
  <c r="C133" i="12"/>
  <c r="B135" i="12"/>
  <c r="C135" i="12"/>
  <c r="B136" i="12"/>
  <c r="C136" i="12"/>
  <c r="D136" i="12" s="1"/>
  <c r="B137" i="12"/>
  <c r="N310" i="8" s="1"/>
  <c r="C137" i="12"/>
  <c r="D137" i="12" s="1"/>
  <c r="B139" i="12"/>
  <c r="C139" i="12"/>
  <c r="B140" i="12"/>
  <c r="C140" i="12"/>
  <c r="B142" i="12"/>
  <c r="C142" i="12"/>
  <c r="B143" i="12"/>
  <c r="C143" i="12"/>
  <c r="B145" i="12"/>
  <c r="C145" i="12"/>
  <c r="B146" i="12"/>
  <c r="C146" i="12"/>
  <c r="B148" i="12"/>
  <c r="C148" i="12"/>
  <c r="B149" i="12"/>
  <c r="C149" i="12"/>
  <c r="B150" i="12"/>
  <c r="C150" i="12"/>
  <c r="B151" i="12"/>
  <c r="C151" i="12"/>
  <c r="B152" i="12"/>
  <c r="C152" i="12"/>
  <c r="B154" i="12"/>
  <c r="C154" i="12"/>
  <c r="B155" i="12"/>
  <c r="C155" i="12"/>
  <c r="B157" i="12"/>
  <c r="C157" i="12"/>
  <c r="B158" i="12"/>
  <c r="C158" i="12"/>
  <c r="B159" i="12"/>
  <c r="C159" i="12"/>
  <c r="B160" i="12"/>
  <c r="C160" i="12"/>
  <c r="B162" i="12"/>
  <c r="C162" i="12"/>
  <c r="B163" i="12"/>
  <c r="C163" i="12"/>
  <c r="B164" i="12"/>
  <c r="C164" i="12"/>
  <c r="B165" i="12"/>
  <c r="C165" i="12"/>
  <c r="B167" i="12"/>
  <c r="C167" i="12"/>
  <c r="B168" i="12"/>
  <c r="C168" i="12"/>
  <c r="B169" i="12"/>
  <c r="C169" i="12"/>
  <c r="B171" i="12"/>
  <c r="C171" i="12"/>
  <c r="B172" i="12"/>
  <c r="C172" i="12"/>
  <c r="B173" i="12"/>
  <c r="C173" i="12"/>
  <c r="B174" i="12"/>
  <c r="C174" i="12"/>
  <c r="B175" i="12"/>
  <c r="C175" i="12"/>
  <c r="B176" i="12"/>
  <c r="C176" i="12"/>
  <c r="B178" i="12"/>
  <c r="C178" i="12"/>
  <c r="B179" i="12"/>
  <c r="C179" i="12"/>
  <c r="B180" i="12"/>
  <c r="C180" i="12"/>
  <c r="B181" i="12"/>
  <c r="C181" i="12"/>
  <c r="C12" i="12"/>
  <c r="B12" i="12"/>
  <c r="EQ177" i="12"/>
  <c r="EP177" i="12"/>
  <c r="EQ170" i="12"/>
  <c r="EP170" i="12"/>
  <c r="EQ166" i="12"/>
  <c r="EP166" i="12"/>
  <c r="EQ161" i="12"/>
  <c r="EP161" i="12"/>
  <c r="EQ156" i="12"/>
  <c r="EP156" i="12"/>
  <c r="EQ153" i="12"/>
  <c r="EP153" i="12"/>
  <c r="EQ147" i="12"/>
  <c r="EP147" i="12"/>
  <c r="EQ144" i="12"/>
  <c r="EP144" i="12"/>
  <c r="EQ141" i="12"/>
  <c r="EP141" i="12"/>
  <c r="EQ138" i="12"/>
  <c r="EP138" i="12"/>
  <c r="EQ134" i="12"/>
  <c r="EP134" i="12"/>
  <c r="EQ128" i="12"/>
  <c r="EP128" i="12"/>
  <c r="EQ121" i="12"/>
  <c r="EP121" i="12"/>
  <c r="EQ107" i="12"/>
  <c r="EP107" i="12"/>
  <c r="EQ102" i="12"/>
  <c r="EP102" i="12"/>
  <c r="EQ97" i="12"/>
  <c r="EP97" i="12"/>
  <c r="EQ94" i="12"/>
  <c r="EP94" i="12"/>
  <c r="EQ86" i="12"/>
  <c r="EP86" i="12"/>
  <c r="EQ83" i="12"/>
  <c r="EP83" i="12"/>
  <c r="EQ79" i="12"/>
  <c r="EP79" i="12"/>
  <c r="EQ76" i="12"/>
  <c r="EP76" i="12"/>
  <c r="EQ72" i="12"/>
  <c r="EP72" i="12"/>
  <c r="EQ68" i="12"/>
  <c r="EP68" i="12"/>
  <c r="EQ64" i="12"/>
  <c r="EP64" i="12"/>
  <c r="EQ61" i="12"/>
  <c r="EP61" i="12"/>
  <c r="EQ58" i="12"/>
  <c r="EP58" i="12"/>
  <c r="EQ53" i="12"/>
  <c r="EP53" i="12"/>
  <c r="EQ49" i="12"/>
  <c r="EP49" i="12"/>
  <c r="EQ46" i="12"/>
  <c r="EP46" i="12"/>
  <c r="EQ42" i="12"/>
  <c r="EP42" i="12"/>
  <c r="EQ38" i="12"/>
  <c r="EP38" i="12"/>
  <c r="EQ30" i="12"/>
  <c r="EP30" i="12"/>
  <c r="EQ26" i="12"/>
  <c r="EP26" i="12"/>
  <c r="EQ22" i="12"/>
  <c r="EQ8" i="12" s="1"/>
  <c r="EP22" i="12"/>
  <c r="EP8" i="12" s="1"/>
  <c r="EP183" i="12" s="1"/>
  <c r="D153" i="7" s="1"/>
  <c r="EQ17" i="12"/>
  <c r="EP17" i="12"/>
  <c r="EQ14" i="12"/>
  <c r="EP14" i="12"/>
  <c r="EQ11" i="12"/>
  <c r="EP11" i="12"/>
  <c r="EQ10" i="12"/>
  <c r="EP10" i="12"/>
  <c r="EQ9" i="12"/>
  <c r="EP9" i="12"/>
  <c r="EO103" i="12"/>
  <c r="EN177" i="12"/>
  <c r="EM177" i="12"/>
  <c r="EN170" i="12"/>
  <c r="EM170" i="12"/>
  <c r="EN166" i="12"/>
  <c r="EM166" i="12"/>
  <c r="EN161" i="12"/>
  <c r="EM161" i="12"/>
  <c r="EN156" i="12"/>
  <c r="EM156" i="12"/>
  <c r="EN153" i="12"/>
  <c r="EM153" i="12"/>
  <c r="EN147" i="12"/>
  <c r="EM147" i="12"/>
  <c r="EN144" i="12"/>
  <c r="EM144" i="12"/>
  <c r="EN141" i="12"/>
  <c r="EM141" i="12"/>
  <c r="EN138" i="12"/>
  <c r="EM138" i="12"/>
  <c r="EN134" i="12"/>
  <c r="EM134" i="12"/>
  <c r="EN128" i="12"/>
  <c r="EM128" i="12"/>
  <c r="EN121" i="12"/>
  <c r="EM121" i="12"/>
  <c r="EN107" i="12"/>
  <c r="EM107" i="12"/>
  <c r="EN102" i="12"/>
  <c r="EO102" i="12" s="1"/>
  <c r="EM102" i="12"/>
  <c r="EN97" i="12"/>
  <c r="EM97" i="12"/>
  <c r="EN94" i="12"/>
  <c r="EM94" i="12"/>
  <c r="EN86" i="12"/>
  <c r="EM86" i="12"/>
  <c r="EN83" i="12"/>
  <c r="EM83" i="12"/>
  <c r="EN79" i="12"/>
  <c r="EM79" i="12"/>
  <c r="EN76" i="12"/>
  <c r="EM76" i="12"/>
  <c r="EN72" i="12"/>
  <c r="EM72" i="12"/>
  <c r="EN68" i="12"/>
  <c r="EM68" i="12"/>
  <c r="EN64" i="12"/>
  <c r="EM64" i="12"/>
  <c r="EN61" i="12"/>
  <c r="EM61" i="12"/>
  <c r="EN58" i="12"/>
  <c r="EM58" i="12"/>
  <c r="EN53" i="12"/>
  <c r="EM53" i="12"/>
  <c r="EN49" i="12"/>
  <c r="EM49" i="12"/>
  <c r="EN46" i="12"/>
  <c r="EM46" i="12"/>
  <c r="EN42" i="12"/>
  <c r="EM42" i="12"/>
  <c r="EN38" i="12"/>
  <c r="EM38" i="12"/>
  <c r="EN30" i="12"/>
  <c r="EM30" i="12"/>
  <c r="EN26" i="12"/>
  <c r="EM26" i="12"/>
  <c r="EN22" i="12"/>
  <c r="EM22" i="12"/>
  <c r="EN17" i="12"/>
  <c r="EM17" i="12"/>
  <c r="EN14" i="12"/>
  <c r="EM14" i="12"/>
  <c r="EN11" i="12"/>
  <c r="EM11" i="12"/>
  <c r="EN10" i="12"/>
  <c r="EM10" i="12"/>
  <c r="EN9" i="12"/>
  <c r="EO9" i="12" s="1"/>
  <c r="EM9" i="12"/>
  <c r="EL124" i="12"/>
  <c r="EL125" i="12"/>
  <c r="EK177" i="12"/>
  <c r="EJ177" i="12"/>
  <c r="EK170" i="12"/>
  <c r="EJ170" i="12"/>
  <c r="EK166" i="12"/>
  <c r="EJ166" i="12"/>
  <c r="EK161" i="12"/>
  <c r="EJ161" i="12"/>
  <c r="EK156" i="12"/>
  <c r="EJ156" i="12"/>
  <c r="EK153" i="12"/>
  <c r="EJ153" i="12"/>
  <c r="EK147" i="12"/>
  <c r="EJ147" i="12"/>
  <c r="EK144" i="12"/>
  <c r="EJ144" i="12"/>
  <c r="EK141" i="12"/>
  <c r="EJ141" i="12"/>
  <c r="EK138" i="12"/>
  <c r="EJ138" i="12"/>
  <c r="EK134" i="12"/>
  <c r="EJ134" i="12"/>
  <c r="EK128" i="12"/>
  <c r="EJ128" i="12"/>
  <c r="EK124" i="12"/>
  <c r="EJ124" i="12"/>
  <c r="EK121" i="12"/>
  <c r="EJ121" i="12"/>
  <c r="EK107" i="12"/>
  <c r="EJ107" i="12"/>
  <c r="EK102" i="12"/>
  <c r="EJ102" i="12"/>
  <c r="EK97" i="12"/>
  <c r="EJ97" i="12"/>
  <c r="EK94" i="12"/>
  <c r="EJ94" i="12"/>
  <c r="EK86" i="12"/>
  <c r="EJ86" i="12"/>
  <c r="EK83" i="12"/>
  <c r="EJ83" i="12"/>
  <c r="EK79" i="12"/>
  <c r="EJ79" i="12"/>
  <c r="EK76" i="12"/>
  <c r="EJ76" i="12"/>
  <c r="EK72" i="12"/>
  <c r="EJ72" i="12"/>
  <c r="EK68" i="12"/>
  <c r="EJ68" i="12"/>
  <c r="EK64" i="12"/>
  <c r="EJ64" i="12"/>
  <c r="EK61" i="12"/>
  <c r="EJ61" i="12"/>
  <c r="EK58" i="12"/>
  <c r="EJ58" i="12"/>
  <c r="EK53" i="12"/>
  <c r="EJ53" i="12"/>
  <c r="EK49" i="12"/>
  <c r="EJ49" i="12"/>
  <c r="EK46" i="12"/>
  <c r="EJ46" i="12"/>
  <c r="EK42" i="12"/>
  <c r="EJ42" i="12"/>
  <c r="EK38" i="12"/>
  <c r="EJ38" i="12"/>
  <c r="EK30" i="12"/>
  <c r="EJ30" i="12"/>
  <c r="EK26" i="12"/>
  <c r="EJ26" i="12"/>
  <c r="EK22" i="12"/>
  <c r="EJ22" i="12"/>
  <c r="EK17" i="12"/>
  <c r="EJ17" i="12"/>
  <c r="EK14" i="12"/>
  <c r="EJ14" i="12"/>
  <c r="EK11" i="12"/>
  <c r="EJ11" i="12"/>
  <c r="EK10" i="12"/>
  <c r="EJ10" i="12"/>
  <c r="EK9" i="12"/>
  <c r="EJ9" i="12"/>
  <c r="EI148" i="12"/>
  <c r="EH177" i="12"/>
  <c r="EG177" i="12"/>
  <c r="EH170" i="12"/>
  <c r="EG170" i="12"/>
  <c r="EH166" i="12"/>
  <c r="EG166" i="12"/>
  <c r="EH161" i="12"/>
  <c r="EG161" i="12"/>
  <c r="EH156" i="12"/>
  <c r="EG156" i="12"/>
  <c r="EH153" i="12"/>
  <c r="EG153" i="12"/>
  <c r="EH147" i="12"/>
  <c r="EI147" i="12" s="1"/>
  <c r="EG147" i="12"/>
  <c r="EH144" i="12"/>
  <c r="EG144" i="12"/>
  <c r="EH141" i="12"/>
  <c r="EG141" i="12"/>
  <c r="EH138" i="12"/>
  <c r="EG138" i="12"/>
  <c r="EH134" i="12"/>
  <c r="EG134" i="12"/>
  <c r="EH128" i="12"/>
  <c r="EG128" i="12"/>
  <c r="EH124" i="12"/>
  <c r="EG124" i="12"/>
  <c r="EH121" i="12"/>
  <c r="EG121" i="12"/>
  <c r="EH107" i="12"/>
  <c r="EG107" i="12"/>
  <c r="EH102" i="12"/>
  <c r="EG102" i="12"/>
  <c r="EH97" i="12"/>
  <c r="EG97" i="12"/>
  <c r="EH94" i="12"/>
  <c r="EG94" i="12"/>
  <c r="EH86" i="12"/>
  <c r="EG86" i="12"/>
  <c r="EH83" i="12"/>
  <c r="EG83" i="12"/>
  <c r="EH79" i="12"/>
  <c r="EG79" i="12"/>
  <c r="EH76" i="12"/>
  <c r="EG76" i="12"/>
  <c r="EH72" i="12"/>
  <c r="EG72" i="12"/>
  <c r="EH68" i="12"/>
  <c r="EG68" i="12"/>
  <c r="EH64" i="12"/>
  <c r="EG64" i="12"/>
  <c r="EH61" i="12"/>
  <c r="EG61" i="12"/>
  <c r="EH58" i="12"/>
  <c r="EG58" i="12"/>
  <c r="EH53" i="12"/>
  <c r="EG53" i="12"/>
  <c r="EH49" i="12"/>
  <c r="EG49" i="12"/>
  <c r="EH46" i="12"/>
  <c r="EG46" i="12"/>
  <c r="EH42" i="12"/>
  <c r="EG42" i="12"/>
  <c r="EH38" i="12"/>
  <c r="EG38" i="12"/>
  <c r="EH30" i="12"/>
  <c r="EG30" i="12"/>
  <c r="EH26" i="12"/>
  <c r="EG26" i="12"/>
  <c r="EH22" i="12"/>
  <c r="EG22" i="12"/>
  <c r="EH17" i="12"/>
  <c r="EG17" i="12"/>
  <c r="EH14" i="12"/>
  <c r="EG14" i="12"/>
  <c r="EH11" i="12"/>
  <c r="EG11" i="12"/>
  <c r="EH10" i="12"/>
  <c r="EG10" i="12"/>
  <c r="EH9" i="12"/>
  <c r="EG9" i="12"/>
  <c r="EF175" i="12"/>
  <c r="ED170" i="12"/>
  <c r="EF125" i="12"/>
  <c r="EF98" i="12"/>
  <c r="EF80" i="12"/>
  <c r="EF77" i="12"/>
  <c r="EF62" i="12"/>
  <c r="EF27" i="12"/>
  <c r="EE177" i="12"/>
  <c r="ED177" i="12"/>
  <c r="EE170" i="12"/>
  <c r="EF170" i="12" s="1"/>
  <c r="EE166" i="12"/>
  <c r="ED166" i="12"/>
  <c r="EE161" i="12"/>
  <c r="ED161" i="12"/>
  <c r="EE156" i="12"/>
  <c r="ED156" i="12"/>
  <c r="EE153" i="12"/>
  <c r="ED153" i="12"/>
  <c r="EE147" i="12"/>
  <c r="ED147" i="12"/>
  <c r="EE144" i="12"/>
  <c r="ED144" i="12"/>
  <c r="EE141" i="12"/>
  <c r="ED141" i="12"/>
  <c r="EE138" i="12"/>
  <c r="ED138" i="12"/>
  <c r="EE134" i="12"/>
  <c r="ED134" i="12"/>
  <c r="EE128" i="12"/>
  <c r="ED128" i="12"/>
  <c r="EE124" i="12"/>
  <c r="EF124" i="12" s="1"/>
  <c r="ED124" i="12"/>
  <c r="EE121" i="12"/>
  <c r="ED121" i="12"/>
  <c r="EE107" i="12"/>
  <c r="ED107" i="12"/>
  <c r="EE102" i="12"/>
  <c r="ED102" i="12"/>
  <c r="EE97" i="12"/>
  <c r="EF97" i="12" s="1"/>
  <c r="ED97" i="12"/>
  <c r="EE94" i="12"/>
  <c r="ED94" i="12"/>
  <c r="EE86" i="12"/>
  <c r="ED86" i="12"/>
  <c r="EE83" i="12"/>
  <c r="ED83" i="12"/>
  <c r="EE79" i="12"/>
  <c r="ED79" i="12"/>
  <c r="EF79" i="12" s="1"/>
  <c r="EE76" i="12"/>
  <c r="EF76" i="12" s="1"/>
  <c r="ED76" i="12"/>
  <c r="EE72" i="12"/>
  <c r="ED72" i="12"/>
  <c r="EE68" i="12"/>
  <c r="ED68" i="12"/>
  <c r="EE64" i="12"/>
  <c r="ED64" i="12"/>
  <c r="EE61" i="12"/>
  <c r="EF61" i="12" s="1"/>
  <c r="ED61" i="12"/>
  <c r="EE58" i="12"/>
  <c r="ED58" i="12"/>
  <c r="EE53" i="12"/>
  <c r="ED53" i="12"/>
  <c r="EE49" i="12"/>
  <c r="ED49" i="12"/>
  <c r="EE46" i="12"/>
  <c r="ED46" i="12"/>
  <c r="EE42" i="12"/>
  <c r="ED42" i="12"/>
  <c r="EE38" i="12"/>
  <c r="ED38" i="12"/>
  <c r="EE30" i="12"/>
  <c r="ED30" i="12"/>
  <c r="EE26" i="12"/>
  <c r="EF26" i="12" s="1"/>
  <c r="ED26" i="12"/>
  <c r="EE22" i="12"/>
  <c r="ED22" i="12"/>
  <c r="EE17" i="12"/>
  <c r="ED17" i="12"/>
  <c r="EE14" i="12"/>
  <c r="ED14" i="12"/>
  <c r="EE11" i="12"/>
  <c r="ED11" i="12"/>
  <c r="EE10" i="12"/>
  <c r="EF10" i="12" s="1"/>
  <c r="ED10" i="12"/>
  <c r="EE9" i="12"/>
  <c r="ED9" i="12"/>
  <c r="EC9" i="12"/>
  <c r="EC12" i="12"/>
  <c r="EB177" i="12"/>
  <c r="EA177" i="12"/>
  <c r="EB170" i="12"/>
  <c r="EA170" i="12"/>
  <c r="EB166" i="12"/>
  <c r="EA166" i="12"/>
  <c r="EB161" i="12"/>
  <c r="EA161" i="12"/>
  <c r="EB156" i="12"/>
  <c r="EA156" i="12"/>
  <c r="EB153" i="12"/>
  <c r="EA153" i="12"/>
  <c r="EB147" i="12"/>
  <c r="EA147" i="12"/>
  <c r="EB144" i="12"/>
  <c r="EA144" i="12"/>
  <c r="EB141" i="12"/>
  <c r="EA141" i="12"/>
  <c r="EB138" i="12"/>
  <c r="EA138" i="12"/>
  <c r="EB134" i="12"/>
  <c r="EA134" i="12"/>
  <c r="EB128" i="12"/>
  <c r="EA128" i="12"/>
  <c r="EB124" i="12"/>
  <c r="EA124" i="12"/>
  <c r="EB121" i="12"/>
  <c r="EA121" i="12"/>
  <c r="EB107" i="12"/>
  <c r="EA107" i="12"/>
  <c r="EB102" i="12"/>
  <c r="EA102" i="12"/>
  <c r="EB97" i="12"/>
  <c r="EA97" i="12"/>
  <c r="EB94" i="12"/>
  <c r="EA94" i="12"/>
  <c r="EB86" i="12"/>
  <c r="EA86" i="12"/>
  <c r="EB83" i="12"/>
  <c r="EA83" i="12"/>
  <c r="EB79" i="12"/>
  <c r="EA79" i="12"/>
  <c r="EB76" i="12"/>
  <c r="EA76" i="12"/>
  <c r="EB72" i="12"/>
  <c r="EA72" i="12"/>
  <c r="EB68" i="12"/>
  <c r="EA68" i="12"/>
  <c r="EB64" i="12"/>
  <c r="EA64" i="12"/>
  <c r="EB61" i="12"/>
  <c r="EA61" i="12"/>
  <c r="EB58" i="12"/>
  <c r="EA58" i="12"/>
  <c r="EB53" i="12"/>
  <c r="EA53" i="12"/>
  <c r="EB49" i="12"/>
  <c r="EA49" i="12"/>
  <c r="EB46" i="12"/>
  <c r="EA46" i="12"/>
  <c r="EB42" i="12"/>
  <c r="EA42" i="12"/>
  <c r="EB38" i="12"/>
  <c r="EA38" i="12"/>
  <c r="EB30" i="12"/>
  <c r="EA30" i="12"/>
  <c r="EB26" i="12"/>
  <c r="EA26" i="12"/>
  <c r="EB22" i="12"/>
  <c r="EA22" i="12"/>
  <c r="EB17" i="12"/>
  <c r="EA17" i="12"/>
  <c r="EB14" i="12"/>
  <c r="EA14" i="12"/>
  <c r="EB11" i="12"/>
  <c r="EC11" i="12" s="1"/>
  <c r="EA11" i="12"/>
  <c r="EB10" i="12"/>
  <c r="EA10" i="12"/>
  <c r="EB9" i="12"/>
  <c r="EA9" i="12"/>
  <c r="DZ176" i="12"/>
  <c r="DW10" i="12"/>
  <c r="DY177" i="12"/>
  <c r="DX177" i="12"/>
  <c r="DY170" i="12"/>
  <c r="DZ170" i="12" s="1"/>
  <c r="DX170" i="12"/>
  <c r="DY166" i="12"/>
  <c r="DX166" i="12"/>
  <c r="DY161" i="12"/>
  <c r="DX161" i="12"/>
  <c r="DY156" i="12"/>
  <c r="DX156" i="12"/>
  <c r="DY153" i="12"/>
  <c r="DX153" i="12"/>
  <c r="DY147" i="12"/>
  <c r="DX147" i="12"/>
  <c r="DY144" i="12"/>
  <c r="DX144" i="12"/>
  <c r="DY141" i="12"/>
  <c r="DX141" i="12"/>
  <c r="DY138" i="12"/>
  <c r="DX138" i="12"/>
  <c r="DY134" i="12"/>
  <c r="DX134" i="12"/>
  <c r="DY128" i="12"/>
  <c r="DX128" i="12"/>
  <c r="DY124" i="12"/>
  <c r="DX124" i="12"/>
  <c r="DY121" i="12"/>
  <c r="DX121" i="12"/>
  <c r="DY107" i="12"/>
  <c r="DX107" i="12"/>
  <c r="DY102" i="12"/>
  <c r="DX102" i="12"/>
  <c r="DY97" i="12"/>
  <c r="DX97" i="12"/>
  <c r="DY94" i="12"/>
  <c r="DX94" i="12"/>
  <c r="DY86" i="12"/>
  <c r="DX86" i="12"/>
  <c r="DY83" i="12"/>
  <c r="DX83" i="12"/>
  <c r="DY79" i="12"/>
  <c r="DX79" i="12"/>
  <c r="DY76" i="12"/>
  <c r="DX76" i="12"/>
  <c r="DY72" i="12"/>
  <c r="DX72" i="12"/>
  <c r="DY68" i="12"/>
  <c r="DX68" i="12"/>
  <c r="DY64" i="12"/>
  <c r="DX64" i="12"/>
  <c r="DY61" i="12"/>
  <c r="DX61" i="12"/>
  <c r="DY58" i="12"/>
  <c r="DX58" i="12"/>
  <c r="DY53" i="12"/>
  <c r="DX53" i="12"/>
  <c r="DY49" i="12"/>
  <c r="DX49" i="12"/>
  <c r="DY46" i="12"/>
  <c r="DX46" i="12"/>
  <c r="DY42" i="12"/>
  <c r="DX42" i="12"/>
  <c r="DY38" i="12"/>
  <c r="DX38" i="12"/>
  <c r="DY30" i="12"/>
  <c r="DX30" i="12"/>
  <c r="DY26" i="12"/>
  <c r="DX26" i="12"/>
  <c r="DY22" i="12"/>
  <c r="DX22" i="12"/>
  <c r="DY17" i="12"/>
  <c r="DX17" i="12"/>
  <c r="DY14" i="12"/>
  <c r="DX14" i="12"/>
  <c r="DY11" i="12"/>
  <c r="DX11" i="12"/>
  <c r="DY10" i="12"/>
  <c r="DX10" i="12"/>
  <c r="DY9" i="12"/>
  <c r="DX9" i="12"/>
  <c r="CV31" i="12"/>
  <c r="BI125" i="12"/>
  <c r="BI12" i="12"/>
  <c r="BC118" i="12"/>
  <c r="BC137" i="12"/>
  <c r="BB134" i="12"/>
  <c r="BA134" i="12"/>
  <c r="BC134" i="12" s="1"/>
  <c r="DW168" i="12"/>
  <c r="DW78" i="12"/>
  <c r="DW70" i="12"/>
  <c r="DW61" i="12"/>
  <c r="DW63" i="12"/>
  <c r="DV177" i="12"/>
  <c r="DU177" i="12"/>
  <c r="DV170" i="12"/>
  <c r="DU170" i="12"/>
  <c r="DV166" i="12"/>
  <c r="DW166" i="12" s="1"/>
  <c r="DU166" i="12"/>
  <c r="DV161" i="12"/>
  <c r="DU161" i="12"/>
  <c r="DV156" i="12"/>
  <c r="DU156" i="12"/>
  <c r="DV153" i="12"/>
  <c r="DU153" i="12"/>
  <c r="DV147" i="12"/>
  <c r="DU147" i="12"/>
  <c r="DV144" i="12"/>
  <c r="DU144" i="12"/>
  <c r="DV141" i="12"/>
  <c r="DU141" i="12"/>
  <c r="DV138" i="12"/>
  <c r="DU138" i="12"/>
  <c r="DV134" i="12"/>
  <c r="DU134" i="12"/>
  <c r="DV128" i="12"/>
  <c r="DU128" i="12"/>
  <c r="DV124" i="12"/>
  <c r="DU124" i="12"/>
  <c r="DV121" i="12"/>
  <c r="DU121" i="12"/>
  <c r="DV107" i="12"/>
  <c r="DU107" i="12"/>
  <c r="DV102" i="12"/>
  <c r="DU102" i="12"/>
  <c r="DV97" i="12"/>
  <c r="DU97" i="12"/>
  <c r="DV94" i="12"/>
  <c r="DU94" i="12"/>
  <c r="DV86" i="12"/>
  <c r="DU86" i="12"/>
  <c r="DV83" i="12"/>
  <c r="DU83" i="12"/>
  <c r="DV79" i="12"/>
  <c r="DU79" i="12"/>
  <c r="DV76" i="12"/>
  <c r="DW76" i="12" s="1"/>
  <c r="DU76" i="12"/>
  <c r="DV72" i="12"/>
  <c r="DU72" i="12"/>
  <c r="DV68" i="12"/>
  <c r="DW68" i="12" s="1"/>
  <c r="DU68" i="12"/>
  <c r="DV64" i="12"/>
  <c r="DU64" i="12"/>
  <c r="DV61" i="12"/>
  <c r="DU61" i="12"/>
  <c r="DV58" i="12"/>
  <c r="DU58" i="12"/>
  <c r="DV53" i="12"/>
  <c r="DU53" i="12"/>
  <c r="DV49" i="12"/>
  <c r="DU49" i="12"/>
  <c r="DV46" i="12"/>
  <c r="DU46" i="12"/>
  <c r="DV42" i="12"/>
  <c r="DU42" i="12"/>
  <c r="DV38" i="12"/>
  <c r="DU38" i="12"/>
  <c r="DV30" i="12"/>
  <c r="DU30" i="12"/>
  <c r="DV26" i="12"/>
  <c r="DU26" i="12"/>
  <c r="DV22" i="12"/>
  <c r="DU22" i="12"/>
  <c r="DV17" i="12"/>
  <c r="DU17" i="12"/>
  <c r="DV14" i="12"/>
  <c r="DU14" i="12"/>
  <c r="DV11" i="12"/>
  <c r="DU11" i="12"/>
  <c r="DV10" i="12"/>
  <c r="DU10" i="12"/>
  <c r="DV9" i="12"/>
  <c r="DU9" i="12"/>
  <c r="DS177" i="12"/>
  <c r="DR177" i="12"/>
  <c r="DS170" i="12"/>
  <c r="DR170" i="12"/>
  <c r="DS166" i="12"/>
  <c r="DR166" i="12"/>
  <c r="DS161" i="12"/>
  <c r="DR161" i="12"/>
  <c r="DS156" i="12"/>
  <c r="DR156" i="12"/>
  <c r="DS153" i="12"/>
  <c r="DR153" i="12"/>
  <c r="DS147" i="12"/>
  <c r="DR147" i="12"/>
  <c r="DS144" i="12"/>
  <c r="DR144" i="12"/>
  <c r="DS141" i="12"/>
  <c r="DR141" i="12"/>
  <c r="DS138" i="12"/>
  <c r="DR138" i="12"/>
  <c r="DS134" i="12"/>
  <c r="DR134" i="12"/>
  <c r="DS128" i="12"/>
  <c r="DR128" i="12"/>
  <c r="DS124" i="12"/>
  <c r="DR124" i="12"/>
  <c r="DS121" i="12"/>
  <c r="DR121" i="12"/>
  <c r="DS107" i="12"/>
  <c r="DR107" i="12"/>
  <c r="DS102" i="12"/>
  <c r="DR102" i="12"/>
  <c r="DS97" i="12"/>
  <c r="DR97" i="12"/>
  <c r="DS94" i="12"/>
  <c r="DR94" i="12"/>
  <c r="DS86" i="12"/>
  <c r="DR86" i="12"/>
  <c r="DS83" i="12"/>
  <c r="DR83" i="12"/>
  <c r="DS79" i="12"/>
  <c r="DR79" i="12"/>
  <c r="DS76" i="12"/>
  <c r="DR76" i="12"/>
  <c r="DS72" i="12"/>
  <c r="DR72" i="12"/>
  <c r="DS68" i="12"/>
  <c r="DR68" i="12"/>
  <c r="DS64" i="12"/>
  <c r="DR64" i="12"/>
  <c r="DS61" i="12"/>
  <c r="DR61" i="12"/>
  <c r="DS58" i="12"/>
  <c r="DR58" i="12"/>
  <c r="DS53" i="12"/>
  <c r="DR53" i="12"/>
  <c r="DS49" i="12"/>
  <c r="DR49" i="12"/>
  <c r="DS46" i="12"/>
  <c r="DR46" i="12"/>
  <c r="DS42" i="12"/>
  <c r="DR42" i="12"/>
  <c r="DS38" i="12"/>
  <c r="DR38" i="12"/>
  <c r="DS30" i="12"/>
  <c r="DR30" i="12"/>
  <c r="DS26" i="12"/>
  <c r="DR26" i="12"/>
  <c r="DS22" i="12"/>
  <c r="DS8" i="12" s="1"/>
  <c r="DR22" i="12"/>
  <c r="DS17" i="12"/>
  <c r="DR17" i="12"/>
  <c r="DS14" i="12"/>
  <c r="DR14" i="12"/>
  <c r="DS11" i="12"/>
  <c r="DR11" i="12"/>
  <c r="DS10" i="12"/>
  <c r="DR10" i="12"/>
  <c r="DS9" i="12"/>
  <c r="DR9" i="12"/>
  <c r="DQ178" i="12"/>
  <c r="DQ22" i="12"/>
  <c r="DQ23" i="12"/>
  <c r="DP177" i="12"/>
  <c r="DO177" i="12"/>
  <c r="DQ177" i="12" s="1"/>
  <c r="DP170" i="12"/>
  <c r="DO170" i="12"/>
  <c r="DP166" i="12"/>
  <c r="DO166" i="12"/>
  <c r="DP161" i="12"/>
  <c r="DO161" i="12"/>
  <c r="DP156" i="12"/>
  <c r="DO156" i="12"/>
  <c r="DP153" i="12"/>
  <c r="DO153" i="12"/>
  <c r="DP147" i="12"/>
  <c r="DO147" i="12"/>
  <c r="DP144" i="12"/>
  <c r="DO144" i="12"/>
  <c r="DP141" i="12"/>
  <c r="DO141" i="12"/>
  <c r="DP138" i="12"/>
  <c r="DO138" i="12"/>
  <c r="DP134" i="12"/>
  <c r="DO134" i="12"/>
  <c r="DP128" i="12"/>
  <c r="DO128" i="12"/>
  <c r="DP124" i="12"/>
  <c r="DO124" i="12"/>
  <c r="DP121" i="12"/>
  <c r="DO121" i="12"/>
  <c r="DP107" i="12"/>
  <c r="DO107" i="12"/>
  <c r="DP102" i="12"/>
  <c r="DO102" i="12"/>
  <c r="DP97" i="12"/>
  <c r="DO97" i="12"/>
  <c r="DP94" i="12"/>
  <c r="DO94" i="12"/>
  <c r="DP86" i="12"/>
  <c r="DO86" i="12"/>
  <c r="DP83" i="12"/>
  <c r="DO83" i="12"/>
  <c r="DP79" i="12"/>
  <c r="DO79" i="12"/>
  <c r="DP76" i="12"/>
  <c r="DO76" i="12"/>
  <c r="DP72" i="12"/>
  <c r="DO72" i="12"/>
  <c r="DP68" i="12"/>
  <c r="DO68" i="12"/>
  <c r="DP64" i="12"/>
  <c r="DO64" i="12"/>
  <c r="DP61" i="12"/>
  <c r="DO61" i="12"/>
  <c r="DP58" i="12"/>
  <c r="DO58" i="12"/>
  <c r="DP53" i="12"/>
  <c r="DO53" i="12"/>
  <c r="DP49" i="12"/>
  <c r="DO49" i="12"/>
  <c r="DP46" i="12"/>
  <c r="DO46" i="12"/>
  <c r="DP42" i="12"/>
  <c r="DO42" i="12"/>
  <c r="DP38" i="12"/>
  <c r="DO38" i="12"/>
  <c r="DP30" i="12"/>
  <c r="DO30" i="12"/>
  <c r="DP26" i="12"/>
  <c r="DO26" i="12"/>
  <c r="DP22" i="12"/>
  <c r="DO22" i="12"/>
  <c r="DP17" i="12"/>
  <c r="DO17" i="12"/>
  <c r="DP14" i="12"/>
  <c r="DO14" i="12"/>
  <c r="DP11" i="12"/>
  <c r="DO11" i="12"/>
  <c r="DP10" i="12"/>
  <c r="DO10" i="12"/>
  <c r="DP9" i="12"/>
  <c r="DO9" i="12"/>
  <c r="DN178" i="12"/>
  <c r="DM177" i="12"/>
  <c r="DN177" i="12" s="1"/>
  <c r="DL177" i="12"/>
  <c r="DM170" i="12"/>
  <c r="DL170" i="12"/>
  <c r="DM166" i="12"/>
  <c r="DL166" i="12"/>
  <c r="DM161" i="12"/>
  <c r="DL161" i="12"/>
  <c r="DM156" i="12"/>
  <c r="DL156" i="12"/>
  <c r="DM153" i="12"/>
  <c r="DL153" i="12"/>
  <c r="DM147" i="12"/>
  <c r="DL147" i="12"/>
  <c r="DM144" i="12"/>
  <c r="DL144" i="12"/>
  <c r="DM141" i="12"/>
  <c r="DL141" i="12"/>
  <c r="DM138" i="12"/>
  <c r="DL138" i="12"/>
  <c r="DM134" i="12"/>
  <c r="DL134" i="12"/>
  <c r="DM128" i="12"/>
  <c r="DL128" i="12"/>
  <c r="DM124" i="12"/>
  <c r="DL124" i="12"/>
  <c r="DM121" i="12"/>
  <c r="DL121" i="12"/>
  <c r="DM107" i="12"/>
  <c r="DL107" i="12"/>
  <c r="DM102" i="12"/>
  <c r="DL102" i="12"/>
  <c r="DM97" i="12"/>
  <c r="DL97" i="12"/>
  <c r="DM94" i="12"/>
  <c r="DL94" i="12"/>
  <c r="DM86" i="12"/>
  <c r="DL86" i="12"/>
  <c r="DM83" i="12"/>
  <c r="DL83" i="12"/>
  <c r="DM79" i="12"/>
  <c r="DL79" i="12"/>
  <c r="DM76" i="12"/>
  <c r="DL76" i="12"/>
  <c r="DM72" i="12"/>
  <c r="DL72" i="12"/>
  <c r="DM68" i="12"/>
  <c r="DL68" i="12"/>
  <c r="DM64" i="12"/>
  <c r="DL64" i="12"/>
  <c r="DM61" i="12"/>
  <c r="DL61" i="12"/>
  <c r="DM58" i="12"/>
  <c r="DL58" i="12"/>
  <c r="DM53" i="12"/>
  <c r="DL53" i="12"/>
  <c r="DM49" i="12"/>
  <c r="DL49" i="12"/>
  <c r="DM46" i="12"/>
  <c r="DL46" i="12"/>
  <c r="DM42" i="12"/>
  <c r="DL42" i="12"/>
  <c r="DM38" i="12"/>
  <c r="DL38" i="12"/>
  <c r="DM30" i="12"/>
  <c r="DL30" i="12"/>
  <c r="DM26" i="12"/>
  <c r="DL26" i="12"/>
  <c r="DM22" i="12"/>
  <c r="DL22" i="12"/>
  <c r="DM17" i="12"/>
  <c r="DL17" i="12"/>
  <c r="DM14" i="12"/>
  <c r="DL14" i="12"/>
  <c r="DM11" i="12"/>
  <c r="DL11" i="12"/>
  <c r="DM10" i="12"/>
  <c r="DL10" i="12"/>
  <c r="DM9" i="12"/>
  <c r="DL9" i="12"/>
  <c r="DJ177" i="12"/>
  <c r="DI177" i="12"/>
  <c r="DJ170" i="12"/>
  <c r="DI170" i="12"/>
  <c r="DJ166" i="12"/>
  <c r="DI166" i="12"/>
  <c r="DJ161" i="12"/>
  <c r="DI161" i="12"/>
  <c r="DJ156" i="12"/>
  <c r="DI156" i="12"/>
  <c r="DJ153" i="12"/>
  <c r="DI153" i="12"/>
  <c r="DJ147" i="12"/>
  <c r="DI147" i="12"/>
  <c r="DJ144" i="12"/>
  <c r="DI144" i="12"/>
  <c r="DJ141" i="12"/>
  <c r="DI141" i="12"/>
  <c r="DJ138" i="12"/>
  <c r="DI138" i="12"/>
  <c r="DJ134" i="12"/>
  <c r="DI134" i="12"/>
  <c r="DJ128" i="12"/>
  <c r="DI128" i="12"/>
  <c r="DJ124" i="12"/>
  <c r="DI124" i="12"/>
  <c r="DJ121" i="12"/>
  <c r="DI121" i="12"/>
  <c r="DJ107" i="12"/>
  <c r="DI107" i="12"/>
  <c r="DJ102" i="12"/>
  <c r="DI102" i="12"/>
  <c r="DJ97" i="12"/>
  <c r="DI97" i="12"/>
  <c r="DJ94" i="12"/>
  <c r="DI94" i="12"/>
  <c r="DJ86" i="12"/>
  <c r="DI86" i="12"/>
  <c r="DJ83" i="12"/>
  <c r="DI83" i="12"/>
  <c r="DJ79" i="12"/>
  <c r="DI79" i="12"/>
  <c r="DJ76" i="12"/>
  <c r="DI76" i="12"/>
  <c r="DJ72" i="12"/>
  <c r="DI72" i="12"/>
  <c r="DJ68" i="12"/>
  <c r="DI68" i="12"/>
  <c r="DJ64" i="12"/>
  <c r="DI64" i="12"/>
  <c r="DJ61" i="12"/>
  <c r="DI61" i="12"/>
  <c r="DJ58" i="12"/>
  <c r="DI58" i="12"/>
  <c r="DJ53" i="12"/>
  <c r="DI53" i="12"/>
  <c r="DJ49" i="12"/>
  <c r="DI49" i="12"/>
  <c r="DJ46" i="12"/>
  <c r="DI46" i="12"/>
  <c r="DJ42" i="12"/>
  <c r="DI42" i="12"/>
  <c r="DJ38" i="12"/>
  <c r="DI38" i="12"/>
  <c r="DJ30" i="12"/>
  <c r="DI30" i="12"/>
  <c r="DJ26" i="12"/>
  <c r="DI26" i="12"/>
  <c r="DJ22" i="12"/>
  <c r="DI22" i="12"/>
  <c r="DJ17" i="12"/>
  <c r="DI17" i="12"/>
  <c r="DJ14" i="12"/>
  <c r="DI14" i="12"/>
  <c r="DJ11" i="12"/>
  <c r="DI11" i="12"/>
  <c r="DJ10" i="12"/>
  <c r="DI10" i="12"/>
  <c r="DJ9" i="12"/>
  <c r="DI9" i="12"/>
  <c r="DK9" i="12" s="1"/>
  <c r="DH141" i="12"/>
  <c r="DH142" i="12"/>
  <c r="DG177" i="12"/>
  <c r="DF177" i="12"/>
  <c r="DG170" i="12"/>
  <c r="DF170" i="12"/>
  <c r="DG166" i="12"/>
  <c r="DF166" i="12"/>
  <c r="DG161" i="12"/>
  <c r="DF161" i="12"/>
  <c r="DG156" i="12"/>
  <c r="DF156" i="12"/>
  <c r="DG153" i="12"/>
  <c r="DF153" i="12"/>
  <c r="DG147" i="12"/>
  <c r="DF147" i="12"/>
  <c r="DG144" i="12"/>
  <c r="DF144" i="12"/>
  <c r="DG141" i="12"/>
  <c r="DF141" i="12"/>
  <c r="DG138" i="12"/>
  <c r="DF138" i="12"/>
  <c r="DG134" i="12"/>
  <c r="DF134" i="12"/>
  <c r="DG128" i="12"/>
  <c r="DF128" i="12"/>
  <c r="DG124" i="12"/>
  <c r="DF124" i="12"/>
  <c r="DG121" i="12"/>
  <c r="DF121" i="12"/>
  <c r="DG107" i="12"/>
  <c r="DF107" i="12"/>
  <c r="DG102" i="12"/>
  <c r="DF102" i="12"/>
  <c r="DG97" i="12"/>
  <c r="DF97" i="12"/>
  <c r="DG94" i="12"/>
  <c r="DF94" i="12"/>
  <c r="DG86" i="12"/>
  <c r="DF86" i="12"/>
  <c r="DG83" i="12"/>
  <c r="DF83" i="12"/>
  <c r="DG79" i="12"/>
  <c r="DF79" i="12"/>
  <c r="DG76" i="12"/>
  <c r="DF76" i="12"/>
  <c r="DG72" i="12"/>
  <c r="DF72" i="12"/>
  <c r="DG68" i="12"/>
  <c r="DF68" i="12"/>
  <c r="DG64" i="12"/>
  <c r="DF64" i="12"/>
  <c r="DG61" i="12"/>
  <c r="DF61" i="12"/>
  <c r="DG58" i="12"/>
  <c r="DF58" i="12"/>
  <c r="DG53" i="12"/>
  <c r="DF53" i="12"/>
  <c r="DG49" i="12"/>
  <c r="DF49" i="12"/>
  <c r="DG46" i="12"/>
  <c r="DF46" i="12"/>
  <c r="DG42" i="12"/>
  <c r="DF42" i="12"/>
  <c r="DG38" i="12"/>
  <c r="DF38" i="12"/>
  <c r="DG30" i="12"/>
  <c r="DF30" i="12"/>
  <c r="DG26" i="12"/>
  <c r="DF26" i="12"/>
  <c r="DG22" i="12"/>
  <c r="DF22" i="12"/>
  <c r="DG17" i="12"/>
  <c r="DF17" i="12"/>
  <c r="DG14" i="12"/>
  <c r="DF14" i="12"/>
  <c r="DG11" i="12"/>
  <c r="DF11" i="12"/>
  <c r="DG10" i="12"/>
  <c r="DF10" i="12"/>
  <c r="DG9" i="12"/>
  <c r="DF9" i="12"/>
  <c r="BV177" i="12"/>
  <c r="BX168" i="12"/>
  <c r="BX44" i="12"/>
  <c r="BX180" i="12"/>
  <c r="BW177" i="12"/>
  <c r="BW170" i="12"/>
  <c r="BV170" i="12"/>
  <c r="BW166" i="12"/>
  <c r="BX166" i="12" s="1"/>
  <c r="BV166" i="12"/>
  <c r="BW161" i="12"/>
  <c r="BV161" i="12"/>
  <c r="BW156" i="12"/>
  <c r="BV156" i="12"/>
  <c r="BX155" i="12"/>
  <c r="BW153" i="12"/>
  <c r="BV153" i="12"/>
  <c r="BW147" i="12"/>
  <c r="BV147" i="12"/>
  <c r="BW144" i="12"/>
  <c r="BV144" i="12"/>
  <c r="BW141" i="12"/>
  <c r="BV141" i="12"/>
  <c r="BW138" i="12"/>
  <c r="BV138" i="12"/>
  <c r="BW134" i="12"/>
  <c r="BV134" i="12"/>
  <c r="BW128" i="12"/>
  <c r="BV128" i="12"/>
  <c r="BW124" i="12"/>
  <c r="BV124" i="12"/>
  <c r="BW121" i="12"/>
  <c r="BV121" i="12"/>
  <c r="BW107" i="12"/>
  <c r="BW102" i="12"/>
  <c r="BV102" i="12"/>
  <c r="BW97" i="12"/>
  <c r="BV97" i="12"/>
  <c r="BX96" i="12"/>
  <c r="BW94" i="12"/>
  <c r="BV94" i="12"/>
  <c r="BW86" i="12"/>
  <c r="BV86" i="12"/>
  <c r="BW83" i="12"/>
  <c r="BV83" i="12"/>
  <c r="BW79" i="12"/>
  <c r="BV79" i="12"/>
  <c r="BW76" i="12"/>
  <c r="BV76" i="12"/>
  <c r="BW72" i="12"/>
  <c r="BV72" i="12"/>
  <c r="BW68" i="12"/>
  <c r="BV68" i="12"/>
  <c r="BW64" i="12"/>
  <c r="BV64" i="12"/>
  <c r="BW61" i="12"/>
  <c r="BV61" i="12"/>
  <c r="BW58" i="12"/>
  <c r="BV58" i="12"/>
  <c r="BW53" i="12"/>
  <c r="BV53" i="12"/>
  <c r="BW49" i="12"/>
  <c r="BV49" i="12"/>
  <c r="BW46" i="12"/>
  <c r="BV46" i="12"/>
  <c r="BW42" i="12"/>
  <c r="BV42" i="12"/>
  <c r="BX42" i="12" s="1"/>
  <c r="BX40" i="12"/>
  <c r="BW38" i="12"/>
  <c r="BV38" i="12"/>
  <c r="BW30" i="12"/>
  <c r="BV30" i="12"/>
  <c r="BW26" i="12"/>
  <c r="BV26" i="12"/>
  <c r="BX24" i="12"/>
  <c r="BW22" i="12"/>
  <c r="BV22" i="12"/>
  <c r="BW17" i="12"/>
  <c r="BV17" i="12"/>
  <c r="BW14" i="12"/>
  <c r="BV14" i="12"/>
  <c r="BW11" i="12"/>
  <c r="BV11" i="12"/>
  <c r="BW10" i="12"/>
  <c r="BV10" i="12"/>
  <c r="BW9" i="12"/>
  <c r="BV9" i="12"/>
  <c r="BR27" i="12"/>
  <c r="G129" i="12"/>
  <c r="G108" i="12"/>
  <c r="O310" i="8" l="1"/>
  <c r="P310" i="8" s="1"/>
  <c r="DQ9" i="12"/>
  <c r="EM8" i="12"/>
  <c r="EM183" i="12" s="1"/>
  <c r="D152" i="7" s="1"/>
  <c r="DJ8" i="12"/>
  <c r="DJ183" i="12" s="1"/>
  <c r="E142" i="7" s="1"/>
  <c r="DM8" i="12"/>
  <c r="DM183" i="12" s="1"/>
  <c r="DR8" i="12"/>
  <c r="DR183" i="12" s="1"/>
  <c r="D145" i="7" s="1"/>
  <c r="EN8" i="12"/>
  <c r="EN183" i="12" s="1"/>
  <c r="EQ183" i="12"/>
  <c r="EO8" i="12"/>
  <c r="EL9" i="12"/>
  <c r="EK8" i="12"/>
  <c r="EK183" i="12" s="1"/>
  <c r="EJ8" i="12"/>
  <c r="EJ183" i="12" s="1"/>
  <c r="D151" i="7" s="1"/>
  <c r="EH8" i="12"/>
  <c r="EH183" i="12" s="1"/>
  <c r="E150" i="7" s="1"/>
  <c r="EG8" i="12"/>
  <c r="EG183" i="12" s="1"/>
  <c r="D150" i="7" s="1"/>
  <c r="F150" i="7" s="1"/>
  <c r="EI9" i="12"/>
  <c r="ED8" i="12"/>
  <c r="ED183" i="12" s="1"/>
  <c r="D149" i="7" s="1"/>
  <c r="EF9" i="12"/>
  <c r="EE8" i="12"/>
  <c r="EE183" i="12" s="1"/>
  <c r="EB8" i="12"/>
  <c r="EB183" i="12" s="1"/>
  <c r="E148" i="7" s="1"/>
  <c r="EA8" i="12"/>
  <c r="EA183" i="12" s="1"/>
  <c r="D148" i="7" s="1"/>
  <c r="DZ10" i="12"/>
  <c r="DX8" i="12"/>
  <c r="DX183" i="12" s="1"/>
  <c r="D147" i="7" s="1"/>
  <c r="DY8" i="12"/>
  <c r="DV8" i="12"/>
  <c r="DV183" i="12" s="1"/>
  <c r="E146" i="7" s="1"/>
  <c r="DU8" i="12"/>
  <c r="DU183" i="12" s="1"/>
  <c r="D146" i="7" s="1"/>
  <c r="DT9" i="12"/>
  <c r="DS183" i="12"/>
  <c r="DP8" i="12"/>
  <c r="DP183" i="12" s="1"/>
  <c r="E144" i="7" s="1"/>
  <c r="DO8" i="12"/>
  <c r="DO183" i="12" s="1"/>
  <c r="D144" i="7" s="1"/>
  <c r="DL8" i="12"/>
  <c r="DL183" i="12" s="1"/>
  <c r="D143" i="7" s="1"/>
  <c r="DI8" i="12"/>
  <c r="DI183" i="12" s="1"/>
  <c r="D142" i="7" s="1"/>
  <c r="DF8" i="12"/>
  <c r="DF183" i="12" s="1"/>
  <c r="D141" i="7" s="1"/>
  <c r="DG8" i="12"/>
  <c r="DH9" i="12"/>
  <c r="BX177" i="12"/>
  <c r="BX153" i="12"/>
  <c r="BX94" i="12"/>
  <c r="BV8" i="12"/>
  <c r="BV183" i="12" s="1"/>
  <c r="D129" i="7" s="1"/>
  <c r="BX38" i="12"/>
  <c r="BX22" i="12"/>
  <c r="BW8" i="12"/>
  <c r="AZ186" i="11"/>
  <c r="AZ187" i="11"/>
  <c r="AZ188" i="11"/>
  <c r="AZ189" i="11"/>
  <c r="AZ190" i="11"/>
  <c r="AZ191" i="11"/>
  <c r="AZ192" i="11"/>
  <c r="AZ193" i="11"/>
  <c r="AZ194" i="11"/>
  <c r="AZ195" i="11"/>
  <c r="AZ196" i="11"/>
  <c r="BQ54" i="11"/>
  <c r="BP54" i="11"/>
  <c r="F144" i="7" l="1"/>
  <c r="F142" i="7"/>
  <c r="F146" i="7"/>
  <c r="F148" i="7"/>
  <c r="EL183" i="12"/>
  <c r="E151" i="7"/>
  <c r="F151" i="7" s="1"/>
  <c r="DT183" i="12"/>
  <c r="E145" i="7"/>
  <c r="F145" i="7" s="1"/>
  <c r="DT8" i="12"/>
  <c r="EI8" i="12"/>
  <c r="EO183" i="12"/>
  <c r="E152" i="7"/>
  <c r="F152" i="7" s="1"/>
  <c r="EF183" i="12"/>
  <c r="E149" i="7"/>
  <c r="F149" i="7" s="1"/>
  <c r="ER183" i="12"/>
  <c r="E153" i="7"/>
  <c r="F153" i="7" s="1"/>
  <c r="EL8" i="12"/>
  <c r="EI183" i="12"/>
  <c r="EF8" i="12"/>
  <c r="EC8" i="12"/>
  <c r="EC183" i="12"/>
  <c r="DZ8" i="12"/>
  <c r="DY183" i="12"/>
  <c r="DW183" i="12"/>
  <c r="DW8" i="12"/>
  <c r="DQ183" i="12"/>
  <c r="DQ8" i="12"/>
  <c r="DN183" i="12"/>
  <c r="E143" i="7"/>
  <c r="F143" i="7" s="1"/>
  <c r="DK8" i="12"/>
  <c r="DK183" i="12"/>
  <c r="DH8" i="12"/>
  <c r="DG183" i="12"/>
  <c r="BW183" i="12"/>
  <c r="BX8" i="12"/>
  <c r="AE54" i="11"/>
  <c r="AE267" i="11"/>
  <c r="AE268" i="11"/>
  <c r="H405" i="8"/>
  <c r="BE10" i="10"/>
  <c r="E79" i="7"/>
  <c r="E80" i="7"/>
  <c r="E81" i="7"/>
  <c r="BX183" i="12" l="1"/>
  <c r="E129" i="7"/>
  <c r="F129" i="7" s="1"/>
  <c r="DH183" i="12"/>
  <c r="E141" i="7"/>
  <c r="F141" i="7" s="1"/>
  <c r="DZ183" i="12"/>
  <c r="E147" i="7"/>
  <c r="F147" i="7" s="1"/>
  <c r="D364" i="10"/>
  <c r="D365" i="10"/>
  <c r="D328" i="10"/>
  <c r="D332" i="10"/>
  <c r="D32" i="10"/>
  <c r="B12" i="10"/>
  <c r="C12" i="10"/>
  <c r="B13" i="10"/>
  <c r="C13" i="10"/>
  <c r="B14" i="10"/>
  <c r="C14" i="10"/>
  <c r="B16" i="10"/>
  <c r="C16" i="10"/>
  <c r="B17" i="10"/>
  <c r="C17" i="10"/>
  <c r="B18" i="10"/>
  <c r="C18" i="10"/>
  <c r="B19" i="10"/>
  <c r="C19" i="10"/>
  <c r="B20" i="10"/>
  <c r="C20" i="10"/>
  <c r="B21" i="10"/>
  <c r="C21" i="10"/>
  <c r="B22" i="10"/>
  <c r="C22" i="10"/>
  <c r="B23" i="10"/>
  <c r="C23" i="10"/>
  <c r="B25" i="10"/>
  <c r="C25" i="10"/>
  <c r="B26" i="10"/>
  <c r="C26" i="10"/>
  <c r="B27" i="10"/>
  <c r="C27" i="10"/>
  <c r="B28" i="10"/>
  <c r="C28" i="10"/>
  <c r="B29" i="10"/>
  <c r="C29" i="10"/>
  <c r="D29" i="10" s="1"/>
  <c r="B30" i="10"/>
  <c r="D30" i="10" s="1"/>
  <c r="C30" i="10"/>
  <c r="B31" i="10"/>
  <c r="C31" i="10"/>
  <c r="D31" i="10" s="1"/>
  <c r="B32" i="10"/>
  <c r="C32" i="10"/>
  <c r="B33" i="10"/>
  <c r="C33" i="10"/>
  <c r="D33" i="10" s="1"/>
  <c r="B34" i="10"/>
  <c r="C34" i="10"/>
  <c r="B35" i="10"/>
  <c r="C35" i="10"/>
  <c r="B36" i="10"/>
  <c r="C36" i="10"/>
  <c r="B37" i="10"/>
  <c r="C37" i="10"/>
  <c r="B39" i="10"/>
  <c r="C39" i="10"/>
  <c r="B40" i="10"/>
  <c r="C40" i="10"/>
  <c r="B41" i="10"/>
  <c r="C41" i="10"/>
  <c r="B42" i="10"/>
  <c r="C42" i="10"/>
  <c r="B43" i="10"/>
  <c r="C43" i="10"/>
  <c r="B44" i="10"/>
  <c r="C44" i="10"/>
  <c r="B45" i="10"/>
  <c r="C45" i="10"/>
  <c r="B46" i="10"/>
  <c r="C46" i="10"/>
  <c r="B47" i="10"/>
  <c r="C47" i="10"/>
  <c r="B48" i="10"/>
  <c r="C48" i="10"/>
  <c r="B49" i="10"/>
  <c r="C49" i="10"/>
  <c r="D49" i="10" s="1"/>
  <c r="B51" i="10"/>
  <c r="C51" i="10"/>
  <c r="B52" i="10"/>
  <c r="C52" i="10"/>
  <c r="B53" i="10"/>
  <c r="C53" i="10"/>
  <c r="B54" i="10"/>
  <c r="C54" i="10"/>
  <c r="B56" i="10"/>
  <c r="C56" i="10"/>
  <c r="B57" i="10"/>
  <c r="C57" i="10"/>
  <c r="B58" i="10"/>
  <c r="C58" i="10"/>
  <c r="B59" i="10"/>
  <c r="C59" i="10"/>
  <c r="B60" i="10"/>
  <c r="C60" i="10"/>
  <c r="B61" i="10"/>
  <c r="C61" i="10"/>
  <c r="B62" i="10"/>
  <c r="C62" i="10"/>
  <c r="B63" i="10"/>
  <c r="C63" i="10"/>
  <c r="B64" i="10"/>
  <c r="C64" i="10"/>
  <c r="B65" i="10"/>
  <c r="C65" i="10"/>
  <c r="B66" i="10"/>
  <c r="C66" i="10"/>
  <c r="B67" i="10"/>
  <c r="C67" i="10"/>
  <c r="B68" i="10"/>
  <c r="C68" i="10"/>
  <c r="B69" i="10"/>
  <c r="C69" i="10"/>
  <c r="B70" i="10"/>
  <c r="C70" i="10"/>
  <c r="B71" i="10"/>
  <c r="C71" i="10"/>
  <c r="B72" i="10"/>
  <c r="C72" i="10"/>
  <c r="B74" i="10"/>
  <c r="C74" i="10"/>
  <c r="B75" i="10"/>
  <c r="C75" i="10"/>
  <c r="B76" i="10"/>
  <c r="C76" i="10"/>
  <c r="B77" i="10"/>
  <c r="C77" i="10"/>
  <c r="B78" i="10"/>
  <c r="C78" i="10"/>
  <c r="B80" i="10"/>
  <c r="C80" i="10"/>
  <c r="B82" i="10"/>
  <c r="C82" i="10"/>
  <c r="B83" i="10"/>
  <c r="C83" i="10"/>
  <c r="B84" i="10"/>
  <c r="C84" i="10"/>
  <c r="B85" i="10"/>
  <c r="C85" i="10"/>
  <c r="B86" i="10"/>
  <c r="C86" i="10"/>
  <c r="B87" i="10"/>
  <c r="C87" i="10"/>
  <c r="B88" i="10"/>
  <c r="C88" i="10"/>
  <c r="B89" i="10"/>
  <c r="C89" i="10"/>
  <c r="B90" i="10"/>
  <c r="C90" i="10"/>
  <c r="B91" i="10"/>
  <c r="C91" i="10"/>
  <c r="B92" i="10"/>
  <c r="C92" i="10"/>
  <c r="B93" i="10"/>
  <c r="C93" i="10"/>
  <c r="B94" i="10"/>
  <c r="C94" i="10"/>
  <c r="B95" i="10"/>
  <c r="C95" i="10"/>
  <c r="B97" i="10"/>
  <c r="C97" i="10"/>
  <c r="B98" i="10"/>
  <c r="C98" i="10"/>
  <c r="B99" i="10"/>
  <c r="C99" i="10"/>
  <c r="B100" i="10"/>
  <c r="C100" i="10"/>
  <c r="B102" i="10"/>
  <c r="C102" i="10"/>
  <c r="B103" i="10"/>
  <c r="C103" i="10"/>
  <c r="B104" i="10"/>
  <c r="C104" i="10"/>
  <c r="B105" i="10"/>
  <c r="C105" i="10"/>
  <c r="B106" i="10"/>
  <c r="C106" i="10"/>
  <c r="B107" i="10"/>
  <c r="C107" i="10"/>
  <c r="B108" i="10"/>
  <c r="C108" i="10"/>
  <c r="B109" i="10"/>
  <c r="C109" i="10"/>
  <c r="B110" i="10"/>
  <c r="C110" i="10"/>
  <c r="B111" i="10"/>
  <c r="C111" i="10"/>
  <c r="B112" i="10"/>
  <c r="C112" i="10"/>
  <c r="B114" i="10"/>
  <c r="C114" i="10"/>
  <c r="B115" i="10"/>
  <c r="C115" i="10"/>
  <c r="B116" i="10"/>
  <c r="C116" i="10"/>
  <c r="B117" i="10"/>
  <c r="C117" i="10"/>
  <c r="B118" i="10"/>
  <c r="C118" i="10"/>
  <c r="B119" i="10"/>
  <c r="C119" i="10"/>
  <c r="B120" i="10"/>
  <c r="C120" i="10"/>
  <c r="B121" i="10"/>
  <c r="C121" i="10"/>
  <c r="B123" i="10"/>
  <c r="C123" i="10"/>
  <c r="B124" i="10"/>
  <c r="C124" i="10"/>
  <c r="B125" i="10"/>
  <c r="C125" i="10"/>
  <c r="B126" i="10"/>
  <c r="C126" i="10"/>
  <c r="B127" i="10"/>
  <c r="C127" i="10"/>
  <c r="B128" i="10"/>
  <c r="C128" i="10"/>
  <c r="B129" i="10"/>
  <c r="C129" i="10"/>
  <c r="B130" i="10"/>
  <c r="C130" i="10"/>
  <c r="B131" i="10"/>
  <c r="C131" i="10"/>
  <c r="B132" i="10"/>
  <c r="C132" i="10"/>
  <c r="B133" i="10"/>
  <c r="C133" i="10"/>
  <c r="B134" i="10"/>
  <c r="C134" i="10"/>
  <c r="B136" i="10"/>
  <c r="C136" i="10"/>
  <c r="B137" i="10"/>
  <c r="C137" i="10"/>
  <c r="B138" i="10"/>
  <c r="C138" i="10"/>
  <c r="B139" i="10"/>
  <c r="C139" i="10"/>
  <c r="B140" i="10"/>
  <c r="C140" i="10"/>
  <c r="B141" i="10"/>
  <c r="C141" i="10"/>
  <c r="B142" i="10"/>
  <c r="C142" i="10"/>
  <c r="B143" i="10"/>
  <c r="C143" i="10"/>
  <c r="B144" i="10"/>
  <c r="C144" i="10"/>
  <c r="B145" i="10"/>
  <c r="C145" i="10"/>
  <c r="B147" i="10"/>
  <c r="C147" i="10"/>
  <c r="B148" i="10"/>
  <c r="C148" i="10"/>
  <c r="B149" i="10"/>
  <c r="C149" i="10"/>
  <c r="B150" i="10"/>
  <c r="C150" i="10"/>
  <c r="B151" i="10"/>
  <c r="C151" i="10"/>
  <c r="B152" i="10"/>
  <c r="C152" i="10"/>
  <c r="B153" i="10"/>
  <c r="C153" i="10"/>
  <c r="B154" i="10"/>
  <c r="C154" i="10"/>
  <c r="B155" i="10"/>
  <c r="C155" i="10"/>
  <c r="B156" i="10"/>
  <c r="C156" i="10"/>
  <c r="B158" i="10"/>
  <c r="C158" i="10"/>
  <c r="B159" i="10"/>
  <c r="C159" i="10"/>
  <c r="B160" i="10"/>
  <c r="C160" i="10"/>
  <c r="B161" i="10"/>
  <c r="C161" i="10"/>
  <c r="B162" i="10"/>
  <c r="C162" i="10"/>
  <c r="B163" i="10"/>
  <c r="C163" i="10"/>
  <c r="B164" i="10"/>
  <c r="C164" i="10"/>
  <c r="B165" i="10"/>
  <c r="C165" i="10"/>
  <c r="B166" i="10"/>
  <c r="C166" i="10"/>
  <c r="B167" i="10"/>
  <c r="C167" i="10"/>
  <c r="B168" i="10"/>
  <c r="C168" i="10"/>
  <c r="B169" i="10"/>
  <c r="C169" i="10"/>
  <c r="B171" i="10"/>
  <c r="C171" i="10"/>
  <c r="B172" i="10"/>
  <c r="C172" i="10"/>
  <c r="B173" i="10"/>
  <c r="C173" i="10"/>
  <c r="B174" i="10"/>
  <c r="C174" i="10"/>
  <c r="B175" i="10"/>
  <c r="C175" i="10"/>
  <c r="B176" i="10"/>
  <c r="C176" i="10"/>
  <c r="B177" i="10"/>
  <c r="C177" i="10"/>
  <c r="B178" i="10"/>
  <c r="C178" i="10"/>
  <c r="B179" i="10"/>
  <c r="C179" i="10"/>
  <c r="B180" i="10"/>
  <c r="C180" i="10"/>
  <c r="B181" i="10"/>
  <c r="C181" i="10"/>
  <c r="B182" i="10"/>
  <c r="C182" i="10"/>
  <c r="B184" i="10"/>
  <c r="C184" i="10"/>
  <c r="B185" i="10"/>
  <c r="C185" i="10"/>
  <c r="B186" i="10"/>
  <c r="C186" i="10"/>
  <c r="B187" i="10"/>
  <c r="C187" i="10"/>
  <c r="B188" i="10"/>
  <c r="C188" i="10"/>
  <c r="B189" i="10"/>
  <c r="C189" i="10"/>
  <c r="B190" i="10"/>
  <c r="C190" i="10"/>
  <c r="B191" i="10"/>
  <c r="C191" i="10"/>
  <c r="B192" i="10"/>
  <c r="C192" i="10"/>
  <c r="B193" i="10"/>
  <c r="C193" i="10"/>
  <c r="B194" i="10"/>
  <c r="C194" i="10"/>
  <c r="B195" i="10"/>
  <c r="C195" i="10"/>
  <c r="B196" i="10"/>
  <c r="C196" i="10"/>
  <c r="B198" i="10"/>
  <c r="C198" i="10"/>
  <c r="B199" i="10"/>
  <c r="C199" i="10"/>
  <c r="B200" i="10"/>
  <c r="C200" i="10"/>
  <c r="B202" i="10"/>
  <c r="C202" i="10"/>
  <c r="B203" i="10"/>
  <c r="C203" i="10"/>
  <c r="B204" i="10"/>
  <c r="C204" i="10"/>
  <c r="B205" i="10"/>
  <c r="C205" i="10"/>
  <c r="B206" i="10"/>
  <c r="C206" i="10"/>
  <c r="B207" i="10"/>
  <c r="C207" i="10"/>
  <c r="B208" i="10"/>
  <c r="C208" i="10"/>
  <c r="B209" i="10"/>
  <c r="C209" i="10"/>
  <c r="B210" i="10"/>
  <c r="C210" i="10"/>
  <c r="B211" i="10"/>
  <c r="C211" i="10"/>
  <c r="B212" i="10"/>
  <c r="C212" i="10"/>
  <c r="B214" i="10"/>
  <c r="C214" i="10"/>
  <c r="B215" i="10"/>
  <c r="C215" i="10"/>
  <c r="B216" i="10"/>
  <c r="C216" i="10"/>
  <c r="B217" i="10"/>
  <c r="C217" i="10"/>
  <c r="B218" i="10"/>
  <c r="C218" i="10"/>
  <c r="B219" i="10"/>
  <c r="C219" i="10"/>
  <c r="B220" i="10"/>
  <c r="C220" i="10"/>
  <c r="B221" i="10"/>
  <c r="C221" i="10"/>
  <c r="B223" i="10"/>
  <c r="C223" i="10"/>
  <c r="B224" i="10"/>
  <c r="C224" i="10"/>
  <c r="B225" i="10"/>
  <c r="C225" i="10"/>
  <c r="B226" i="10"/>
  <c r="C226" i="10"/>
  <c r="B227" i="10"/>
  <c r="C227" i="10"/>
  <c r="B228" i="10"/>
  <c r="C228" i="10"/>
  <c r="B230" i="10"/>
  <c r="C230" i="10"/>
  <c r="B231" i="10"/>
  <c r="C231" i="10"/>
  <c r="B232" i="10"/>
  <c r="C232" i="10"/>
  <c r="B233" i="10"/>
  <c r="C233" i="10"/>
  <c r="B234" i="10"/>
  <c r="C234" i="10"/>
  <c r="B235" i="10"/>
  <c r="C235" i="10"/>
  <c r="B236" i="10"/>
  <c r="C236" i="10"/>
  <c r="B237" i="10"/>
  <c r="C237" i="10"/>
  <c r="B238" i="10"/>
  <c r="C238" i="10"/>
  <c r="B239" i="10"/>
  <c r="C239" i="10"/>
  <c r="B240" i="10"/>
  <c r="C240" i="10"/>
  <c r="B241" i="10"/>
  <c r="C241" i="10"/>
  <c r="B243" i="10"/>
  <c r="C243" i="10"/>
  <c r="B244" i="10"/>
  <c r="C244" i="10"/>
  <c r="B245" i="10"/>
  <c r="C245" i="10"/>
  <c r="B246" i="10"/>
  <c r="C246" i="10"/>
  <c r="B247" i="10"/>
  <c r="C247" i="10"/>
  <c r="B248" i="10"/>
  <c r="C248" i="10"/>
  <c r="B249" i="10"/>
  <c r="C249" i="10"/>
  <c r="B250" i="10"/>
  <c r="C250" i="10"/>
  <c r="B251" i="10"/>
  <c r="C251" i="10"/>
  <c r="B252" i="10"/>
  <c r="C252" i="10"/>
  <c r="B253" i="10"/>
  <c r="C253" i="10"/>
  <c r="B254" i="10"/>
  <c r="C254" i="10"/>
  <c r="B256" i="10"/>
  <c r="C256" i="10"/>
  <c r="B257" i="10"/>
  <c r="C257" i="10"/>
  <c r="B258" i="10"/>
  <c r="C258" i="10"/>
  <c r="B259" i="10"/>
  <c r="C259" i="10"/>
  <c r="B260" i="10"/>
  <c r="C260" i="10"/>
  <c r="B261" i="10"/>
  <c r="C261" i="10"/>
  <c r="B262" i="10"/>
  <c r="C262" i="10"/>
  <c r="B263" i="10"/>
  <c r="C263" i="10"/>
  <c r="B264" i="10"/>
  <c r="C264" i="10"/>
  <c r="B265" i="10"/>
  <c r="C265" i="10"/>
  <c r="B266" i="10"/>
  <c r="C266" i="10"/>
  <c r="B267" i="10"/>
  <c r="C267" i="10"/>
  <c r="B268" i="10"/>
  <c r="C268" i="10"/>
  <c r="B270" i="10"/>
  <c r="C270" i="10"/>
  <c r="B271" i="10"/>
  <c r="C271" i="10"/>
  <c r="B272" i="10"/>
  <c r="C272" i="10"/>
  <c r="B273" i="10"/>
  <c r="C273" i="10"/>
  <c r="B274" i="10"/>
  <c r="C274" i="10"/>
  <c r="B275" i="10"/>
  <c r="C275" i="10"/>
  <c r="B276" i="10"/>
  <c r="C276" i="10"/>
  <c r="B278" i="10"/>
  <c r="C278" i="10"/>
  <c r="B279" i="10"/>
  <c r="C279" i="10"/>
  <c r="B280" i="10"/>
  <c r="C280" i="10"/>
  <c r="B281" i="10"/>
  <c r="C281" i="10"/>
  <c r="B282" i="10"/>
  <c r="C282" i="10"/>
  <c r="B283" i="10"/>
  <c r="C283" i="10"/>
  <c r="B284" i="10"/>
  <c r="C284" i="10"/>
  <c r="B285" i="10"/>
  <c r="C285" i="10"/>
  <c r="B286" i="10"/>
  <c r="C286" i="10"/>
  <c r="B288" i="10"/>
  <c r="C288" i="10"/>
  <c r="B289" i="10"/>
  <c r="C289" i="10"/>
  <c r="B290" i="10"/>
  <c r="C290" i="10"/>
  <c r="B291" i="10"/>
  <c r="C291" i="10"/>
  <c r="B292" i="10"/>
  <c r="C292" i="10"/>
  <c r="B293" i="10"/>
  <c r="C293" i="10"/>
  <c r="B294" i="10"/>
  <c r="C294" i="10"/>
  <c r="B295" i="10"/>
  <c r="C295" i="10"/>
  <c r="B296" i="10"/>
  <c r="C296" i="10"/>
  <c r="B297" i="10"/>
  <c r="C297" i="10"/>
  <c r="B299" i="10"/>
  <c r="C299" i="10"/>
  <c r="B300" i="10"/>
  <c r="C300" i="10"/>
  <c r="B301" i="10"/>
  <c r="C301" i="10"/>
  <c r="B302" i="10"/>
  <c r="C302" i="10"/>
  <c r="B303" i="10"/>
  <c r="C303" i="10"/>
  <c r="B304" i="10"/>
  <c r="C304" i="10"/>
  <c r="B305" i="10"/>
  <c r="C305" i="10"/>
  <c r="B306" i="10"/>
  <c r="C306" i="10"/>
  <c r="B307" i="10"/>
  <c r="C307" i="10"/>
  <c r="B309" i="10"/>
  <c r="C309" i="10"/>
  <c r="B310" i="10"/>
  <c r="C310" i="10"/>
  <c r="B311" i="10"/>
  <c r="C311" i="10"/>
  <c r="B312" i="10"/>
  <c r="C312" i="10"/>
  <c r="B313" i="10"/>
  <c r="C313" i="10"/>
  <c r="B314" i="10"/>
  <c r="C314" i="10"/>
  <c r="B315" i="10"/>
  <c r="C315" i="10"/>
  <c r="D315" i="10" s="1"/>
  <c r="B317" i="10"/>
  <c r="C317" i="10"/>
  <c r="B318" i="10"/>
  <c r="C318" i="10"/>
  <c r="B319" i="10"/>
  <c r="C319" i="10"/>
  <c r="D319" i="10" s="1"/>
  <c r="B320" i="10"/>
  <c r="C320" i="10"/>
  <c r="B321" i="10"/>
  <c r="C321" i="10"/>
  <c r="B322" i="10"/>
  <c r="C322" i="10"/>
  <c r="B323" i="10"/>
  <c r="C323" i="10"/>
  <c r="B324" i="10"/>
  <c r="C324" i="10"/>
  <c r="B326" i="10"/>
  <c r="C326" i="10"/>
  <c r="B327" i="10"/>
  <c r="C327" i="10"/>
  <c r="D327" i="10" s="1"/>
  <c r="B328" i="10"/>
  <c r="C328" i="10"/>
  <c r="B329" i="10"/>
  <c r="C329" i="10"/>
  <c r="D329" i="10" s="1"/>
  <c r="B330" i="10"/>
  <c r="D330" i="10" s="1"/>
  <c r="C330" i="10"/>
  <c r="B331" i="10"/>
  <c r="C331" i="10"/>
  <c r="D331" i="10" s="1"/>
  <c r="B332" i="10"/>
  <c r="C332" i="10"/>
  <c r="B333" i="10"/>
  <c r="C333" i="10"/>
  <c r="D333" i="10" s="1"/>
  <c r="B334" i="10"/>
  <c r="C334" i="10"/>
  <c r="B336" i="10"/>
  <c r="C336" i="10"/>
  <c r="B337" i="10"/>
  <c r="C337" i="10"/>
  <c r="B338" i="10"/>
  <c r="C338" i="10"/>
  <c r="B339" i="10"/>
  <c r="C339" i="10"/>
  <c r="B340" i="10"/>
  <c r="C340" i="10"/>
  <c r="B341" i="10"/>
  <c r="C341" i="10"/>
  <c r="B342" i="10"/>
  <c r="C342" i="10"/>
  <c r="B343" i="10"/>
  <c r="C343" i="10"/>
  <c r="B345" i="10"/>
  <c r="C345" i="10"/>
  <c r="B346" i="10"/>
  <c r="C346" i="10"/>
  <c r="B347" i="10"/>
  <c r="C347" i="10"/>
  <c r="B348" i="10"/>
  <c r="C348" i="10"/>
  <c r="B349" i="10"/>
  <c r="C349" i="10"/>
  <c r="B350" i="10"/>
  <c r="C350" i="10"/>
  <c r="B351" i="10"/>
  <c r="C351" i="10"/>
  <c r="B352" i="10"/>
  <c r="C352" i="10"/>
  <c r="B354" i="10"/>
  <c r="C354" i="10"/>
  <c r="B355" i="10"/>
  <c r="C355" i="10"/>
  <c r="B356" i="10"/>
  <c r="C356" i="10"/>
  <c r="B357" i="10"/>
  <c r="C357" i="10"/>
  <c r="B358" i="10"/>
  <c r="C358" i="10"/>
  <c r="B359" i="10"/>
  <c r="C359" i="10"/>
  <c r="B361" i="10"/>
  <c r="C361" i="10"/>
  <c r="B362" i="10"/>
  <c r="C362" i="10"/>
  <c r="D362" i="10" s="1"/>
  <c r="B363" i="10"/>
  <c r="D363" i="10" s="1"/>
  <c r="C363" i="10"/>
  <c r="B364" i="10"/>
  <c r="C364" i="10"/>
  <c r="B365" i="10"/>
  <c r="C365" i="10"/>
  <c r="B366" i="10"/>
  <c r="C366" i="10"/>
  <c r="D366" i="10" s="1"/>
  <c r="B367" i="10"/>
  <c r="D367" i="10" s="1"/>
  <c r="C367" i="10"/>
  <c r="B368" i="10"/>
  <c r="C368" i="10"/>
  <c r="D368" i="10" s="1"/>
  <c r="B369" i="10"/>
  <c r="C369" i="10"/>
  <c r="D369" i="10" s="1"/>
  <c r="B370" i="10"/>
  <c r="C370" i="10"/>
  <c r="B371" i="10"/>
  <c r="C371" i="10"/>
  <c r="B372" i="10"/>
  <c r="C372" i="10"/>
  <c r="D372" i="10" s="1"/>
  <c r="B374" i="10"/>
  <c r="C374" i="10"/>
  <c r="B375" i="10"/>
  <c r="C375" i="10"/>
  <c r="B376" i="10"/>
  <c r="C376" i="10"/>
  <c r="B377" i="10"/>
  <c r="C377" i="10"/>
  <c r="B378" i="10"/>
  <c r="C378" i="10"/>
  <c r="B379" i="10"/>
  <c r="C379" i="10"/>
  <c r="B380" i="10"/>
  <c r="C380" i="10"/>
  <c r="B381" i="10"/>
  <c r="C381" i="10"/>
  <c r="B384" i="10"/>
  <c r="C384" i="10"/>
  <c r="B385" i="10"/>
  <c r="C385" i="10"/>
  <c r="B386" i="10"/>
  <c r="C386" i="10"/>
  <c r="B387" i="10"/>
  <c r="C387" i="10"/>
  <c r="B388" i="10"/>
  <c r="C388" i="10"/>
  <c r="D388" i="10" s="1"/>
  <c r="B391" i="10"/>
  <c r="C391" i="10"/>
  <c r="B392" i="10"/>
  <c r="C392" i="10"/>
  <c r="B393" i="10"/>
  <c r="C393" i="10"/>
  <c r="B394" i="10"/>
  <c r="C394" i="10"/>
  <c r="V390" i="10"/>
  <c r="HC390" i="10"/>
  <c r="HB389" i="10"/>
  <c r="HA389" i="10"/>
  <c r="HA8" i="10"/>
  <c r="HB10" i="10"/>
  <c r="HA10" i="10"/>
  <c r="HB9" i="10"/>
  <c r="HA9" i="10"/>
  <c r="HA395" i="10" l="1"/>
  <c r="D81" i="7" s="1"/>
  <c r="HC389" i="10"/>
  <c r="HB8" i="10"/>
  <c r="HB395" i="10" l="1"/>
  <c r="F81" i="7" s="1"/>
  <c r="HC8" i="10"/>
  <c r="BF391" i="10"/>
  <c r="BF392" i="10"/>
  <c r="BF393" i="10"/>
  <c r="BF358" i="10"/>
  <c r="BF359" i="10"/>
  <c r="BF362" i="10"/>
  <c r="BF363" i="10"/>
  <c r="BF364" i="10"/>
  <c r="BF370" i="10"/>
  <c r="BF375" i="10"/>
  <c r="BF378" i="10"/>
  <c r="BF385" i="10"/>
  <c r="BF386" i="10"/>
  <c r="BF387" i="10"/>
  <c r="BF346" i="10"/>
  <c r="BF347" i="10"/>
  <c r="BF348" i="10"/>
  <c r="BF351" i="10"/>
  <c r="BF327" i="10"/>
  <c r="BF329" i="10"/>
  <c r="BF331" i="10"/>
  <c r="BF334" i="10"/>
  <c r="BF337" i="10"/>
  <c r="BF338" i="10"/>
  <c r="BF341" i="10"/>
  <c r="BF289" i="10"/>
  <c r="BF290" i="10"/>
  <c r="BF291" i="10"/>
  <c r="BF293" i="10"/>
  <c r="BF300" i="10"/>
  <c r="BF302" i="10"/>
  <c r="BF303" i="10"/>
  <c r="BF307" i="10"/>
  <c r="BF311" i="10"/>
  <c r="BF314" i="10"/>
  <c r="BF315" i="10"/>
  <c r="BF279" i="10"/>
  <c r="BF283" i="10"/>
  <c r="BF284" i="10"/>
  <c r="BF253" i="10"/>
  <c r="BF259" i="10"/>
  <c r="BF260" i="10"/>
  <c r="BF262" i="10"/>
  <c r="BF264" i="10"/>
  <c r="BF271" i="10"/>
  <c r="BF272" i="10"/>
  <c r="BF275" i="10"/>
  <c r="BF236" i="10"/>
  <c r="BF237" i="10"/>
  <c r="BF240" i="10"/>
  <c r="BF241" i="10"/>
  <c r="BF247" i="10"/>
  <c r="BF249" i="10"/>
  <c r="BF224" i="10"/>
  <c r="BF227" i="10"/>
  <c r="BF220" i="10"/>
  <c r="BF210" i="10"/>
  <c r="BF13" i="10"/>
  <c r="BF14" i="10"/>
  <c r="BF19" i="10"/>
  <c r="BF20" i="10"/>
  <c r="BF30" i="10"/>
  <c r="BF31" i="10"/>
  <c r="BF32" i="10"/>
  <c r="BF41" i="10"/>
  <c r="BF42" i="10"/>
  <c r="BF46" i="10"/>
  <c r="BF49" i="10"/>
  <c r="BF52" i="10"/>
  <c r="BF53" i="10"/>
  <c r="BF54" i="10"/>
  <c r="BF57" i="10"/>
  <c r="BF60" i="10"/>
  <c r="BF64" i="10"/>
  <c r="BF66" i="10"/>
  <c r="BF76" i="10"/>
  <c r="BF77" i="10"/>
  <c r="BF81" i="10"/>
  <c r="BF86" i="10"/>
  <c r="BF90" i="10"/>
  <c r="BF91" i="10"/>
  <c r="BF98" i="10"/>
  <c r="BF99" i="10"/>
  <c r="BF106" i="10"/>
  <c r="BF119" i="10"/>
  <c r="BF124" i="10"/>
  <c r="BF130" i="10"/>
  <c r="BF134" i="10"/>
  <c r="BF137" i="10"/>
  <c r="BF139" i="10"/>
  <c r="BF140" i="10"/>
  <c r="BF143" i="10"/>
  <c r="BF145" i="10"/>
  <c r="BF148" i="10"/>
  <c r="BF149" i="10"/>
  <c r="BF156" i="10"/>
  <c r="BF159" i="10"/>
  <c r="BF164" i="10"/>
  <c r="BF165" i="10"/>
  <c r="BF166" i="10"/>
  <c r="BF172" i="10"/>
  <c r="BF174" i="10"/>
  <c r="BF176" i="10"/>
  <c r="BF181" i="10"/>
  <c r="BF182" i="10"/>
  <c r="BF185" i="10"/>
  <c r="BF187" i="10"/>
  <c r="BF189" i="10"/>
  <c r="BF192" i="10"/>
  <c r="BF196" i="10"/>
  <c r="BF199" i="10"/>
  <c r="BF200" i="10"/>
  <c r="GZ383" i="10"/>
  <c r="GZ374" i="10"/>
  <c r="GZ361" i="10"/>
  <c r="GZ354" i="10"/>
  <c r="GZ345" i="10"/>
  <c r="GZ336" i="10"/>
  <c r="GZ326" i="10"/>
  <c r="GZ317" i="10"/>
  <c r="GZ309" i="10"/>
  <c r="GZ299" i="10"/>
  <c r="GZ288" i="10"/>
  <c r="GZ287" i="10"/>
  <c r="GZ278" i="10"/>
  <c r="GZ270" i="10"/>
  <c r="GZ256" i="10"/>
  <c r="GZ243" i="10"/>
  <c r="GZ230" i="10"/>
  <c r="GZ223" i="10"/>
  <c r="GZ214" i="10"/>
  <c r="GZ202" i="10"/>
  <c r="GZ198" i="10"/>
  <c r="GZ184" i="10"/>
  <c r="GZ171" i="10"/>
  <c r="GZ158" i="10"/>
  <c r="GZ147" i="10"/>
  <c r="GZ136" i="10"/>
  <c r="GZ123" i="10"/>
  <c r="GZ114" i="10"/>
  <c r="GZ102" i="10"/>
  <c r="GZ97" i="10"/>
  <c r="GZ96" i="10" s="1"/>
  <c r="GZ80" i="10"/>
  <c r="GZ74" i="10"/>
  <c r="GZ56" i="10"/>
  <c r="GZ51" i="10"/>
  <c r="GZ39" i="10"/>
  <c r="GZ25" i="10"/>
  <c r="GZ16" i="10"/>
  <c r="GZ12" i="10"/>
  <c r="GZ393" i="10"/>
  <c r="GZ392" i="10"/>
  <c r="GZ391" i="10"/>
  <c r="GZ390" i="10"/>
  <c r="GY389" i="10"/>
  <c r="GX389" i="10"/>
  <c r="GY382" i="10"/>
  <c r="GX382" i="10"/>
  <c r="GY373" i="10"/>
  <c r="GX373" i="10"/>
  <c r="GY360" i="10"/>
  <c r="GX360" i="10"/>
  <c r="GY353" i="10"/>
  <c r="GX353" i="10"/>
  <c r="GY344" i="10"/>
  <c r="GX344" i="10"/>
  <c r="GY335" i="10"/>
  <c r="GZ335" i="10" s="1"/>
  <c r="GX335" i="10"/>
  <c r="GY325" i="10"/>
  <c r="GX325" i="10"/>
  <c r="GY316" i="10"/>
  <c r="GX316" i="10"/>
  <c r="GY308" i="10"/>
  <c r="GX308" i="10"/>
  <c r="GY298" i="10"/>
  <c r="GX298" i="10"/>
  <c r="GY287" i="10"/>
  <c r="GX287" i="10"/>
  <c r="GY277" i="10"/>
  <c r="GX277" i="10"/>
  <c r="GY269" i="10"/>
  <c r="GX269" i="10"/>
  <c r="GY255" i="10"/>
  <c r="GX255" i="10"/>
  <c r="GY242" i="10"/>
  <c r="GX242" i="10"/>
  <c r="GY229" i="10"/>
  <c r="GX229" i="10"/>
  <c r="GY222" i="10"/>
  <c r="GX222" i="10"/>
  <c r="GY213" i="10"/>
  <c r="GX213" i="10"/>
  <c r="GY201" i="10"/>
  <c r="GX201" i="10"/>
  <c r="GY197" i="10"/>
  <c r="GX197" i="10"/>
  <c r="GY183" i="10"/>
  <c r="GX183" i="10"/>
  <c r="GY170" i="10"/>
  <c r="GX170" i="10"/>
  <c r="GY157" i="10"/>
  <c r="GX157" i="10"/>
  <c r="GY146" i="10"/>
  <c r="GX146" i="10"/>
  <c r="GY135" i="10"/>
  <c r="GX135" i="10"/>
  <c r="GY122" i="10"/>
  <c r="GX122" i="10"/>
  <c r="GY113" i="10"/>
  <c r="GX113" i="10"/>
  <c r="GY101" i="10"/>
  <c r="GX101" i="10"/>
  <c r="GY96" i="10"/>
  <c r="GX96" i="10"/>
  <c r="GY79" i="10"/>
  <c r="GX79" i="10"/>
  <c r="GY73" i="10"/>
  <c r="GX73" i="10"/>
  <c r="GY55" i="10"/>
  <c r="GX55" i="10"/>
  <c r="GY50" i="10"/>
  <c r="GX50" i="10"/>
  <c r="GY38" i="10"/>
  <c r="GX38" i="10"/>
  <c r="GY24" i="10"/>
  <c r="GX24" i="10"/>
  <c r="GY15" i="10"/>
  <c r="GX15" i="10"/>
  <c r="GY11" i="10"/>
  <c r="GX11" i="10"/>
  <c r="GY10" i="10"/>
  <c r="GX10" i="10"/>
  <c r="GY9" i="10"/>
  <c r="GX9" i="10"/>
  <c r="DS389" i="10"/>
  <c r="DR389" i="10"/>
  <c r="DT382" i="10"/>
  <c r="DS382" i="10"/>
  <c r="DR382" i="10"/>
  <c r="DT373" i="10"/>
  <c r="DS373" i="10"/>
  <c r="DR373" i="10"/>
  <c r="DT360" i="10"/>
  <c r="DS360" i="10"/>
  <c r="DR360" i="10"/>
  <c r="DT353" i="10"/>
  <c r="DS353" i="10"/>
  <c r="DR353" i="10"/>
  <c r="DT344" i="10"/>
  <c r="DS344" i="10"/>
  <c r="DR344" i="10"/>
  <c r="DT335" i="10"/>
  <c r="DS335" i="10"/>
  <c r="DR335" i="10"/>
  <c r="DT325" i="10"/>
  <c r="DS325" i="10"/>
  <c r="DR325" i="10"/>
  <c r="DT316" i="10"/>
  <c r="DS316" i="10"/>
  <c r="DR316" i="10"/>
  <c r="DT308" i="10"/>
  <c r="DS308" i="10"/>
  <c r="DR308" i="10"/>
  <c r="DT298" i="10"/>
  <c r="DS298" i="10"/>
  <c r="DR298" i="10"/>
  <c r="DT287" i="10"/>
  <c r="DS287" i="10"/>
  <c r="DR287" i="10"/>
  <c r="DT277" i="10"/>
  <c r="DS277" i="10"/>
  <c r="DR277" i="10"/>
  <c r="DT269" i="10"/>
  <c r="DS269" i="10"/>
  <c r="DR269" i="10"/>
  <c r="DT255" i="10"/>
  <c r="DS255" i="10"/>
  <c r="DR255" i="10"/>
  <c r="DT242" i="10"/>
  <c r="DS242" i="10"/>
  <c r="DR242" i="10"/>
  <c r="DT229" i="10"/>
  <c r="DS229" i="10"/>
  <c r="DR229" i="10"/>
  <c r="DT222" i="10"/>
  <c r="DS222" i="10"/>
  <c r="DR222" i="10"/>
  <c r="DT213" i="10"/>
  <c r="DS213" i="10"/>
  <c r="DR213" i="10"/>
  <c r="DT201" i="10"/>
  <c r="DS201" i="10"/>
  <c r="DR201" i="10"/>
  <c r="DT197" i="10"/>
  <c r="DS197" i="10"/>
  <c r="DR197" i="10"/>
  <c r="DT183" i="10"/>
  <c r="DS183" i="10"/>
  <c r="DR183" i="10"/>
  <c r="DT170" i="10"/>
  <c r="DS170" i="10"/>
  <c r="DR170" i="10"/>
  <c r="DT157" i="10"/>
  <c r="DS157" i="10"/>
  <c r="DR157" i="10"/>
  <c r="DT146" i="10"/>
  <c r="DS146" i="10"/>
  <c r="DR146" i="10"/>
  <c r="DT135" i="10"/>
  <c r="DS135" i="10"/>
  <c r="DR135" i="10"/>
  <c r="DT122" i="10"/>
  <c r="DS122" i="10"/>
  <c r="DR122" i="10"/>
  <c r="DT113" i="10"/>
  <c r="DS113" i="10"/>
  <c r="DR113" i="10"/>
  <c r="DT101" i="10"/>
  <c r="DS101" i="10"/>
  <c r="DR101" i="10"/>
  <c r="DT96" i="10"/>
  <c r="DS96" i="10"/>
  <c r="DR96" i="10"/>
  <c r="DT79" i="10"/>
  <c r="DS79" i="10"/>
  <c r="DR79" i="10"/>
  <c r="DT73" i="10"/>
  <c r="DS73" i="10"/>
  <c r="DR73" i="10"/>
  <c r="DS55" i="10"/>
  <c r="DR55" i="10"/>
  <c r="DT50" i="10"/>
  <c r="DS50" i="10"/>
  <c r="DR50" i="10"/>
  <c r="DS38" i="10"/>
  <c r="DR38" i="10"/>
  <c r="DT24" i="10"/>
  <c r="DS24" i="10"/>
  <c r="DR24" i="10"/>
  <c r="DT15" i="10"/>
  <c r="DS15" i="10"/>
  <c r="DR15" i="10"/>
  <c r="DT11" i="10"/>
  <c r="DS11" i="10"/>
  <c r="DR11" i="10"/>
  <c r="DS10" i="10"/>
  <c r="DR10" i="10"/>
  <c r="DS9" i="10"/>
  <c r="DR9" i="10"/>
  <c r="GZ11" i="10" l="1"/>
  <c r="GZ55" i="10"/>
  <c r="DR8" i="10"/>
  <c r="DR395" i="10" s="1"/>
  <c r="D52" i="7" s="1"/>
  <c r="DS8" i="10"/>
  <c r="DS395" i="10" s="1"/>
  <c r="GZ255" i="10"/>
  <c r="GZ170" i="10"/>
  <c r="GZ79" i="10"/>
  <c r="GZ15" i="10"/>
  <c r="GZ24" i="10"/>
  <c r="GZ38" i="10"/>
  <c r="GZ50" i="10"/>
  <c r="GZ73" i="10"/>
  <c r="GZ101" i="10"/>
  <c r="GZ113" i="10"/>
  <c r="GZ122" i="10"/>
  <c r="GZ135" i="10"/>
  <c r="GZ146" i="10"/>
  <c r="GZ157" i="10"/>
  <c r="GZ183" i="10"/>
  <c r="GZ197" i="10"/>
  <c r="GZ201" i="10"/>
  <c r="GZ213" i="10"/>
  <c r="GZ222" i="10"/>
  <c r="GZ229" i="10"/>
  <c r="GZ242" i="10"/>
  <c r="GZ269" i="10"/>
  <c r="GZ277" i="10"/>
  <c r="GZ298" i="10"/>
  <c r="GZ308" i="10"/>
  <c r="GZ316" i="10"/>
  <c r="GZ325" i="10"/>
  <c r="GZ344" i="10"/>
  <c r="GZ353" i="10"/>
  <c r="GZ360" i="10"/>
  <c r="GZ373" i="10"/>
  <c r="GX8" i="10"/>
  <c r="GX395" i="10" s="1"/>
  <c r="D80" i="7" s="1"/>
  <c r="GZ382" i="10"/>
  <c r="GZ389" i="10"/>
  <c r="GY8" i="10"/>
  <c r="DT9" i="10"/>
  <c r="GV389" i="10"/>
  <c r="GU389" i="10"/>
  <c r="DT395" i="10" l="1"/>
  <c r="E52" i="7"/>
  <c r="F52" i="7" s="1"/>
  <c r="DT8" i="10"/>
  <c r="GY395" i="10"/>
  <c r="F80" i="7" s="1"/>
  <c r="GZ8" i="10"/>
  <c r="GZ395" i="10" s="1"/>
  <c r="GW382" i="10"/>
  <c r="GV382" i="10"/>
  <c r="GU382" i="10"/>
  <c r="GW373" i="10"/>
  <c r="GV373" i="10"/>
  <c r="GU373" i="10"/>
  <c r="GW360" i="10"/>
  <c r="GV360" i="10"/>
  <c r="GU360" i="10"/>
  <c r="GW353" i="10"/>
  <c r="GV353" i="10"/>
  <c r="GU353" i="10"/>
  <c r="GW344" i="10"/>
  <c r="GV344" i="10"/>
  <c r="GU344" i="10"/>
  <c r="GW335" i="10"/>
  <c r="GV335" i="10"/>
  <c r="GU335" i="10"/>
  <c r="GW325" i="10"/>
  <c r="GV325" i="10"/>
  <c r="GU325" i="10"/>
  <c r="GW316" i="10"/>
  <c r="GV316" i="10"/>
  <c r="GU316" i="10"/>
  <c r="GW308" i="10"/>
  <c r="GV308" i="10"/>
  <c r="GU308" i="10"/>
  <c r="GW298" i="10"/>
  <c r="GV298" i="10"/>
  <c r="GU298" i="10"/>
  <c r="GW287" i="10"/>
  <c r="GV287" i="10"/>
  <c r="GU287" i="10"/>
  <c r="GW277" i="10"/>
  <c r="GV277" i="10"/>
  <c r="GU277" i="10"/>
  <c r="GW269" i="10"/>
  <c r="GV269" i="10"/>
  <c r="GU269" i="10"/>
  <c r="GW255" i="10"/>
  <c r="GV255" i="10"/>
  <c r="GU255" i="10"/>
  <c r="GW242" i="10"/>
  <c r="GV242" i="10"/>
  <c r="GU242" i="10"/>
  <c r="GW229" i="10"/>
  <c r="GV229" i="10"/>
  <c r="GU229" i="10"/>
  <c r="GW222" i="10"/>
  <c r="GV222" i="10"/>
  <c r="GU222" i="10"/>
  <c r="GW213" i="10"/>
  <c r="GV213" i="10"/>
  <c r="GU213" i="10"/>
  <c r="GW201" i="10"/>
  <c r="GV201" i="10"/>
  <c r="GU201" i="10"/>
  <c r="GW197" i="10"/>
  <c r="GV197" i="10"/>
  <c r="GU197" i="10"/>
  <c r="GW183" i="10"/>
  <c r="GV183" i="10"/>
  <c r="GU183" i="10"/>
  <c r="GW170" i="10"/>
  <c r="GV170" i="10"/>
  <c r="GU170" i="10"/>
  <c r="GW157" i="10"/>
  <c r="GV157" i="10"/>
  <c r="GU157" i="10"/>
  <c r="GW146" i="10"/>
  <c r="GV146" i="10"/>
  <c r="GU146" i="10"/>
  <c r="GW135" i="10"/>
  <c r="GV135" i="10"/>
  <c r="GU135" i="10"/>
  <c r="GW122" i="10"/>
  <c r="GV122" i="10"/>
  <c r="GU122" i="10"/>
  <c r="GW113" i="10"/>
  <c r="GV113" i="10"/>
  <c r="GU113" i="10"/>
  <c r="GW101" i="10"/>
  <c r="GV101" i="10"/>
  <c r="GU101" i="10"/>
  <c r="GW96" i="10"/>
  <c r="GV96" i="10"/>
  <c r="GU96" i="10"/>
  <c r="GW79" i="10"/>
  <c r="GV79" i="10"/>
  <c r="GU79" i="10"/>
  <c r="GW73" i="10"/>
  <c r="GV73" i="10"/>
  <c r="GU73" i="10"/>
  <c r="GV55" i="10"/>
  <c r="GU55" i="10"/>
  <c r="GV50" i="10"/>
  <c r="GU50" i="10"/>
  <c r="GV38" i="10"/>
  <c r="GU38" i="10"/>
  <c r="GW24" i="10"/>
  <c r="GV24" i="10"/>
  <c r="GU24" i="10"/>
  <c r="GW15" i="10"/>
  <c r="GV15" i="10"/>
  <c r="GU15" i="10"/>
  <c r="GW11" i="10"/>
  <c r="GV11" i="10"/>
  <c r="GU11" i="10"/>
  <c r="GV10" i="10"/>
  <c r="GU10" i="10"/>
  <c r="GV9" i="10"/>
  <c r="GU9" i="10"/>
  <c r="GD81" i="10"/>
  <c r="C81" i="10" s="1"/>
  <c r="GD383" i="10"/>
  <c r="C383" i="10" s="1"/>
  <c r="GD390" i="10"/>
  <c r="C390" i="10" s="1"/>
  <c r="GB171" i="10"/>
  <c r="FY171" i="10"/>
  <c r="FV252" i="10"/>
  <c r="FV232" i="10"/>
  <c r="FV233" i="10"/>
  <c r="FV234" i="10"/>
  <c r="FV235" i="10"/>
  <c r="FV236" i="10"/>
  <c r="FV237" i="10"/>
  <c r="FV238" i="10"/>
  <c r="FV239" i="10"/>
  <c r="FV240" i="10"/>
  <c r="FV241" i="10"/>
  <c r="BI99" i="10"/>
  <c r="DB224" i="10"/>
  <c r="DB225" i="10"/>
  <c r="DB90" i="10"/>
  <c r="FS312" i="10"/>
  <c r="FR79" i="10"/>
  <c r="FQ79" i="10"/>
  <c r="CD340" i="10"/>
  <c r="CM340" i="10"/>
  <c r="GU8" i="10" l="1"/>
  <c r="GU395" i="10" s="1"/>
  <c r="D79" i="7" s="1"/>
  <c r="GV8" i="10"/>
  <c r="GV395" i="10" s="1"/>
  <c r="GW10" i="10"/>
  <c r="F79" i="7" l="1"/>
  <c r="GW8" i="10"/>
  <c r="GW395" i="10" s="1"/>
  <c r="BR52" i="10"/>
  <c r="P345" i="10"/>
  <c r="EL354" i="10"/>
  <c r="EL336" i="10"/>
  <c r="EL299" i="10"/>
  <c r="EL202" i="10"/>
  <c r="EL123" i="10"/>
  <c r="EL102" i="10"/>
  <c r="G299" i="10"/>
  <c r="G256" i="10"/>
  <c r="G184" i="10"/>
  <c r="G80" i="10"/>
  <c r="DH354" i="10"/>
  <c r="DH336" i="10"/>
  <c r="DH326" i="10"/>
  <c r="DH309" i="10"/>
  <c r="DH299" i="10"/>
  <c r="DH202" i="10"/>
  <c r="DH171" i="10"/>
  <c r="DH184" i="10"/>
  <c r="DH102" i="10"/>
  <c r="DH51" i="10"/>
  <c r="DH12" i="10"/>
  <c r="DE392" i="10"/>
  <c r="DE345" i="10"/>
  <c r="DE270" i="10"/>
  <c r="DE158" i="10"/>
  <c r="DE80" i="10"/>
  <c r="DE56" i="10"/>
  <c r="EI299" i="10"/>
  <c r="EI223" i="10"/>
  <c r="EI202" i="10"/>
  <c r="EI102" i="10"/>
  <c r="EI80" i="10"/>
  <c r="DN80" i="10"/>
  <c r="DK80" i="10"/>
  <c r="EU230" i="10"/>
  <c r="ER390" i="10"/>
  <c r="EQ242" i="10"/>
  <c r="CV345" i="10"/>
  <c r="DZ334" i="10"/>
  <c r="DZ124" i="10" l="1"/>
  <c r="DZ115" i="10"/>
  <c r="DZ116" i="10"/>
  <c r="DZ117" i="10"/>
  <c r="DZ118" i="10"/>
  <c r="DZ120" i="10"/>
  <c r="DZ121" i="10"/>
  <c r="DZ27" i="10"/>
  <c r="DZ29" i="10"/>
  <c r="DZ30" i="10"/>
  <c r="DZ31" i="10"/>
  <c r="DZ32" i="10"/>
  <c r="DZ33" i="10"/>
  <c r="DZ19" i="10"/>
  <c r="DZ20" i="10"/>
  <c r="DZ21" i="10"/>
  <c r="DZ22" i="10"/>
  <c r="DZ23" i="10"/>
  <c r="DZ18" i="10"/>
  <c r="U389" i="10" l="1"/>
  <c r="T389" i="10"/>
  <c r="V382" i="10"/>
  <c r="U382" i="10"/>
  <c r="T382" i="10"/>
  <c r="V373" i="10"/>
  <c r="U373" i="10"/>
  <c r="T373" i="10"/>
  <c r="V360" i="10"/>
  <c r="U360" i="10"/>
  <c r="T360" i="10"/>
  <c r="V353" i="10"/>
  <c r="U353" i="10"/>
  <c r="T353" i="10"/>
  <c r="V344" i="10"/>
  <c r="U344" i="10"/>
  <c r="T344" i="10"/>
  <c r="V335" i="10"/>
  <c r="U335" i="10"/>
  <c r="T335" i="10"/>
  <c r="V325" i="10"/>
  <c r="U325" i="10"/>
  <c r="T325" i="10"/>
  <c r="V316" i="10"/>
  <c r="U316" i="10"/>
  <c r="T316" i="10"/>
  <c r="V308" i="10"/>
  <c r="U308" i="10"/>
  <c r="T308" i="10"/>
  <c r="V298" i="10"/>
  <c r="U298" i="10"/>
  <c r="T298" i="10"/>
  <c r="V287" i="10"/>
  <c r="U287" i="10"/>
  <c r="T287" i="10"/>
  <c r="V277" i="10"/>
  <c r="U277" i="10"/>
  <c r="T277" i="10"/>
  <c r="V269" i="10"/>
  <c r="U269" i="10"/>
  <c r="T269" i="10"/>
  <c r="V255" i="10"/>
  <c r="U255" i="10"/>
  <c r="T255" i="10"/>
  <c r="V242" i="10"/>
  <c r="U242" i="10"/>
  <c r="T242" i="10"/>
  <c r="V229" i="10"/>
  <c r="U229" i="10"/>
  <c r="T229" i="10"/>
  <c r="V222" i="10"/>
  <c r="U222" i="10"/>
  <c r="T222" i="10"/>
  <c r="V213" i="10"/>
  <c r="U213" i="10"/>
  <c r="T213" i="10"/>
  <c r="V201" i="10"/>
  <c r="U201" i="10"/>
  <c r="T201" i="10"/>
  <c r="V197" i="10"/>
  <c r="U197" i="10"/>
  <c r="T197" i="10"/>
  <c r="V183" i="10"/>
  <c r="U183" i="10"/>
  <c r="T183" i="10"/>
  <c r="V170" i="10"/>
  <c r="U170" i="10"/>
  <c r="T170" i="10"/>
  <c r="V157" i="10"/>
  <c r="U157" i="10"/>
  <c r="T157" i="10"/>
  <c r="V146" i="10"/>
  <c r="U146" i="10"/>
  <c r="T146" i="10"/>
  <c r="V135" i="10"/>
  <c r="U135" i="10"/>
  <c r="T135" i="10"/>
  <c r="V122" i="10"/>
  <c r="U122" i="10"/>
  <c r="T122" i="10"/>
  <c r="V113" i="10"/>
  <c r="U113" i="10"/>
  <c r="T113" i="10"/>
  <c r="V101" i="10"/>
  <c r="U101" i="10"/>
  <c r="T101" i="10"/>
  <c r="V96" i="10"/>
  <c r="U96" i="10"/>
  <c r="T96" i="10"/>
  <c r="V79" i="10"/>
  <c r="U79" i="10"/>
  <c r="T79" i="10"/>
  <c r="V73" i="10"/>
  <c r="U73" i="10"/>
  <c r="T73" i="10"/>
  <c r="V55" i="10"/>
  <c r="U55" i="10"/>
  <c r="T55" i="10"/>
  <c r="V50" i="10"/>
  <c r="U50" i="10"/>
  <c r="T50" i="10"/>
  <c r="U38" i="10"/>
  <c r="T38" i="10"/>
  <c r="V24" i="10"/>
  <c r="U24" i="10"/>
  <c r="T24" i="10"/>
  <c r="V15" i="10"/>
  <c r="U15" i="10"/>
  <c r="T15" i="10"/>
  <c r="V11" i="10"/>
  <c r="U11" i="10"/>
  <c r="T11" i="10"/>
  <c r="U10" i="10"/>
  <c r="T10" i="10"/>
  <c r="U9" i="10"/>
  <c r="T9" i="10"/>
  <c r="AP10" i="12"/>
  <c r="AO10" i="12"/>
  <c r="BB10" i="12"/>
  <c r="BA10" i="12"/>
  <c r="BE10" i="12"/>
  <c r="BF10" i="12" s="1"/>
  <c r="BD10" i="12"/>
  <c r="BK10" i="12"/>
  <c r="BJ10" i="12"/>
  <c r="BT10" i="12"/>
  <c r="BS10" i="12"/>
  <c r="BS9" i="12"/>
  <c r="CU10" i="12"/>
  <c r="CT10" i="12"/>
  <c r="CO10" i="12"/>
  <c r="CN10" i="12"/>
  <c r="CR10" i="12"/>
  <c r="CQ10" i="12"/>
  <c r="DA10" i="12"/>
  <c r="CZ10" i="12"/>
  <c r="DB10" i="12" s="1"/>
  <c r="DA9" i="12"/>
  <c r="CZ9" i="12"/>
  <c r="DD10" i="12"/>
  <c r="DE10" i="12" s="1"/>
  <c r="DC10" i="12"/>
  <c r="DC9" i="12"/>
  <c r="O376" i="8"/>
  <c r="O366" i="8"/>
  <c r="D159" i="12"/>
  <c r="N12" i="8"/>
  <c r="O12" i="8"/>
  <c r="O40" i="8"/>
  <c r="D32" i="12"/>
  <c r="O59" i="8"/>
  <c r="N77" i="8"/>
  <c r="O77" i="8"/>
  <c r="N100" i="8"/>
  <c r="O100" i="8"/>
  <c r="O108" i="8"/>
  <c r="O121" i="8"/>
  <c r="O130" i="8"/>
  <c r="O156" i="8"/>
  <c r="D81" i="12"/>
  <c r="D96" i="12"/>
  <c r="N236" i="8"/>
  <c r="O236" i="8"/>
  <c r="O254" i="8"/>
  <c r="O270" i="8"/>
  <c r="O276" i="8"/>
  <c r="O291" i="8"/>
  <c r="O294" i="8"/>
  <c r="O311" i="8"/>
  <c r="O320" i="8"/>
  <c r="O338" i="8"/>
  <c r="O351" i="8"/>
  <c r="O359" i="8"/>
  <c r="N366" i="8"/>
  <c r="N377" i="8"/>
  <c r="D164" i="12"/>
  <c r="D174" i="12"/>
  <c r="CO9" i="12"/>
  <c r="DE176" i="12"/>
  <c r="DE103" i="12"/>
  <c r="DE178" i="12"/>
  <c r="DD177" i="12"/>
  <c r="DC177" i="12"/>
  <c r="DE171" i="12"/>
  <c r="DD170" i="12"/>
  <c r="DC170" i="12"/>
  <c r="DE167" i="12"/>
  <c r="DD166" i="12"/>
  <c r="DC166" i="12"/>
  <c r="DD161" i="12"/>
  <c r="DC161" i="12"/>
  <c r="DD156" i="12"/>
  <c r="DC156" i="12"/>
  <c r="DD153" i="12"/>
  <c r="DC153" i="12"/>
  <c r="DE148" i="12"/>
  <c r="DD147" i="12"/>
  <c r="DC147" i="12"/>
  <c r="DD144" i="12"/>
  <c r="DC144" i="12"/>
  <c r="DD141" i="12"/>
  <c r="DC141" i="12"/>
  <c r="DD138" i="12"/>
  <c r="DC138" i="12"/>
  <c r="DD134" i="12"/>
  <c r="DC134" i="12"/>
  <c r="DD128" i="12"/>
  <c r="DC128" i="12"/>
  <c r="DD124" i="12"/>
  <c r="DC124" i="12"/>
  <c r="DD121" i="12"/>
  <c r="DC121" i="12"/>
  <c r="DD107" i="12"/>
  <c r="DC107" i="12"/>
  <c r="DD102" i="12"/>
  <c r="DE102" i="12" s="1"/>
  <c r="DC102" i="12"/>
  <c r="DD97" i="12"/>
  <c r="DC97" i="12"/>
  <c r="DD94" i="12"/>
  <c r="DC94" i="12"/>
  <c r="DE87" i="12"/>
  <c r="DD86" i="12"/>
  <c r="DC86" i="12"/>
  <c r="DE84" i="12"/>
  <c r="DD83" i="12"/>
  <c r="DC83" i="12"/>
  <c r="DD79" i="12"/>
  <c r="DC79" i="12"/>
  <c r="DD76" i="12"/>
  <c r="DC76" i="12"/>
  <c r="DD72" i="12"/>
  <c r="DC72" i="12"/>
  <c r="DD68" i="12"/>
  <c r="DC68" i="12"/>
  <c r="DD64" i="12"/>
  <c r="DC64" i="12"/>
  <c r="DD61" i="12"/>
  <c r="DC61" i="12"/>
  <c r="DD58" i="12"/>
  <c r="DC58" i="12"/>
  <c r="DD53" i="12"/>
  <c r="DC53" i="12"/>
  <c r="DD49" i="12"/>
  <c r="DC49" i="12"/>
  <c r="DD46" i="12"/>
  <c r="DC46" i="12"/>
  <c r="DE43" i="12"/>
  <c r="DD42" i="12"/>
  <c r="DC42" i="12"/>
  <c r="DD38" i="12"/>
  <c r="DC38" i="12"/>
  <c r="DD30" i="12"/>
  <c r="DC30" i="12"/>
  <c r="DE27" i="12"/>
  <c r="DD26" i="12"/>
  <c r="DC26" i="12"/>
  <c r="DD22" i="12"/>
  <c r="DC22" i="12"/>
  <c r="DD17" i="12"/>
  <c r="DC17" i="12"/>
  <c r="DD14" i="12"/>
  <c r="DC14" i="12"/>
  <c r="DD11" i="12"/>
  <c r="DC11" i="12"/>
  <c r="DD9" i="12"/>
  <c r="DB164" i="12"/>
  <c r="DA161" i="12"/>
  <c r="CZ161" i="12"/>
  <c r="DB161" i="12" s="1"/>
  <c r="DA177" i="12"/>
  <c r="CZ177" i="12"/>
  <c r="DA170" i="12"/>
  <c r="CZ170" i="12"/>
  <c r="DA166" i="12"/>
  <c r="CZ166" i="12"/>
  <c r="DA156" i="12"/>
  <c r="CZ156" i="12"/>
  <c r="DA153" i="12"/>
  <c r="CZ153" i="12"/>
  <c r="DA147" i="12"/>
  <c r="CZ147" i="12"/>
  <c r="DA144" i="12"/>
  <c r="CZ144" i="12"/>
  <c r="DA141" i="12"/>
  <c r="CZ141" i="12"/>
  <c r="DA138" i="12"/>
  <c r="CZ138" i="12"/>
  <c r="DA134" i="12"/>
  <c r="CZ134" i="12"/>
  <c r="DA128" i="12"/>
  <c r="CZ128" i="12"/>
  <c r="DA124" i="12"/>
  <c r="CZ124" i="12"/>
  <c r="DA121" i="12"/>
  <c r="CZ121" i="12"/>
  <c r="DA107" i="12"/>
  <c r="CZ107" i="12"/>
  <c r="DA102" i="12"/>
  <c r="CZ102" i="12"/>
  <c r="DA97" i="12"/>
  <c r="CZ97" i="12"/>
  <c r="DA94" i="12"/>
  <c r="CZ94" i="12"/>
  <c r="DA86" i="12"/>
  <c r="CZ86" i="12"/>
  <c r="DA83" i="12"/>
  <c r="CZ83" i="12"/>
  <c r="DA79" i="12"/>
  <c r="CZ79" i="12"/>
  <c r="DA76" i="12"/>
  <c r="CZ76" i="12"/>
  <c r="DA72" i="12"/>
  <c r="CZ72" i="12"/>
  <c r="DA68" i="12"/>
  <c r="CZ68" i="12"/>
  <c r="DA64" i="12"/>
  <c r="CZ64" i="12"/>
  <c r="DA61" i="12"/>
  <c r="CZ61" i="12"/>
  <c r="DA58" i="12"/>
  <c r="CZ58" i="12"/>
  <c r="DA53" i="12"/>
  <c r="CZ53" i="12"/>
  <c r="DA49" i="12"/>
  <c r="CZ49" i="12"/>
  <c r="DA46" i="12"/>
  <c r="CZ46" i="12"/>
  <c r="DA42" i="12"/>
  <c r="CZ42" i="12"/>
  <c r="DA38" i="12"/>
  <c r="CZ38" i="12"/>
  <c r="DA30" i="12"/>
  <c r="CZ30" i="12"/>
  <c r="DA26" i="12"/>
  <c r="CZ26" i="12"/>
  <c r="DA22" i="12"/>
  <c r="CZ22" i="12"/>
  <c r="DA17" i="12"/>
  <c r="CZ17" i="12"/>
  <c r="DA14" i="12"/>
  <c r="CZ14" i="12"/>
  <c r="DA11" i="12"/>
  <c r="CZ11" i="12"/>
  <c r="CY179" i="12"/>
  <c r="CX97" i="12"/>
  <c r="CY69" i="12"/>
  <c r="CY23" i="12"/>
  <c r="CY180" i="12"/>
  <c r="CY178" i="12"/>
  <c r="CX177" i="12"/>
  <c r="CW177" i="12"/>
  <c r="CY171" i="12"/>
  <c r="CX170" i="12"/>
  <c r="CW170" i="12"/>
  <c r="CY167" i="12"/>
  <c r="CX166" i="12"/>
  <c r="CY166" i="12" s="1"/>
  <c r="CW166" i="12"/>
  <c r="CY162" i="12"/>
  <c r="CX161" i="12"/>
  <c r="CW161" i="12"/>
  <c r="CY157" i="12"/>
  <c r="CX156" i="12"/>
  <c r="CW156" i="12"/>
  <c r="CY154" i="12"/>
  <c r="CX153" i="12"/>
  <c r="CW153" i="12"/>
  <c r="CY148" i="12"/>
  <c r="CX147" i="12"/>
  <c r="CW147" i="12"/>
  <c r="CY145" i="12"/>
  <c r="CX144" i="12"/>
  <c r="CW144" i="12"/>
  <c r="CY142" i="12"/>
  <c r="CX141" i="12"/>
  <c r="CY141" i="12" s="1"/>
  <c r="CW141" i="12"/>
  <c r="CY139" i="12"/>
  <c r="CX138" i="12"/>
  <c r="CW138" i="12"/>
  <c r="CY135" i="12"/>
  <c r="CX134" i="12"/>
  <c r="CW134" i="12"/>
  <c r="CX128" i="12"/>
  <c r="CW128" i="12"/>
  <c r="CY125" i="12"/>
  <c r="CX124" i="12"/>
  <c r="CW124" i="12"/>
  <c r="CY124" i="12" s="1"/>
  <c r="CY122" i="12"/>
  <c r="CX121" i="12"/>
  <c r="CW121" i="12"/>
  <c r="CX107" i="12"/>
  <c r="CW107" i="12"/>
  <c r="CX102" i="12"/>
  <c r="CW102" i="12"/>
  <c r="CY98" i="12"/>
  <c r="CW97" i="12"/>
  <c r="CY95" i="12"/>
  <c r="CX94" i="12"/>
  <c r="CW94" i="12"/>
  <c r="CY87" i="12"/>
  <c r="CX86" i="12"/>
  <c r="CW86" i="12"/>
  <c r="CY84" i="12"/>
  <c r="CX83" i="12"/>
  <c r="CW83" i="12"/>
  <c r="CX79" i="12"/>
  <c r="CW79" i="12"/>
  <c r="CX76" i="12"/>
  <c r="CW76" i="12"/>
  <c r="CY73" i="12"/>
  <c r="CX72" i="12"/>
  <c r="CW72" i="12"/>
  <c r="CX68" i="12"/>
  <c r="CW68" i="12"/>
  <c r="CY65" i="12"/>
  <c r="CX64" i="12"/>
  <c r="CW64" i="12"/>
  <c r="CY64" i="12" s="1"/>
  <c r="CY62" i="12"/>
  <c r="CX61" i="12"/>
  <c r="CW61" i="12"/>
  <c r="CY59" i="12"/>
  <c r="CX58" i="12"/>
  <c r="CW58" i="12"/>
  <c r="CY54" i="12"/>
  <c r="CX53" i="12"/>
  <c r="CW53" i="12"/>
  <c r="CY50" i="12"/>
  <c r="CX49" i="12"/>
  <c r="CW49" i="12"/>
  <c r="CY47" i="12"/>
  <c r="CX46" i="12"/>
  <c r="CW46" i="12"/>
  <c r="CY43" i="12"/>
  <c r="CX42" i="12"/>
  <c r="CW42" i="12"/>
  <c r="CY39" i="12"/>
  <c r="CX38" i="12"/>
  <c r="CW38" i="12"/>
  <c r="CY31" i="12"/>
  <c r="CX30" i="12"/>
  <c r="CW30" i="12"/>
  <c r="CY27" i="12"/>
  <c r="CX26" i="12"/>
  <c r="CW26" i="12"/>
  <c r="CX22" i="12"/>
  <c r="CW22" i="12"/>
  <c r="CY18" i="12"/>
  <c r="CX17" i="12"/>
  <c r="CW17" i="12"/>
  <c r="CY15" i="12"/>
  <c r="CX14" i="12"/>
  <c r="CW14" i="12"/>
  <c r="CY12" i="12"/>
  <c r="CX11" i="12"/>
  <c r="CW11" i="12"/>
  <c r="CX9" i="12"/>
  <c r="CW9" i="12"/>
  <c r="CY49" i="12" l="1"/>
  <c r="AQ10" i="12"/>
  <c r="CY134" i="12"/>
  <c r="BL10" i="12"/>
  <c r="CY14" i="12"/>
  <c r="CY42" i="12"/>
  <c r="DE170" i="12"/>
  <c r="CV10" i="12"/>
  <c r="CP10" i="12"/>
  <c r="BC10" i="12"/>
  <c r="D85" i="12"/>
  <c r="D25" i="12"/>
  <c r="D82" i="12"/>
  <c r="V389" i="10"/>
  <c r="U8" i="10"/>
  <c r="U395" i="10" s="1"/>
  <c r="T8" i="10"/>
  <c r="T395" i="10" s="1"/>
  <c r="D18" i="7" s="1"/>
  <c r="P77" i="8"/>
  <c r="P12" i="8"/>
  <c r="P366" i="8"/>
  <c r="DE147" i="12"/>
  <c r="CY138" i="12"/>
  <c r="DE166" i="12"/>
  <c r="CY147" i="12"/>
  <c r="O204" i="8"/>
  <c r="CY72" i="12"/>
  <c r="CY17" i="12"/>
  <c r="CY58" i="12"/>
  <c r="CY153" i="12"/>
  <c r="CY156" i="12"/>
  <c r="CY30" i="12"/>
  <c r="CY86" i="12"/>
  <c r="D158" i="12"/>
  <c r="CS10" i="12"/>
  <c r="O377" i="8"/>
  <c r="P377" i="8" s="1"/>
  <c r="DE177" i="12"/>
  <c r="DE86" i="12"/>
  <c r="DE83" i="12"/>
  <c r="DE42" i="12"/>
  <c r="DE9" i="12"/>
  <c r="DC8" i="12"/>
  <c r="DC183" i="12" s="1"/>
  <c r="D140" i="7" s="1"/>
  <c r="DE26" i="12"/>
  <c r="DD8" i="12"/>
  <c r="CZ8" i="12"/>
  <c r="CZ183" i="12" s="1"/>
  <c r="D139" i="7" s="1"/>
  <c r="DA8" i="12"/>
  <c r="DA183" i="12" s="1"/>
  <c r="E139" i="7" s="1"/>
  <c r="CY177" i="12"/>
  <c r="CY170" i="12"/>
  <c r="CY161" i="12"/>
  <c r="CY144" i="12"/>
  <c r="CY121" i="12"/>
  <c r="CY97" i="12"/>
  <c r="CY94" i="12"/>
  <c r="CY83" i="12"/>
  <c r="CY68" i="12"/>
  <c r="CY61" i="12"/>
  <c r="CY53" i="12"/>
  <c r="CY46" i="12"/>
  <c r="CY38" i="12"/>
  <c r="CY26" i="12"/>
  <c r="CY22" i="12"/>
  <c r="CW8" i="12"/>
  <c r="CW183" i="12" s="1"/>
  <c r="D138" i="7" s="1"/>
  <c r="CY9" i="12"/>
  <c r="CY11" i="12"/>
  <c r="CX8" i="12"/>
  <c r="V395" i="10" l="1"/>
  <c r="E18" i="7"/>
  <c r="F18" i="7" s="1"/>
  <c r="F139" i="7"/>
  <c r="DE8" i="12"/>
  <c r="DD183" i="12"/>
  <c r="DE183" i="12" s="1"/>
  <c r="DB8" i="12"/>
  <c r="DB183" i="12"/>
  <c r="CX183" i="12"/>
  <c r="CY8" i="12"/>
  <c r="E140" i="7" l="1"/>
  <c r="F140" i="7" s="1"/>
  <c r="CY183" i="12"/>
  <c r="E138" i="7"/>
  <c r="F138" i="7" s="1"/>
  <c r="CV168" i="12"/>
  <c r="CV32" i="12"/>
  <c r="CV23" i="12"/>
  <c r="CV181" i="12"/>
  <c r="CV180" i="12"/>
  <c r="CV178" i="12"/>
  <c r="CU177" i="12"/>
  <c r="CT177" i="12"/>
  <c r="CV177" i="12" s="1"/>
  <c r="CV176" i="12"/>
  <c r="CV171" i="12"/>
  <c r="CU170" i="12"/>
  <c r="CT170" i="12"/>
  <c r="CV167" i="12"/>
  <c r="CU166" i="12"/>
  <c r="CT166" i="12"/>
  <c r="CV162" i="12"/>
  <c r="CU161" i="12"/>
  <c r="CT161" i="12"/>
  <c r="CV157" i="12"/>
  <c r="CU156" i="12"/>
  <c r="CT156" i="12"/>
  <c r="CV154" i="12"/>
  <c r="CU153" i="12"/>
  <c r="CT153" i="12"/>
  <c r="CV148" i="12"/>
  <c r="CU147" i="12"/>
  <c r="CT147" i="12"/>
  <c r="CV145" i="12"/>
  <c r="CU144" i="12"/>
  <c r="CT144" i="12"/>
  <c r="CU141" i="12"/>
  <c r="CT141" i="12"/>
  <c r="CV139" i="12"/>
  <c r="CU138" i="12"/>
  <c r="CT138" i="12"/>
  <c r="CV135" i="12"/>
  <c r="CU134" i="12"/>
  <c r="CT134" i="12"/>
  <c r="CV129" i="12"/>
  <c r="CU128" i="12"/>
  <c r="CT128" i="12"/>
  <c r="CV125" i="12"/>
  <c r="CU124" i="12"/>
  <c r="CT124" i="12"/>
  <c r="CV122" i="12"/>
  <c r="CU121" i="12"/>
  <c r="CT121" i="12"/>
  <c r="CU107" i="12"/>
  <c r="CT107" i="12"/>
  <c r="CV103" i="12"/>
  <c r="CU102" i="12"/>
  <c r="CT102" i="12"/>
  <c r="CU97" i="12"/>
  <c r="CT97" i="12"/>
  <c r="CU94" i="12"/>
  <c r="CT94" i="12"/>
  <c r="CV87" i="12"/>
  <c r="CU86" i="12"/>
  <c r="CT86" i="12"/>
  <c r="CV84" i="12"/>
  <c r="CU83" i="12"/>
  <c r="CT83" i="12"/>
  <c r="CV80" i="12"/>
  <c r="CU79" i="12"/>
  <c r="CT79" i="12"/>
  <c r="CV77" i="12"/>
  <c r="CU76" i="12"/>
  <c r="CV76" i="12" s="1"/>
  <c r="CT76" i="12"/>
  <c r="CV73" i="12"/>
  <c r="CU72" i="12"/>
  <c r="CT72" i="12"/>
  <c r="CU68" i="12"/>
  <c r="CT68" i="12"/>
  <c r="CU64" i="12"/>
  <c r="CT64" i="12"/>
  <c r="CV62" i="12"/>
  <c r="CU61" i="12"/>
  <c r="CT61" i="12"/>
  <c r="CU58" i="12"/>
  <c r="CT58" i="12"/>
  <c r="CU53" i="12"/>
  <c r="CT53" i="12"/>
  <c r="CV50" i="12"/>
  <c r="CU49" i="12"/>
  <c r="CT49" i="12"/>
  <c r="CV47" i="12"/>
  <c r="CU46" i="12"/>
  <c r="CT46" i="12"/>
  <c r="CV43" i="12"/>
  <c r="CU42" i="12"/>
  <c r="CT42" i="12"/>
  <c r="CV39" i="12"/>
  <c r="CU38" i="12"/>
  <c r="CT38" i="12"/>
  <c r="CU30" i="12"/>
  <c r="CT30" i="12"/>
  <c r="CV27" i="12"/>
  <c r="CU26" i="12"/>
  <c r="CT26" i="12"/>
  <c r="CU22" i="12"/>
  <c r="CT22" i="12"/>
  <c r="CV18" i="12"/>
  <c r="CU17" i="12"/>
  <c r="CT17" i="12"/>
  <c r="CV15" i="12"/>
  <c r="CU14" i="12"/>
  <c r="CT14" i="12"/>
  <c r="CV12" i="12"/>
  <c r="CU11" i="12"/>
  <c r="CV11" i="12" s="1"/>
  <c r="CT11" i="12"/>
  <c r="CU9" i="12"/>
  <c r="CT9" i="12"/>
  <c r="O395" i="8"/>
  <c r="N395" i="8"/>
  <c r="CS174" i="12"/>
  <c r="CR170" i="12"/>
  <c r="CQ170" i="12"/>
  <c r="CS170" i="12" s="1"/>
  <c r="CS178" i="12"/>
  <c r="CS176" i="12"/>
  <c r="CS85" i="12"/>
  <c r="CS28" i="12"/>
  <c r="CR177" i="12"/>
  <c r="CQ177" i="12"/>
  <c r="CR166" i="12"/>
  <c r="CQ166" i="12"/>
  <c r="CR161" i="12"/>
  <c r="CQ161" i="12"/>
  <c r="CR156" i="12"/>
  <c r="CQ156" i="12"/>
  <c r="CR153" i="12"/>
  <c r="CQ153" i="12"/>
  <c r="CR147" i="12"/>
  <c r="CQ147" i="12"/>
  <c r="CR144" i="12"/>
  <c r="CQ144" i="12"/>
  <c r="CR141" i="12"/>
  <c r="CQ141" i="12"/>
  <c r="CR138" i="12"/>
  <c r="CQ138" i="12"/>
  <c r="CR134" i="12"/>
  <c r="CQ134" i="12"/>
  <c r="CR128" i="12"/>
  <c r="CQ128" i="12"/>
  <c r="CR124" i="12"/>
  <c r="CQ124" i="12"/>
  <c r="CR121" i="12"/>
  <c r="CQ121" i="12"/>
  <c r="CR107" i="12"/>
  <c r="CQ107" i="12"/>
  <c r="CR102" i="12"/>
  <c r="CQ102" i="12"/>
  <c r="CR97" i="12"/>
  <c r="CQ97" i="12"/>
  <c r="CR94" i="12"/>
  <c r="CQ94" i="12"/>
  <c r="CR86" i="12"/>
  <c r="CQ86" i="12"/>
  <c r="CR83" i="12"/>
  <c r="CQ83" i="12"/>
  <c r="CR79" i="12"/>
  <c r="CQ79" i="12"/>
  <c r="CR76" i="12"/>
  <c r="CQ76" i="12"/>
  <c r="CR72" i="12"/>
  <c r="CQ72" i="12"/>
  <c r="CR68" i="12"/>
  <c r="CQ68" i="12"/>
  <c r="CR64" i="12"/>
  <c r="CQ64" i="12"/>
  <c r="CR61" i="12"/>
  <c r="CQ61" i="12"/>
  <c r="CR58" i="12"/>
  <c r="CQ58" i="12"/>
  <c r="CR53" i="12"/>
  <c r="CQ53" i="12"/>
  <c r="CR49" i="12"/>
  <c r="CQ49" i="12"/>
  <c r="CR46" i="12"/>
  <c r="CQ46" i="12"/>
  <c r="CR42" i="12"/>
  <c r="CQ42" i="12"/>
  <c r="CR38" i="12"/>
  <c r="CQ38" i="12"/>
  <c r="CR30" i="12"/>
  <c r="CQ30" i="12"/>
  <c r="CR26" i="12"/>
  <c r="CQ26" i="12"/>
  <c r="CR22" i="12"/>
  <c r="CQ22" i="12"/>
  <c r="CR17" i="12"/>
  <c r="CQ17" i="12"/>
  <c r="CR14" i="12"/>
  <c r="CQ14" i="12"/>
  <c r="CR11" i="12"/>
  <c r="CQ11" i="12"/>
  <c r="CR9" i="12"/>
  <c r="CQ9" i="12"/>
  <c r="CP123" i="12"/>
  <c r="CP155" i="12"/>
  <c r="CP96" i="12"/>
  <c r="CP24" i="12"/>
  <c r="CP40" i="12"/>
  <c r="CP180" i="12"/>
  <c r="CP178" i="12"/>
  <c r="CO177" i="12"/>
  <c r="CN177" i="12"/>
  <c r="CO170" i="12"/>
  <c r="CN170" i="12"/>
  <c r="CO166" i="12"/>
  <c r="CN166" i="12"/>
  <c r="CO161" i="12"/>
  <c r="CN161" i="12"/>
  <c r="CO156" i="12"/>
  <c r="CN156" i="12"/>
  <c r="CP154" i="12"/>
  <c r="CO153" i="12"/>
  <c r="CN153" i="12"/>
  <c r="CO147" i="12"/>
  <c r="CN147" i="12"/>
  <c r="CO144" i="12"/>
  <c r="CN144" i="12"/>
  <c r="CO141" i="12"/>
  <c r="CN141" i="12"/>
  <c r="CO138" i="12"/>
  <c r="CN138" i="12"/>
  <c r="CO134" i="12"/>
  <c r="CN134" i="12"/>
  <c r="CO128" i="12"/>
  <c r="CN128" i="12"/>
  <c r="CO124" i="12"/>
  <c r="CN124" i="12"/>
  <c r="CO121" i="12"/>
  <c r="CN121" i="12"/>
  <c r="CO107" i="12"/>
  <c r="CN107" i="12"/>
  <c r="CO102" i="12"/>
  <c r="CN102" i="12"/>
  <c r="CO97" i="12"/>
  <c r="CN97" i="12"/>
  <c r="CO94" i="12"/>
  <c r="CN94" i="12"/>
  <c r="CO86" i="12"/>
  <c r="CN86" i="12"/>
  <c r="CO83" i="12"/>
  <c r="CN83" i="12"/>
  <c r="CO79" i="12"/>
  <c r="CN79" i="12"/>
  <c r="CO76" i="12"/>
  <c r="CN76" i="12"/>
  <c r="CO72" i="12"/>
  <c r="CN72" i="12"/>
  <c r="CO68" i="12"/>
  <c r="CN68" i="12"/>
  <c r="CO64" i="12"/>
  <c r="CN64" i="12"/>
  <c r="CO61" i="12"/>
  <c r="CN61" i="12"/>
  <c r="CO58" i="12"/>
  <c r="CN58" i="12"/>
  <c r="CO53" i="12"/>
  <c r="CN53" i="12"/>
  <c r="CO49" i="12"/>
  <c r="CN49" i="12"/>
  <c r="CO46" i="12"/>
  <c r="CN46" i="12"/>
  <c r="CO42" i="12"/>
  <c r="CN42" i="12"/>
  <c r="CO38" i="12"/>
  <c r="CN38" i="12"/>
  <c r="CO30" i="12"/>
  <c r="CN30" i="12"/>
  <c r="CO26" i="12"/>
  <c r="CN26" i="12"/>
  <c r="CO22" i="12"/>
  <c r="CN22" i="12"/>
  <c r="CO17" i="12"/>
  <c r="CN17" i="12"/>
  <c r="CO14" i="12"/>
  <c r="CN14" i="12"/>
  <c r="CO11" i="12"/>
  <c r="CN11" i="12"/>
  <c r="CN9" i="12"/>
  <c r="CP9" i="12" s="1"/>
  <c r="BC158" i="12"/>
  <c r="BC82" i="12"/>
  <c r="N204" i="8"/>
  <c r="O205" i="8"/>
  <c r="N205" i="8"/>
  <c r="BB79" i="12"/>
  <c r="BA79" i="12"/>
  <c r="CM122" i="12"/>
  <c r="CL177" i="12"/>
  <c r="CK177" i="12"/>
  <c r="CL170" i="12"/>
  <c r="CK170" i="12"/>
  <c r="CL166" i="12"/>
  <c r="CK166" i="12"/>
  <c r="CL161" i="12"/>
  <c r="CK161" i="12"/>
  <c r="CL156" i="12"/>
  <c r="CK156" i="12"/>
  <c r="CL153" i="12"/>
  <c r="CK153" i="12"/>
  <c r="CL147" i="12"/>
  <c r="CK147" i="12"/>
  <c r="CL144" i="12"/>
  <c r="CK144" i="12"/>
  <c r="CL141" i="12"/>
  <c r="CK141" i="12"/>
  <c r="CL138" i="12"/>
  <c r="CK138" i="12"/>
  <c r="CL134" i="12"/>
  <c r="CK134" i="12"/>
  <c r="CL128" i="12"/>
  <c r="CK128" i="12"/>
  <c r="CL124" i="12"/>
  <c r="CK124" i="12"/>
  <c r="CL121" i="12"/>
  <c r="CK121" i="12"/>
  <c r="CL107" i="12"/>
  <c r="CL102" i="12"/>
  <c r="CL97" i="12"/>
  <c r="CL94" i="12"/>
  <c r="CL86" i="12"/>
  <c r="CL83" i="12"/>
  <c r="CL79" i="12"/>
  <c r="CL76" i="12"/>
  <c r="CL72" i="12"/>
  <c r="CL68" i="12"/>
  <c r="CL64" i="12"/>
  <c r="CL61" i="12"/>
  <c r="CL58" i="12"/>
  <c r="CL53" i="12"/>
  <c r="CL49" i="12"/>
  <c r="CL46" i="12"/>
  <c r="CL42" i="12"/>
  <c r="CL38" i="12"/>
  <c r="CL30" i="12"/>
  <c r="CL26" i="12"/>
  <c r="CL22" i="12"/>
  <c r="CL17" i="12"/>
  <c r="CL14" i="12"/>
  <c r="CL11" i="12"/>
  <c r="CK11" i="12"/>
  <c r="CL10" i="12"/>
  <c r="CK10" i="12"/>
  <c r="CL9" i="12"/>
  <c r="CK9" i="12"/>
  <c r="CJ123" i="12"/>
  <c r="CI177" i="12"/>
  <c r="CH177" i="12"/>
  <c r="CI170" i="12"/>
  <c r="CH170" i="12"/>
  <c r="CI166" i="12"/>
  <c r="CH166" i="12"/>
  <c r="CI161" i="12"/>
  <c r="CH161" i="12"/>
  <c r="CI156" i="12"/>
  <c r="CH156" i="12"/>
  <c r="CI153" i="12"/>
  <c r="CH153" i="12"/>
  <c r="CI147" i="12"/>
  <c r="CH147" i="12"/>
  <c r="CI144" i="12"/>
  <c r="CH144" i="12"/>
  <c r="CI141" i="12"/>
  <c r="CH141" i="12"/>
  <c r="CI138" i="12"/>
  <c r="CH138" i="12"/>
  <c r="CI134" i="12"/>
  <c r="CH134" i="12"/>
  <c r="CI128" i="12"/>
  <c r="CH128" i="12"/>
  <c r="CI124" i="12"/>
  <c r="CH124" i="12"/>
  <c r="CI121" i="12"/>
  <c r="CH121" i="12"/>
  <c r="CI107" i="12"/>
  <c r="CI102" i="12"/>
  <c r="CI97" i="12"/>
  <c r="CI94" i="12"/>
  <c r="CI86" i="12"/>
  <c r="CI83" i="12"/>
  <c r="CI79" i="12"/>
  <c r="CI76" i="12"/>
  <c r="CI72" i="12"/>
  <c r="CI68" i="12"/>
  <c r="CI64" i="12"/>
  <c r="CI61" i="12"/>
  <c r="CI58" i="12"/>
  <c r="CI53" i="12"/>
  <c r="CI49" i="12"/>
  <c r="CI46" i="12"/>
  <c r="CI42" i="12"/>
  <c r="CI38" i="12"/>
  <c r="CI30" i="12"/>
  <c r="CI26" i="12"/>
  <c r="CI22" i="12"/>
  <c r="CI17" i="12"/>
  <c r="CI14" i="12"/>
  <c r="CI11" i="12"/>
  <c r="CH11" i="12"/>
  <c r="CI10" i="12"/>
  <c r="CH10" i="12"/>
  <c r="CI9" i="12"/>
  <c r="CH9" i="12"/>
  <c r="CG178" i="12"/>
  <c r="CF177" i="12"/>
  <c r="CF183" i="12" s="1"/>
  <c r="E132" i="7" s="1"/>
  <c r="CE177" i="12"/>
  <c r="CE183" i="12" s="1"/>
  <c r="D132" i="7" s="1"/>
  <c r="CG170" i="12"/>
  <c r="CF170" i="12"/>
  <c r="CE170" i="12"/>
  <c r="CG166" i="12"/>
  <c r="CF166" i="12"/>
  <c r="CE166" i="12"/>
  <c r="CG161" i="12"/>
  <c r="CF161" i="12"/>
  <c r="CE161" i="12"/>
  <c r="CG156" i="12"/>
  <c r="CF156" i="12"/>
  <c r="CE156" i="12"/>
  <c r="CG153" i="12"/>
  <c r="CF153" i="12"/>
  <c r="CE153" i="12"/>
  <c r="CG147" i="12"/>
  <c r="CF147" i="12"/>
  <c r="CE147" i="12"/>
  <c r="CG144" i="12"/>
  <c r="CF144" i="12"/>
  <c r="CE144" i="12"/>
  <c r="CG141" i="12"/>
  <c r="CF141" i="12"/>
  <c r="CE141" i="12"/>
  <c r="CG138" i="12"/>
  <c r="CF138" i="12"/>
  <c r="CE138" i="12"/>
  <c r="CG134" i="12"/>
  <c r="CF134" i="12"/>
  <c r="CE134" i="12"/>
  <c r="CG128" i="12"/>
  <c r="CF128" i="12"/>
  <c r="CE128" i="12"/>
  <c r="CG124" i="12"/>
  <c r="CF124" i="12"/>
  <c r="CE124" i="12"/>
  <c r="CG121" i="12"/>
  <c r="CF121" i="12"/>
  <c r="CE121" i="12"/>
  <c r="CG107" i="12"/>
  <c r="CF107" i="12"/>
  <c r="CE107" i="12"/>
  <c r="CG102" i="12"/>
  <c r="CF102" i="12"/>
  <c r="CE102" i="12"/>
  <c r="CG97" i="12"/>
  <c r="CF97" i="12"/>
  <c r="CE97" i="12"/>
  <c r="CG94" i="12"/>
  <c r="CF94" i="12"/>
  <c r="CE94" i="12"/>
  <c r="CG86" i="12"/>
  <c r="CF86" i="12"/>
  <c r="CE86" i="12"/>
  <c r="CG83" i="12"/>
  <c r="CF83" i="12"/>
  <c r="CE83" i="12"/>
  <c r="CG79" i="12"/>
  <c r="CF79" i="12"/>
  <c r="CE79" i="12"/>
  <c r="CG76" i="12"/>
  <c r="CF76" i="12"/>
  <c r="CE76" i="12"/>
  <c r="CG72" i="12"/>
  <c r="CF72" i="12"/>
  <c r="CE72" i="12"/>
  <c r="CG68" i="12"/>
  <c r="CF68" i="12"/>
  <c r="CE68" i="12"/>
  <c r="CG64" i="12"/>
  <c r="CF64" i="12"/>
  <c r="CE64" i="12"/>
  <c r="CG61" i="12"/>
  <c r="CF61" i="12"/>
  <c r="CE61" i="12"/>
  <c r="CG58" i="12"/>
  <c r="CF58" i="12"/>
  <c r="CE58" i="12"/>
  <c r="CG53" i="12"/>
  <c r="CF53" i="12"/>
  <c r="CE53" i="12"/>
  <c r="CG49" i="12"/>
  <c r="CF49" i="12"/>
  <c r="CE49" i="12"/>
  <c r="CG46" i="12"/>
  <c r="CF46" i="12"/>
  <c r="CE46" i="12"/>
  <c r="CG42" i="12"/>
  <c r="CF42" i="12"/>
  <c r="CE42" i="12"/>
  <c r="CG38" i="12"/>
  <c r="CF38" i="12"/>
  <c r="CE38" i="12"/>
  <c r="CG30" i="12"/>
  <c r="CF30" i="12"/>
  <c r="CE30" i="12"/>
  <c r="CG26" i="12"/>
  <c r="CF26" i="12"/>
  <c r="CE26" i="12"/>
  <c r="CG22" i="12"/>
  <c r="CF22" i="12"/>
  <c r="CE22" i="12"/>
  <c r="CG17" i="12"/>
  <c r="CF17" i="12"/>
  <c r="CE17" i="12"/>
  <c r="CG14" i="12"/>
  <c r="CF14" i="12"/>
  <c r="CE14" i="12"/>
  <c r="CG11" i="12"/>
  <c r="CF11" i="12"/>
  <c r="CE11" i="12"/>
  <c r="CD178" i="12"/>
  <c r="CC177" i="12"/>
  <c r="CC183" i="12" s="1"/>
  <c r="E131" i="7" s="1"/>
  <c r="CB177" i="12"/>
  <c r="CB183" i="12" s="1"/>
  <c r="D131" i="7" s="1"/>
  <c r="CD170" i="12"/>
  <c r="CC170" i="12"/>
  <c r="CB170" i="12"/>
  <c r="CD166" i="12"/>
  <c r="CC166" i="12"/>
  <c r="CB166" i="12"/>
  <c r="CD161" i="12"/>
  <c r="CC161" i="12"/>
  <c r="CB161" i="12"/>
  <c r="CD156" i="12"/>
  <c r="CC156" i="12"/>
  <c r="CB156" i="12"/>
  <c r="CD153" i="12"/>
  <c r="CC153" i="12"/>
  <c r="CB153" i="12"/>
  <c r="CD147" i="12"/>
  <c r="CC147" i="12"/>
  <c r="CB147" i="12"/>
  <c r="CD144" i="12"/>
  <c r="CC144" i="12"/>
  <c r="CB144" i="12"/>
  <c r="CD141" i="12"/>
  <c r="CC141" i="12"/>
  <c r="CB141" i="12"/>
  <c r="CD138" i="12"/>
  <c r="CC138" i="12"/>
  <c r="CB138" i="12"/>
  <c r="CD134" i="12"/>
  <c r="CC134" i="12"/>
  <c r="CB134" i="12"/>
  <c r="CD128" i="12"/>
  <c r="CC128" i="12"/>
  <c r="CB128" i="12"/>
  <c r="CD124" i="12"/>
  <c r="CC124" i="12"/>
  <c r="CB124" i="12"/>
  <c r="CD121" i="12"/>
  <c r="CC121" i="12"/>
  <c r="CB121" i="12"/>
  <c r="CD107" i="12"/>
  <c r="CC107" i="12"/>
  <c r="CB107" i="12"/>
  <c r="CD102" i="12"/>
  <c r="CC102" i="12"/>
  <c r="CB102" i="12"/>
  <c r="CD97" i="12"/>
  <c r="CC97" i="12"/>
  <c r="CB97" i="12"/>
  <c r="CD94" i="12"/>
  <c r="CC94" i="12"/>
  <c r="CB94" i="12"/>
  <c r="CD86" i="12"/>
  <c r="CC86" i="12"/>
  <c r="CB86" i="12"/>
  <c r="CD83" i="12"/>
  <c r="CC83" i="12"/>
  <c r="CB83" i="12"/>
  <c r="CD79" i="12"/>
  <c r="CC79" i="12"/>
  <c r="CB79" i="12"/>
  <c r="CD76" i="12"/>
  <c r="CC76" i="12"/>
  <c r="CB76" i="12"/>
  <c r="CD72" i="12"/>
  <c r="CC72" i="12"/>
  <c r="CB72" i="12"/>
  <c r="CD68" i="12"/>
  <c r="CC68" i="12"/>
  <c r="CB68" i="12"/>
  <c r="CD64" i="12"/>
  <c r="CC64" i="12"/>
  <c r="CB64" i="12"/>
  <c r="CD61" i="12"/>
  <c r="CC61" i="12"/>
  <c r="CB61" i="12"/>
  <c r="CD58" i="12"/>
  <c r="CC58" i="12"/>
  <c r="CB58" i="12"/>
  <c r="CD53" i="12"/>
  <c r="CC53" i="12"/>
  <c r="CB53" i="12"/>
  <c r="CD49" i="12"/>
  <c r="CC49" i="12"/>
  <c r="CB49" i="12"/>
  <c r="CD46" i="12"/>
  <c r="CC46" i="12"/>
  <c r="CB46" i="12"/>
  <c r="CD42" i="12"/>
  <c r="CC42" i="12"/>
  <c r="CB42" i="12"/>
  <c r="CD38" i="12"/>
  <c r="CC38" i="12"/>
  <c r="CB38" i="12"/>
  <c r="CD30" i="12"/>
  <c r="CC30" i="12"/>
  <c r="CB30" i="12"/>
  <c r="CD26" i="12"/>
  <c r="CC26" i="12"/>
  <c r="CB26" i="12"/>
  <c r="CD22" i="12"/>
  <c r="CC22" i="12"/>
  <c r="CB22" i="12"/>
  <c r="CD17" i="12"/>
  <c r="CC17" i="12"/>
  <c r="CB17" i="12"/>
  <c r="CD14" i="12"/>
  <c r="CC14" i="12"/>
  <c r="CB14" i="12"/>
  <c r="CD11" i="12"/>
  <c r="CC11" i="12"/>
  <c r="CB11" i="12"/>
  <c r="CA178" i="12"/>
  <c r="BZ177" i="12"/>
  <c r="BZ183" i="12" s="1"/>
  <c r="E130" i="7" s="1"/>
  <c r="BY177" i="12"/>
  <c r="BY183" i="12" s="1"/>
  <c r="D130" i="7" s="1"/>
  <c r="CA170" i="12"/>
  <c r="BZ170" i="12"/>
  <c r="BY170" i="12"/>
  <c r="CA166" i="12"/>
  <c r="BZ166" i="12"/>
  <c r="BY166" i="12"/>
  <c r="CA161" i="12"/>
  <c r="BZ161" i="12"/>
  <c r="BY161" i="12"/>
  <c r="CA156" i="12"/>
  <c r="BZ156" i="12"/>
  <c r="BY156" i="12"/>
  <c r="CA153" i="12"/>
  <c r="BZ153" i="12"/>
  <c r="BY153" i="12"/>
  <c r="CA147" i="12"/>
  <c r="BZ147" i="12"/>
  <c r="BY147" i="12"/>
  <c r="CA144" i="12"/>
  <c r="BZ144" i="12"/>
  <c r="BY144" i="12"/>
  <c r="CA141" i="12"/>
  <c r="BZ141" i="12"/>
  <c r="BY141" i="12"/>
  <c r="CA138" i="12"/>
  <c r="BZ138" i="12"/>
  <c r="BY138" i="12"/>
  <c r="CA134" i="12"/>
  <c r="BZ134" i="12"/>
  <c r="BY134" i="12"/>
  <c r="CA128" i="12"/>
  <c r="BZ128" i="12"/>
  <c r="BY128" i="12"/>
  <c r="CA124" i="12"/>
  <c r="BZ124" i="12"/>
  <c r="BY124" i="12"/>
  <c r="CA121" i="12"/>
  <c r="BZ121" i="12"/>
  <c r="BY121" i="12"/>
  <c r="CA107" i="12"/>
  <c r="BZ107" i="12"/>
  <c r="BY107" i="12"/>
  <c r="CA102" i="12"/>
  <c r="BZ102" i="12"/>
  <c r="BY102" i="12"/>
  <c r="CA97" i="12"/>
  <c r="BZ97" i="12"/>
  <c r="BY97" i="12"/>
  <c r="CA94" i="12"/>
  <c r="BZ94" i="12"/>
  <c r="BY94" i="12"/>
  <c r="CA86" i="12"/>
  <c r="BZ86" i="12"/>
  <c r="BY86" i="12"/>
  <c r="CA83" i="12"/>
  <c r="BZ83" i="12"/>
  <c r="BY83" i="12"/>
  <c r="CA79" i="12"/>
  <c r="BZ79" i="12"/>
  <c r="BY79" i="12"/>
  <c r="CA76" i="12"/>
  <c r="BZ76" i="12"/>
  <c r="BY76" i="12"/>
  <c r="CA72" i="12"/>
  <c r="BZ72" i="12"/>
  <c r="BY72" i="12"/>
  <c r="CA68" i="12"/>
  <c r="BZ68" i="12"/>
  <c r="BY68" i="12"/>
  <c r="CA64" i="12"/>
  <c r="BZ64" i="12"/>
  <c r="BY64" i="12"/>
  <c r="CA61" i="12"/>
  <c r="BZ61" i="12"/>
  <c r="BY61" i="12"/>
  <c r="CA58" i="12"/>
  <c r="BZ58" i="12"/>
  <c r="BY58" i="12"/>
  <c r="CA53" i="12"/>
  <c r="BZ53" i="12"/>
  <c r="BY53" i="12"/>
  <c r="CA49" i="12"/>
  <c r="BZ49" i="12"/>
  <c r="BY49" i="12"/>
  <c r="CA46" i="12"/>
  <c r="BZ46" i="12"/>
  <c r="BY46" i="12"/>
  <c r="CA42" i="12"/>
  <c r="BZ42" i="12"/>
  <c r="BY42" i="12"/>
  <c r="CA38" i="12"/>
  <c r="BZ38" i="12"/>
  <c r="BY38" i="12"/>
  <c r="CA30" i="12"/>
  <c r="BZ30" i="12"/>
  <c r="BY30" i="12"/>
  <c r="CA26" i="12"/>
  <c r="BZ26" i="12"/>
  <c r="BY26" i="12"/>
  <c r="CA22" i="12"/>
  <c r="BZ22" i="12"/>
  <c r="BY22" i="12"/>
  <c r="CA17" i="12"/>
  <c r="BZ17" i="12"/>
  <c r="BY17" i="12"/>
  <c r="CA14" i="12"/>
  <c r="BZ14" i="12"/>
  <c r="BY14" i="12"/>
  <c r="CA11" i="12"/>
  <c r="BZ11" i="12"/>
  <c r="BY11" i="12"/>
  <c r="BU176" i="12"/>
  <c r="BU163" i="12"/>
  <c r="BU159" i="12"/>
  <c r="BU155" i="12"/>
  <c r="BU150" i="12"/>
  <c r="BU146" i="12"/>
  <c r="BU143" i="12"/>
  <c r="BU140" i="12"/>
  <c r="BU136" i="12"/>
  <c r="BU130" i="12"/>
  <c r="N291" i="8"/>
  <c r="BU127" i="12"/>
  <c r="BT124" i="12"/>
  <c r="BS124" i="12"/>
  <c r="BU105" i="12"/>
  <c r="BU117" i="12"/>
  <c r="BU96" i="12"/>
  <c r="BU99" i="12"/>
  <c r="BU85" i="12"/>
  <c r="BU81" i="12"/>
  <c r="BU78" i="12"/>
  <c r="BU66" i="12"/>
  <c r="BU60" i="12"/>
  <c r="BU57" i="12"/>
  <c r="BU51" i="12"/>
  <c r="BU48" i="12"/>
  <c r="BU40" i="12"/>
  <c r="BU24" i="12"/>
  <c r="BU16" i="12"/>
  <c r="BU13" i="12"/>
  <c r="BU181" i="12"/>
  <c r="BU180" i="12"/>
  <c r="BU179" i="12"/>
  <c r="BT177" i="12"/>
  <c r="BS177" i="12"/>
  <c r="BT170" i="12"/>
  <c r="BS170" i="12"/>
  <c r="BT166" i="12"/>
  <c r="BS166" i="12"/>
  <c r="BT161" i="12"/>
  <c r="BS161" i="12"/>
  <c r="BT156" i="12"/>
  <c r="BS156" i="12"/>
  <c r="BT153" i="12"/>
  <c r="BS153" i="12"/>
  <c r="BT147" i="12"/>
  <c r="BS147" i="12"/>
  <c r="BT144" i="12"/>
  <c r="BS144" i="12"/>
  <c r="BT141" i="12"/>
  <c r="BS141" i="12"/>
  <c r="BT138" i="12"/>
  <c r="BS138" i="12"/>
  <c r="BT134" i="12"/>
  <c r="BS134" i="12"/>
  <c r="BT128" i="12"/>
  <c r="BS128" i="12"/>
  <c r="BT121" i="12"/>
  <c r="BS121" i="12"/>
  <c r="BT107" i="12"/>
  <c r="BS107" i="12"/>
  <c r="BT102" i="12"/>
  <c r="BS102" i="12"/>
  <c r="BT97" i="12"/>
  <c r="BS97" i="12"/>
  <c r="BT94" i="12"/>
  <c r="BS94" i="12"/>
  <c r="BT86" i="12"/>
  <c r="BS86" i="12"/>
  <c r="BT83" i="12"/>
  <c r="BS83" i="12"/>
  <c r="BT79" i="12"/>
  <c r="BS79" i="12"/>
  <c r="BT76" i="12"/>
  <c r="BS76" i="12"/>
  <c r="BT72" i="12"/>
  <c r="BS72" i="12"/>
  <c r="BT68" i="12"/>
  <c r="BS68" i="12"/>
  <c r="BT64" i="12"/>
  <c r="BS64" i="12"/>
  <c r="BT61" i="12"/>
  <c r="BS61" i="12"/>
  <c r="BT58" i="12"/>
  <c r="BS58" i="12"/>
  <c r="BT53" i="12"/>
  <c r="BS53" i="12"/>
  <c r="BT49" i="12"/>
  <c r="BS49" i="12"/>
  <c r="BT46" i="12"/>
  <c r="BS46" i="12"/>
  <c r="BT42" i="12"/>
  <c r="BS42" i="12"/>
  <c r="BT38" i="12"/>
  <c r="BS38" i="12"/>
  <c r="BT30" i="12"/>
  <c r="BS30" i="12"/>
  <c r="BT26" i="12"/>
  <c r="BS26" i="12"/>
  <c r="BT22" i="12"/>
  <c r="BS22" i="12"/>
  <c r="BT17" i="12"/>
  <c r="BS17" i="12"/>
  <c r="BT14" i="12"/>
  <c r="BS14" i="12"/>
  <c r="BT11" i="12"/>
  <c r="BS11" i="12"/>
  <c r="BT9" i="12"/>
  <c r="BQ177" i="12"/>
  <c r="BP177" i="12"/>
  <c r="BQ170" i="12"/>
  <c r="BP170" i="12"/>
  <c r="BQ166" i="12"/>
  <c r="BP166" i="12"/>
  <c r="BQ161" i="12"/>
  <c r="BP161" i="12"/>
  <c r="BQ156" i="12"/>
  <c r="BP156" i="12"/>
  <c r="BQ153" i="12"/>
  <c r="BP153" i="12"/>
  <c r="BQ147" i="12"/>
  <c r="BP147" i="12"/>
  <c r="BQ144" i="12"/>
  <c r="BP144" i="12"/>
  <c r="BQ141" i="12"/>
  <c r="BP141" i="12"/>
  <c r="BQ138" i="12"/>
  <c r="BP138" i="12"/>
  <c r="BQ134" i="12"/>
  <c r="BP134" i="12"/>
  <c r="BQ128" i="12"/>
  <c r="BP128" i="12"/>
  <c r="BQ124" i="12"/>
  <c r="BP124" i="12"/>
  <c r="BQ121" i="12"/>
  <c r="BP121" i="12"/>
  <c r="BQ107" i="12"/>
  <c r="BP107" i="12"/>
  <c r="BQ102" i="12"/>
  <c r="BP102" i="12"/>
  <c r="BQ97" i="12"/>
  <c r="BP97" i="12"/>
  <c r="BQ94" i="12"/>
  <c r="BP94" i="12"/>
  <c r="BQ86" i="12"/>
  <c r="BP86" i="12"/>
  <c r="BQ83" i="12"/>
  <c r="BP83" i="12"/>
  <c r="BQ79" i="12"/>
  <c r="BP79" i="12"/>
  <c r="BQ76" i="12"/>
  <c r="BP76" i="12"/>
  <c r="BQ72" i="12"/>
  <c r="BP72" i="12"/>
  <c r="BQ68" i="12"/>
  <c r="BP68" i="12"/>
  <c r="BQ64" i="12"/>
  <c r="BP64" i="12"/>
  <c r="BQ61" i="12"/>
  <c r="BP61" i="12"/>
  <c r="BQ58" i="12"/>
  <c r="BP58" i="12"/>
  <c r="BQ53" i="12"/>
  <c r="BP53" i="12"/>
  <c r="BQ49" i="12"/>
  <c r="BP49" i="12"/>
  <c r="BQ46" i="12"/>
  <c r="BP46" i="12"/>
  <c r="BQ42" i="12"/>
  <c r="BP42" i="12"/>
  <c r="BQ38" i="12"/>
  <c r="BP38" i="12"/>
  <c r="BQ30" i="12"/>
  <c r="BP30" i="12"/>
  <c r="BQ26" i="12"/>
  <c r="BP26" i="12"/>
  <c r="BQ22" i="12"/>
  <c r="BP22" i="12"/>
  <c r="BQ17" i="12"/>
  <c r="BP17" i="12"/>
  <c r="BQ14" i="12"/>
  <c r="BP14" i="12"/>
  <c r="BQ11" i="12"/>
  <c r="BP11" i="12"/>
  <c r="BQ9" i="12"/>
  <c r="BP9" i="12"/>
  <c r="AQ176" i="12"/>
  <c r="P63" i="12"/>
  <c r="AE108" i="12"/>
  <c r="AE47" i="12"/>
  <c r="BU124" i="12" l="1"/>
  <c r="CS83" i="12"/>
  <c r="CV153" i="12"/>
  <c r="CV144" i="12"/>
  <c r="CP22" i="12"/>
  <c r="BQ8" i="12"/>
  <c r="BQ183" i="12" s="1"/>
  <c r="E127" i="7" s="1"/>
  <c r="BR26" i="12"/>
  <c r="BU11" i="12"/>
  <c r="CV26" i="12"/>
  <c r="CV42" i="12"/>
  <c r="CV102" i="12"/>
  <c r="CV86" i="12"/>
  <c r="CV138" i="12"/>
  <c r="CS26" i="12"/>
  <c r="CV17" i="12"/>
  <c r="CV128" i="12"/>
  <c r="BC79" i="12"/>
  <c r="CP121" i="12"/>
  <c r="CV46" i="12"/>
  <c r="CV161" i="12"/>
  <c r="CJ121" i="12"/>
  <c r="CV38" i="12"/>
  <c r="CV61" i="12"/>
  <c r="CV121" i="12"/>
  <c r="CV22" i="12"/>
  <c r="CV83" i="12"/>
  <c r="F132" i="7"/>
  <c r="F130" i="7"/>
  <c r="F131" i="7"/>
  <c r="CV170" i="12"/>
  <c r="CV166" i="12"/>
  <c r="CV156" i="12"/>
  <c r="CV147" i="12"/>
  <c r="CV134" i="12"/>
  <c r="CV124" i="12"/>
  <c r="CV79" i="12"/>
  <c r="CV72" i="12"/>
  <c r="CV49" i="12"/>
  <c r="CT8" i="12"/>
  <c r="CT183" i="12" s="1"/>
  <c r="D137" i="7" s="1"/>
  <c r="CV30" i="12"/>
  <c r="CV9" i="12"/>
  <c r="CU8" i="12"/>
  <c r="CU183" i="12" s="1"/>
  <c r="E137" i="7" s="1"/>
  <c r="CV14" i="12"/>
  <c r="P395" i="8"/>
  <c r="BU46" i="12"/>
  <c r="CL8" i="12"/>
  <c r="CM8" i="12" s="1"/>
  <c r="CK8" i="12"/>
  <c r="CK183" i="12" s="1"/>
  <c r="D134" i="7" s="1"/>
  <c r="CS177" i="12"/>
  <c r="CR8" i="12"/>
  <c r="CR183" i="12" s="1"/>
  <c r="E136" i="7" s="1"/>
  <c r="CQ8" i="12"/>
  <c r="CQ183" i="12" s="1"/>
  <c r="D136" i="7" s="1"/>
  <c r="CP177" i="12"/>
  <c r="CP153" i="12"/>
  <c r="CP94" i="12"/>
  <c r="CP38" i="12"/>
  <c r="CN8" i="12"/>
  <c r="P205" i="8"/>
  <c r="P291" i="8"/>
  <c r="CO8" i="12"/>
  <c r="CM121" i="12"/>
  <c r="CH8" i="12"/>
  <c r="CH183" i="12" s="1"/>
  <c r="D133" i="7" s="1"/>
  <c r="CI8" i="12"/>
  <c r="CG183" i="12"/>
  <c r="CG177" i="12"/>
  <c r="CD183" i="12"/>
  <c r="CD177" i="12"/>
  <c r="CA183" i="12"/>
  <c r="CA177" i="12"/>
  <c r="BU177" i="12"/>
  <c r="BU170" i="12"/>
  <c r="BU161" i="12"/>
  <c r="BU156" i="12"/>
  <c r="BU153" i="12"/>
  <c r="BU147" i="12"/>
  <c r="BU144" i="12"/>
  <c r="BU141" i="12"/>
  <c r="BU138" i="12"/>
  <c r="BU134" i="12"/>
  <c r="BU128" i="12"/>
  <c r="BU102" i="12"/>
  <c r="BU107" i="12"/>
  <c r="BU97" i="12"/>
  <c r="BU94" i="12"/>
  <c r="BU83" i="12"/>
  <c r="BU79" i="12"/>
  <c r="BU76" i="12"/>
  <c r="BU64" i="12"/>
  <c r="BU58" i="12"/>
  <c r="BU53" i="12"/>
  <c r="BU49" i="12"/>
  <c r="BU38" i="12"/>
  <c r="BU22" i="12"/>
  <c r="BU14" i="12"/>
  <c r="BT8" i="12"/>
  <c r="BT183" i="12" s="1"/>
  <c r="E128" i="7" s="1"/>
  <c r="BS8" i="12"/>
  <c r="BS183" i="12" s="1"/>
  <c r="D128" i="7" s="1"/>
  <c r="BR9" i="12"/>
  <c r="BP8" i="12"/>
  <c r="BP183" i="12" s="1"/>
  <c r="G27" i="12"/>
  <c r="BO392" i="11"/>
  <c r="BO389" i="11"/>
  <c r="BN388" i="11"/>
  <c r="BM388" i="11"/>
  <c r="BO382" i="11"/>
  <c r="BN381" i="11"/>
  <c r="BM381" i="11"/>
  <c r="BO373" i="11"/>
  <c r="BN372" i="11"/>
  <c r="BM372" i="11"/>
  <c r="BO360" i="11"/>
  <c r="BN359" i="11"/>
  <c r="BO359" i="11" s="1"/>
  <c r="BM359" i="11"/>
  <c r="BO351" i="11"/>
  <c r="BN350" i="11"/>
  <c r="BM350" i="11"/>
  <c r="BO343" i="11"/>
  <c r="BN342" i="11"/>
  <c r="BM342" i="11"/>
  <c r="BO332" i="11"/>
  <c r="BN331" i="11"/>
  <c r="BO331" i="11" s="1"/>
  <c r="BM331" i="11"/>
  <c r="BO322" i="11"/>
  <c r="BN321" i="11"/>
  <c r="BM321" i="11"/>
  <c r="BO314" i="11"/>
  <c r="BN313" i="11"/>
  <c r="BO313" i="11" s="1"/>
  <c r="BM313" i="11"/>
  <c r="BO305" i="11"/>
  <c r="BN304" i="11"/>
  <c r="BM304" i="11"/>
  <c r="BO295" i="11"/>
  <c r="BO294" i="11"/>
  <c r="BN294" i="11"/>
  <c r="BM294" i="11"/>
  <c r="BO285" i="11"/>
  <c r="BN284" i="11"/>
  <c r="BM284" i="11"/>
  <c r="BO275" i="11"/>
  <c r="BN274" i="11"/>
  <c r="BO274" i="11" s="1"/>
  <c r="BM274" i="11"/>
  <c r="BO268" i="11"/>
  <c r="BN267" i="11"/>
  <c r="BM267" i="11"/>
  <c r="BO254" i="11"/>
  <c r="BN253" i="11"/>
  <c r="BO253" i="11" s="1"/>
  <c r="BM253" i="11"/>
  <c r="BO241" i="11"/>
  <c r="BN240" i="11"/>
  <c r="BM240" i="11"/>
  <c r="BO229" i="11"/>
  <c r="BN228" i="11"/>
  <c r="BO228" i="11" s="1"/>
  <c r="BM228" i="11"/>
  <c r="BO222" i="11"/>
  <c r="BN221" i="11"/>
  <c r="BM221" i="11"/>
  <c r="BO214" i="11"/>
  <c r="BN213" i="11"/>
  <c r="BM213" i="11"/>
  <c r="BO213" i="11" s="1"/>
  <c r="BO202" i="11"/>
  <c r="BN201" i="11"/>
  <c r="BO201" i="11" s="1"/>
  <c r="BM201" i="11"/>
  <c r="BO198" i="11"/>
  <c r="BN197" i="11"/>
  <c r="BM197" i="11"/>
  <c r="BO197" i="11" s="1"/>
  <c r="BO185" i="11"/>
  <c r="BN184" i="11"/>
  <c r="BM184" i="11"/>
  <c r="BO173" i="11"/>
  <c r="BN172" i="11"/>
  <c r="BO172" i="11" s="1"/>
  <c r="BM172" i="11"/>
  <c r="BO161" i="11"/>
  <c r="BN160" i="11"/>
  <c r="BM160" i="11"/>
  <c r="BO150" i="11"/>
  <c r="BN149" i="11"/>
  <c r="BO149" i="11" s="1"/>
  <c r="BM149" i="11"/>
  <c r="BO138" i="11"/>
  <c r="BN137" i="11"/>
  <c r="BM137" i="11"/>
  <c r="BO124" i="11"/>
  <c r="BO123" i="11"/>
  <c r="BN123" i="11"/>
  <c r="BM123" i="11"/>
  <c r="BO115" i="11"/>
  <c r="BN114" i="11"/>
  <c r="BM114" i="11"/>
  <c r="BO103" i="11"/>
  <c r="BN102" i="11"/>
  <c r="BO102" i="11" s="1"/>
  <c r="BM102" i="11"/>
  <c r="BO98" i="11"/>
  <c r="BN97" i="11"/>
  <c r="BM97" i="11"/>
  <c r="BO82" i="11"/>
  <c r="BN81" i="11"/>
  <c r="BO81" i="11" s="1"/>
  <c r="BM81" i="11"/>
  <c r="BO76" i="11"/>
  <c r="BN75" i="11"/>
  <c r="BM75" i="11"/>
  <c r="BO59" i="11"/>
  <c r="BN58" i="11"/>
  <c r="BO58" i="11" s="1"/>
  <c r="BM58" i="11"/>
  <c r="BO55" i="11"/>
  <c r="BN54" i="11"/>
  <c r="BM54" i="11"/>
  <c r="BO41" i="11"/>
  <c r="BN40" i="11"/>
  <c r="BO40" i="11" s="1"/>
  <c r="BM40" i="11"/>
  <c r="BO27" i="11"/>
  <c r="BN26" i="11"/>
  <c r="BO26" i="11" s="1"/>
  <c r="BM26" i="11"/>
  <c r="BO18" i="11"/>
  <c r="BN17" i="11"/>
  <c r="BO17" i="11" s="1"/>
  <c r="BM17" i="11"/>
  <c r="BO14" i="11"/>
  <c r="BN13" i="11"/>
  <c r="BM13" i="11"/>
  <c r="BN12" i="11"/>
  <c r="BM12" i="11"/>
  <c r="BN11" i="11"/>
  <c r="BM11" i="11"/>
  <c r="CL183" i="12" l="1"/>
  <c r="E134" i="7" s="1"/>
  <c r="CN183" i="12"/>
  <c r="D135" i="7" s="1"/>
  <c r="F137" i="7"/>
  <c r="F136" i="7"/>
  <c r="F128" i="7"/>
  <c r="CV8" i="12"/>
  <c r="CV183" i="12"/>
  <c r="CS183" i="12"/>
  <c r="BR183" i="12"/>
  <c r="D127" i="7"/>
  <c r="F127" i="7" s="1"/>
  <c r="CS8" i="12"/>
  <c r="CM183" i="12"/>
  <c r="F134" i="7"/>
  <c r="BR8" i="12"/>
  <c r="CO183" i="12"/>
  <c r="CP8" i="12"/>
  <c r="CI183" i="12"/>
  <c r="E133" i="7" s="1"/>
  <c r="CJ8" i="12"/>
  <c r="BU183" i="12"/>
  <c r="BU8" i="12"/>
  <c r="BO388" i="11"/>
  <c r="BO381" i="11"/>
  <c r="BO372" i="11"/>
  <c r="BO350" i="11"/>
  <c r="BO342" i="11"/>
  <c r="BO321" i="11"/>
  <c r="BO304" i="11"/>
  <c r="BO284" i="11"/>
  <c r="BO267" i="11"/>
  <c r="BO240" i="11"/>
  <c r="BO221" i="11"/>
  <c r="BO184" i="11"/>
  <c r="BO160" i="11"/>
  <c r="BO137" i="11"/>
  <c r="BO114" i="11"/>
  <c r="BO97" i="11"/>
  <c r="BO75" i="11"/>
  <c r="BM10" i="11"/>
  <c r="BM394" i="11" s="1"/>
  <c r="BO54" i="11"/>
  <c r="BO13" i="11"/>
  <c r="BN10" i="11"/>
  <c r="BN394" i="11" s="1"/>
  <c r="BO11" i="11"/>
  <c r="CP183" i="12" l="1"/>
  <c r="E135" i="7"/>
  <c r="F135" i="7" s="1"/>
  <c r="CJ183" i="12"/>
  <c r="F133" i="7"/>
  <c r="BO394" i="11"/>
  <c r="BO10" i="11"/>
  <c r="I15" i="8" l="1"/>
  <c r="I16" i="8"/>
  <c r="I17" i="8"/>
  <c r="I18" i="8"/>
  <c r="I19" i="8"/>
  <c r="I20" i="8"/>
  <c r="I21" i="8"/>
  <c r="I22" i="8"/>
  <c r="I24" i="8"/>
  <c r="I25" i="8"/>
  <c r="I26" i="8"/>
  <c r="I27" i="8"/>
  <c r="I28" i="8"/>
  <c r="I29" i="8"/>
  <c r="I30" i="8"/>
  <c r="I31" i="8"/>
  <c r="I32" i="8"/>
  <c r="I38" i="8"/>
  <c r="I39" i="8"/>
  <c r="I40" i="8"/>
  <c r="I41" i="8"/>
  <c r="I43" i="8"/>
  <c r="I44" i="8"/>
  <c r="I45" i="8"/>
  <c r="I46" i="8"/>
  <c r="I47" i="8"/>
  <c r="I50" i="8"/>
  <c r="I51" i="8"/>
  <c r="I53" i="8"/>
  <c r="I54" i="8"/>
  <c r="I55" i="8"/>
  <c r="I56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6" i="8"/>
  <c r="I77" i="8"/>
  <c r="I78" i="8"/>
  <c r="I79" i="8"/>
  <c r="I80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9" i="8"/>
  <c r="I100" i="8"/>
  <c r="I101" i="8"/>
  <c r="I102" i="8"/>
  <c r="I104" i="8"/>
  <c r="I105" i="8"/>
  <c r="I106" i="8"/>
  <c r="I107" i="8"/>
  <c r="I108" i="8"/>
  <c r="I109" i="8"/>
  <c r="I110" i="8"/>
  <c r="I111" i="8"/>
  <c r="I112" i="8"/>
  <c r="I113" i="8"/>
  <c r="I114" i="8"/>
  <c r="I116" i="8"/>
  <c r="I117" i="8"/>
  <c r="I118" i="8"/>
  <c r="I119" i="8"/>
  <c r="I120" i="8"/>
  <c r="I121" i="8"/>
  <c r="I122" i="8"/>
  <c r="I123" i="8"/>
  <c r="I125" i="8"/>
  <c r="I126" i="8"/>
  <c r="I127" i="8"/>
  <c r="I128" i="8"/>
  <c r="I129" i="8"/>
  <c r="I130" i="8"/>
  <c r="I131" i="8"/>
  <c r="I132" i="8"/>
  <c r="I133" i="8"/>
  <c r="I134" i="8"/>
  <c r="I135" i="8"/>
  <c r="I137" i="8"/>
  <c r="I139" i="8"/>
  <c r="I140" i="8"/>
  <c r="I141" i="8"/>
  <c r="I142" i="8"/>
  <c r="I144" i="8"/>
  <c r="I145" i="8"/>
  <c r="I146" i="8"/>
  <c r="I147" i="8"/>
  <c r="I148" i="8"/>
  <c r="I149" i="8"/>
  <c r="I152" i="8"/>
  <c r="I153" i="8"/>
  <c r="I154" i="8"/>
  <c r="I155" i="8"/>
  <c r="I156" i="8"/>
  <c r="I157" i="8"/>
  <c r="I158" i="8"/>
  <c r="I159" i="8"/>
  <c r="I160" i="8"/>
  <c r="I161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3" i="8"/>
  <c r="I204" i="8"/>
  <c r="I205" i="8"/>
  <c r="I207" i="8"/>
  <c r="I208" i="8"/>
  <c r="I209" i="8"/>
  <c r="I210" i="8"/>
  <c r="I211" i="8"/>
  <c r="I212" i="8"/>
  <c r="I213" i="8"/>
  <c r="I214" i="8"/>
  <c r="I215" i="8"/>
  <c r="I216" i="8"/>
  <c r="I217" i="8"/>
  <c r="I219" i="8"/>
  <c r="I220" i="8"/>
  <c r="I221" i="8"/>
  <c r="I222" i="8"/>
  <c r="I223" i="8"/>
  <c r="I224" i="8"/>
  <c r="I225" i="8"/>
  <c r="I226" i="8"/>
  <c r="I228" i="8"/>
  <c r="I229" i="8"/>
  <c r="I230" i="8"/>
  <c r="I231" i="8"/>
  <c r="I232" i="8"/>
  <c r="I233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5" i="8"/>
  <c r="I276" i="8"/>
  <c r="I277" i="8"/>
  <c r="I278" i="8"/>
  <c r="I279" i="8"/>
  <c r="I280" i="8"/>
  <c r="I281" i="8"/>
  <c r="I283" i="8"/>
  <c r="I284" i="8"/>
  <c r="I285" i="8"/>
  <c r="I286" i="8"/>
  <c r="I287" i="8"/>
  <c r="I288" i="8"/>
  <c r="I289" i="8"/>
  <c r="I290" i="8"/>
  <c r="I291" i="8"/>
  <c r="I293" i="8"/>
  <c r="I294" i="8"/>
  <c r="I295" i="8"/>
  <c r="I296" i="8"/>
  <c r="I297" i="8"/>
  <c r="I298" i="8"/>
  <c r="I299" i="8"/>
  <c r="I300" i="8"/>
  <c r="I301" i="8"/>
  <c r="I302" i="8"/>
  <c r="I304" i="8"/>
  <c r="I305" i="8"/>
  <c r="I306" i="8"/>
  <c r="I307" i="8"/>
  <c r="I308" i="8"/>
  <c r="I309" i="8"/>
  <c r="I310" i="8"/>
  <c r="I311" i="8"/>
  <c r="I312" i="8"/>
  <c r="I314" i="8"/>
  <c r="I316" i="8"/>
  <c r="I317" i="8"/>
  <c r="I318" i="8"/>
  <c r="I319" i="8"/>
  <c r="I320" i="8"/>
  <c r="I321" i="8"/>
  <c r="I323" i="8"/>
  <c r="I324" i="8"/>
  <c r="I325" i="8"/>
  <c r="I326" i="8"/>
  <c r="I327" i="8"/>
  <c r="I328" i="8"/>
  <c r="I329" i="8"/>
  <c r="I330" i="8"/>
  <c r="I332" i="8"/>
  <c r="I333" i="8"/>
  <c r="I334" i="8"/>
  <c r="I335" i="8"/>
  <c r="I336" i="8"/>
  <c r="I337" i="8"/>
  <c r="I338" i="8"/>
  <c r="I339" i="8"/>
  <c r="I340" i="8"/>
  <c r="I342" i="8"/>
  <c r="I343" i="8"/>
  <c r="I345" i="8"/>
  <c r="I346" i="8"/>
  <c r="I348" i="8"/>
  <c r="I349" i="8"/>
  <c r="I350" i="8"/>
  <c r="I351" i="8"/>
  <c r="I353" i="8"/>
  <c r="I354" i="8"/>
  <c r="I355" i="8"/>
  <c r="I356" i="8"/>
  <c r="I357" i="8"/>
  <c r="I358" i="8"/>
  <c r="I359" i="8"/>
  <c r="I360" i="8"/>
  <c r="I362" i="8"/>
  <c r="I364" i="8"/>
  <c r="I365" i="8"/>
  <c r="I366" i="8"/>
  <c r="I367" i="8"/>
  <c r="I368" i="8"/>
  <c r="I371" i="8"/>
  <c r="I372" i="8"/>
  <c r="I373" i="8"/>
  <c r="I374" i="8"/>
  <c r="I375" i="8"/>
  <c r="I376" i="8"/>
  <c r="I377" i="8"/>
  <c r="I378" i="8"/>
  <c r="I379" i="8"/>
  <c r="I380" i="8"/>
  <c r="I381" i="8"/>
  <c r="I382" i="8"/>
  <c r="I385" i="8"/>
  <c r="I386" i="8"/>
  <c r="I387" i="8"/>
  <c r="I388" i="8"/>
  <c r="I389" i="8"/>
  <c r="I390" i="8"/>
  <c r="I391" i="8"/>
  <c r="I397" i="8"/>
  <c r="H126" i="8"/>
  <c r="D154" i="10"/>
  <c r="D207" i="10"/>
  <c r="D16" i="10"/>
  <c r="D17" i="10"/>
  <c r="D18" i="10"/>
  <c r="D22" i="10"/>
  <c r="D58" i="10"/>
  <c r="D61" i="10"/>
  <c r="D62" i="10"/>
  <c r="D66" i="10"/>
  <c r="D69" i="10"/>
  <c r="D70" i="10"/>
  <c r="D71" i="10"/>
  <c r="D78" i="10"/>
  <c r="D84" i="10"/>
  <c r="D88" i="10"/>
  <c r="D92" i="10"/>
  <c r="D103" i="10"/>
  <c r="D107" i="10"/>
  <c r="D111" i="10"/>
  <c r="D115" i="10"/>
  <c r="D116" i="10"/>
  <c r="D119" i="10"/>
  <c r="D120" i="10"/>
  <c r="D125" i="10"/>
  <c r="D128" i="10"/>
  <c r="D129" i="10"/>
  <c r="D132" i="10"/>
  <c r="D133" i="10"/>
  <c r="D138" i="10"/>
  <c r="D140" i="10"/>
  <c r="D141" i="10"/>
  <c r="D142" i="10"/>
  <c r="D150" i="10"/>
  <c r="D155" i="10"/>
  <c r="D159" i="10"/>
  <c r="D160" i="10"/>
  <c r="D164" i="10"/>
  <c r="D167" i="10"/>
  <c r="D168" i="10"/>
  <c r="D173" i="10"/>
  <c r="D175" i="10"/>
  <c r="D176" i="10"/>
  <c r="D177" i="10"/>
  <c r="D180" i="10"/>
  <c r="D181" i="10"/>
  <c r="D186" i="10"/>
  <c r="D190" i="10"/>
  <c r="D194" i="10"/>
  <c r="D204" i="10"/>
  <c r="D208" i="10"/>
  <c r="D211" i="10"/>
  <c r="D212" i="10"/>
  <c r="D216" i="10"/>
  <c r="D220" i="10"/>
  <c r="D234" i="10"/>
  <c r="D238" i="10"/>
  <c r="D244" i="10"/>
  <c r="D248" i="10"/>
  <c r="D252" i="10"/>
  <c r="D257" i="10"/>
  <c r="D260" i="10"/>
  <c r="D261" i="10"/>
  <c r="D264" i="10"/>
  <c r="D265" i="10"/>
  <c r="D273" i="10"/>
  <c r="D274" i="10"/>
  <c r="D292" i="10"/>
  <c r="D296" i="10"/>
  <c r="D301" i="10"/>
  <c r="D304" i="10"/>
  <c r="D310" i="10"/>
  <c r="D313" i="10"/>
  <c r="D322" i="10"/>
  <c r="D337" i="10"/>
  <c r="D339" i="10"/>
  <c r="D340" i="10"/>
  <c r="D346" i="10"/>
  <c r="D349" i="10"/>
  <c r="D350" i="10"/>
  <c r="D352" i="10"/>
  <c r="D358" i="10"/>
  <c r="D371" i="10"/>
  <c r="D376" i="10"/>
  <c r="D377" i="10"/>
  <c r="D380" i="10"/>
  <c r="D381" i="10"/>
  <c r="CI389" i="10"/>
  <c r="CH389" i="10"/>
  <c r="CJ382" i="10"/>
  <c r="CI382" i="10"/>
  <c r="CH382" i="10"/>
  <c r="CJ375" i="10"/>
  <c r="CJ373" i="10" s="1"/>
  <c r="CI373" i="10"/>
  <c r="CH373" i="10"/>
  <c r="CJ360" i="10"/>
  <c r="CI360" i="10"/>
  <c r="CH360" i="10"/>
  <c r="CJ353" i="10"/>
  <c r="CI353" i="10"/>
  <c r="CH353" i="10"/>
  <c r="CJ344" i="10"/>
  <c r="CI344" i="10"/>
  <c r="CH344" i="10"/>
  <c r="CJ335" i="10"/>
  <c r="CI335" i="10"/>
  <c r="CH335" i="10"/>
  <c r="CJ325" i="10"/>
  <c r="CI325" i="10"/>
  <c r="CH325" i="10"/>
  <c r="CJ316" i="10"/>
  <c r="CI316" i="10"/>
  <c r="CH316" i="10"/>
  <c r="CJ308" i="10"/>
  <c r="CI308" i="10"/>
  <c r="CH308" i="10"/>
  <c r="CJ298" i="10"/>
  <c r="CI298" i="10"/>
  <c r="CH298" i="10"/>
  <c r="CJ287" i="10"/>
  <c r="CI287" i="10"/>
  <c r="CH287" i="10"/>
  <c r="CJ277" i="10"/>
  <c r="CI277" i="10"/>
  <c r="CH277" i="10"/>
  <c r="CJ269" i="10"/>
  <c r="CI269" i="10"/>
  <c r="CH269" i="10"/>
  <c r="CJ255" i="10"/>
  <c r="CI255" i="10"/>
  <c r="CH255" i="10"/>
  <c r="CJ242" i="10"/>
  <c r="CI242" i="10"/>
  <c r="CH242" i="10"/>
  <c r="CJ229" i="10"/>
  <c r="CI229" i="10"/>
  <c r="CH229" i="10"/>
  <c r="CJ222" i="10"/>
  <c r="CI222" i="10"/>
  <c r="CH222" i="10"/>
  <c r="CJ213" i="10"/>
  <c r="CI213" i="10"/>
  <c r="CH213" i="10"/>
  <c r="CJ201" i="10"/>
  <c r="CI201" i="10"/>
  <c r="CH201" i="10"/>
  <c r="CJ197" i="10"/>
  <c r="CI197" i="10"/>
  <c r="CH197" i="10"/>
  <c r="CJ183" i="10"/>
  <c r="CI183" i="10"/>
  <c r="CH183" i="10"/>
  <c r="CJ170" i="10"/>
  <c r="CI170" i="10"/>
  <c r="CH170" i="10"/>
  <c r="CJ157" i="10"/>
  <c r="CI157" i="10"/>
  <c r="CH157" i="10"/>
  <c r="CJ146" i="10"/>
  <c r="CI146" i="10"/>
  <c r="CH146" i="10"/>
  <c r="CJ135" i="10"/>
  <c r="CI135" i="10"/>
  <c r="CH135" i="10"/>
  <c r="CJ122" i="10"/>
  <c r="CI122" i="10"/>
  <c r="CH122" i="10"/>
  <c r="CJ113" i="10"/>
  <c r="CI113" i="10"/>
  <c r="CH113" i="10"/>
  <c r="CJ101" i="10"/>
  <c r="CI101" i="10"/>
  <c r="CH101" i="10"/>
  <c r="CJ96" i="10"/>
  <c r="CI96" i="10"/>
  <c r="CH96" i="10"/>
  <c r="CJ79" i="10"/>
  <c r="CI79" i="10"/>
  <c r="CH79" i="10"/>
  <c r="CJ73" i="10"/>
  <c r="CI73" i="10"/>
  <c r="CH73" i="10"/>
  <c r="CJ55" i="10"/>
  <c r="CI55" i="10"/>
  <c r="CH55" i="10"/>
  <c r="CJ50" i="10"/>
  <c r="CI50" i="10"/>
  <c r="CH50" i="10"/>
  <c r="CI38" i="10"/>
  <c r="CH38" i="10"/>
  <c r="CJ24" i="10"/>
  <c r="CI24" i="10"/>
  <c r="CH24" i="10"/>
  <c r="CJ15" i="10"/>
  <c r="CI15" i="10"/>
  <c r="CH15" i="10"/>
  <c r="CJ11" i="10"/>
  <c r="CI11" i="10"/>
  <c r="CH11" i="10"/>
  <c r="CI10" i="10"/>
  <c r="CH10" i="10"/>
  <c r="CI9" i="10"/>
  <c r="CH9" i="10"/>
  <c r="Y390" i="10"/>
  <c r="X389" i="10"/>
  <c r="W389" i="10"/>
  <c r="Y382" i="10"/>
  <c r="X382" i="10"/>
  <c r="W382" i="10"/>
  <c r="Y373" i="10"/>
  <c r="X373" i="10"/>
  <c r="W373" i="10"/>
  <c r="Y360" i="10"/>
  <c r="X360" i="10"/>
  <c r="W360" i="10"/>
  <c r="Y353" i="10"/>
  <c r="X353" i="10"/>
  <c r="W353" i="10"/>
  <c r="Y344" i="10"/>
  <c r="X344" i="10"/>
  <c r="W344" i="10"/>
  <c r="Y335" i="10"/>
  <c r="X335" i="10"/>
  <c r="W335" i="10"/>
  <c r="Y325" i="10"/>
  <c r="X325" i="10"/>
  <c r="W325" i="10"/>
  <c r="Y316" i="10"/>
  <c r="X316" i="10"/>
  <c r="W316" i="10"/>
  <c r="Y308" i="10"/>
  <c r="X308" i="10"/>
  <c r="W308" i="10"/>
  <c r="Y298" i="10"/>
  <c r="X298" i="10"/>
  <c r="W298" i="10"/>
  <c r="Y287" i="10"/>
  <c r="X287" i="10"/>
  <c r="W287" i="10"/>
  <c r="Y277" i="10"/>
  <c r="X277" i="10"/>
  <c r="W277" i="10"/>
  <c r="Y269" i="10"/>
  <c r="X269" i="10"/>
  <c r="W269" i="10"/>
  <c r="Y255" i="10"/>
  <c r="X255" i="10"/>
  <c r="W255" i="10"/>
  <c r="Y242" i="10"/>
  <c r="X242" i="10"/>
  <c r="W242" i="10"/>
  <c r="Y229" i="10"/>
  <c r="X229" i="10"/>
  <c r="W229" i="10"/>
  <c r="Y222" i="10"/>
  <c r="X222" i="10"/>
  <c r="W222" i="10"/>
  <c r="Y213" i="10"/>
  <c r="X213" i="10"/>
  <c r="W213" i="10"/>
  <c r="Y201" i="10"/>
  <c r="X201" i="10"/>
  <c r="W201" i="10"/>
  <c r="Y197" i="10"/>
  <c r="X197" i="10"/>
  <c r="W197" i="10"/>
  <c r="Y183" i="10"/>
  <c r="X183" i="10"/>
  <c r="W183" i="10"/>
  <c r="Y170" i="10"/>
  <c r="X170" i="10"/>
  <c r="W170" i="10"/>
  <c r="Y157" i="10"/>
  <c r="X157" i="10"/>
  <c r="W157" i="10"/>
  <c r="Y146" i="10"/>
  <c r="X146" i="10"/>
  <c r="W146" i="10"/>
  <c r="Y135" i="10"/>
  <c r="X135" i="10"/>
  <c r="W135" i="10"/>
  <c r="Y122" i="10"/>
  <c r="X122" i="10"/>
  <c r="W122" i="10"/>
  <c r="Y113" i="10"/>
  <c r="X113" i="10"/>
  <c r="W113" i="10"/>
  <c r="Y101" i="10"/>
  <c r="X101" i="10"/>
  <c r="W101" i="10"/>
  <c r="Y96" i="10"/>
  <c r="X96" i="10"/>
  <c r="W96" i="10"/>
  <c r="Y79" i="10"/>
  <c r="X79" i="10"/>
  <c r="W79" i="10"/>
  <c r="Y73" i="10"/>
  <c r="X73" i="10"/>
  <c r="W73" i="10"/>
  <c r="Y55" i="10"/>
  <c r="X55" i="10"/>
  <c r="W55" i="10"/>
  <c r="Y50" i="10"/>
  <c r="X50" i="10"/>
  <c r="W50" i="10"/>
  <c r="X38" i="10"/>
  <c r="W38" i="10"/>
  <c r="Y24" i="10"/>
  <c r="X24" i="10"/>
  <c r="W24" i="10"/>
  <c r="Y15" i="10"/>
  <c r="X15" i="10"/>
  <c r="W15" i="10"/>
  <c r="Y11" i="10"/>
  <c r="X11" i="10"/>
  <c r="W11" i="10"/>
  <c r="X10" i="10"/>
  <c r="W10" i="10"/>
  <c r="X9" i="10"/>
  <c r="W9" i="10"/>
  <c r="D311" i="10" l="1"/>
  <c r="D293" i="10"/>
  <c r="D240" i="10"/>
  <c r="D351" i="10"/>
  <c r="D227" i="10"/>
  <c r="D191" i="10"/>
  <c r="D174" i="10"/>
  <c r="D121" i="10"/>
  <c r="D289" i="10"/>
  <c r="D232" i="10"/>
  <c r="D143" i="10"/>
  <c r="D54" i="10"/>
  <c r="D379" i="10"/>
  <c r="D370" i="10"/>
  <c r="D348" i="10"/>
  <c r="D334" i="10"/>
  <c r="D321" i="10"/>
  <c r="D312" i="10"/>
  <c r="D307" i="10"/>
  <c r="D294" i="10"/>
  <c r="D290" i="10"/>
  <c r="D276" i="10"/>
  <c r="D272" i="10"/>
  <c r="D267" i="10"/>
  <c r="D263" i="10"/>
  <c r="D259" i="10"/>
  <c r="D254" i="10"/>
  <c r="D250" i="10"/>
  <c r="D246" i="10"/>
  <c r="D241" i="10"/>
  <c r="D237" i="10"/>
  <c r="D233" i="10"/>
  <c r="D228" i="10"/>
  <c r="D224" i="10"/>
  <c r="D219" i="10"/>
  <c r="D196" i="10"/>
  <c r="D192" i="10"/>
  <c r="D166" i="10"/>
  <c r="D162" i="10"/>
  <c r="D153" i="10"/>
  <c r="D149" i="10"/>
  <c r="D144" i="10"/>
  <c r="D118" i="10"/>
  <c r="D109" i="10"/>
  <c r="D105" i="10"/>
  <c r="D100" i="10"/>
  <c r="D91" i="10"/>
  <c r="D87" i="10"/>
  <c r="D83" i="10"/>
  <c r="D72" i="10"/>
  <c r="D68" i="10"/>
  <c r="D64" i="10"/>
  <c r="D60" i="10"/>
  <c r="D217" i="10"/>
  <c r="D151" i="10"/>
  <c r="D93" i="10"/>
  <c r="D85" i="10"/>
  <c r="D23" i="10"/>
  <c r="D193" i="10"/>
  <c r="D357" i="10"/>
  <c r="D210" i="10"/>
  <c r="D206" i="10"/>
  <c r="D188" i="10"/>
  <c r="D251" i="10"/>
  <c r="D303" i="10"/>
  <c r="D179" i="10"/>
  <c r="D247" i="10"/>
  <c r="D203" i="10"/>
  <c r="D163" i="10"/>
  <c r="D110" i="10"/>
  <c r="D21" i="10"/>
  <c r="D378" i="10"/>
  <c r="D356" i="10"/>
  <c r="D338" i="10"/>
  <c r="D324" i="10"/>
  <c r="D306" i="10"/>
  <c r="D302" i="10"/>
  <c r="D297" i="10"/>
  <c r="D275" i="10"/>
  <c r="D266" i="10"/>
  <c r="D262" i="10"/>
  <c r="D258" i="10"/>
  <c r="D253" i="10"/>
  <c r="D249" i="10"/>
  <c r="D245" i="10"/>
  <c r="D236" i="10"/>
  <c r="D218" i="10"/>
  <c r="D200" i="10"/>
  <c r="D195" i="10"/>
  <c r="D187" i="10"/>
  <c r="D182" i="10"/>
  <c r="D178" i="10"/>
  <c r="D169" i="10"/>
  <c r="D165" i="10"/>
  <c r="D161" i="10"/>
  <c r="D156" i="10"/>
  <c r="D152" i="10"/>
  <c r="D148" i="10"/>
  <c r="D139" i="10"/>
  <c r="D134" i="10"/>
  <c r="D130" i="10"/>
  <c r="D126" i="10"/>
  <c r="D117" i="10"/>
  <c r="D108" i="10"/>
  <c r="D104" i="10"/>
  <c r="D94" i="10"/>
  <c r="D90" i="10"/>
  <c r="D86" i="10"/>
  <c r="D82" i="10"/>
  <c r="D76" i="10"/>
  <c r="D67" i="10"/>
  <c r="D63" i="10"/>
  <c r="D59" i="10"/>
  <c r="D19" i="10"/>
  <c r="D347" i="10"/>
  <c r="D295" i="10"/>
  <c r="D291" i="10"/>
  <c r="D221" i="10"/>
  <c r="D209" i="10"/>
  <c r="D205" i="10"/>
  <c r="D189" i="10"/>
  <c r="D131" i="10"/>
  <c r="D127" i="10"/>
  <c r="D106" i="10"/>
  <c r="D89" i="10"/>
  <c r="D323" i="10"/>
  <c r="D305" i="10"/>
  <c r="D239" i="10"/>
  <c r="D235" i="10"/>
  <c r="D145" i="10"/>
  <c r="D77" i="10"/>
  <c r="D14" i="10"/>
  <c r="D20" i="10"/>
  <c r="CI8" i="10"/>
  <c r="CI395" i="10" s="1"/>
  <c r="E40" i="7" s="1"/>
  <c r="D124" i="10"/>
  <c r="CJ10" i="10"/>
  <c r="CH8" i="10"/>
  <c r="CH395" i="10" s="1"/>
  <c r="D40" i="7" s="1"/>
  <c r="X8" i="10"/>
  <c r="X395" i="10" s="1"/>
  <c r="E19" i="7" s="1"/>
  <c r="W8" i="10"/>
  <c r="W395" i="10" s="1"/>
  <c r="Y389" i="10"/>
  <c r="F40" i="7" l="1"/>
  <c r="CJ8" i="10"/>
  <c r="CJ395" i="10" s="1"/>
  <c r="Y395" i="10"/>
  <c r="D19" i="7"/>
  <c r="F19" i="7" s="1"/>
  <c r="BE308" i="10"/>
  <c r="BD308" i="10"/>
  <c r="BE277" i="10"/>
  <c r="BD277" i="10"/>
  <c r="BE170" i="10"/>
  <c r="BD170" i="10"/>
  <c r="BD11" i="10"/>
  <c r="BD382" i="10"/>
  <c r="BF322" i="10"/>
  <c r="BF324" i="10"/>
  <c r="BF320" i="10"/>
  <c r="BF286" i="10"/>
  <c r="BF216" i="10"/>
  <c r="BF217" i="10"/>
  <c r="BF219" i="10"/>
  <c r="BF203" i="10"/>
  <c r="BF204" i="10"/>
  <c r="BF205" i="10"/>
  <c r="BF208" i="10"/>
  <c r="GT53" i="10"/>
  <c r="GT382" i="10"/>
  <c r="GS382" i="10"/>
  <c r="GR382" i="10"/>
  <c r="GT373" i="10"/>
  <c r="GS373" i="10"/>
  <c r="GR373" i="10"/>
  <c r="GT360" i="10"/>
  <c r="GS360" i="10"/>
  <c r="GR360" i="10"/>
  <c r="GT353" i="10"/>
  <c r="GS353" i="10"/>
  <c r="GR353" i="10"/>
  <c r="GT344" i="10"/>
  <c r="GS344" i="10"/>
  <c r="GR344" i="10"/>
  <c r="GT335" i="10"/>
  <c r="GS335" i="10"/>
  <c r="GR335" i="10"/>
  <c r="GT325" i="10"/>
  <c r="GS325" i="10"/>
  <c r="GR325" i="10"/>
  <c r="GT316" i="10"/>
  <c r="GS316" i="10"/>
  <c r="GR316" i="10"/>
  <c r="GT308" i="10"/>
  <c r="GS308" i="10"/>
  <c r="GR308" i="10"/>
  <c r="GT298" i="10"/>
  <c r="GS298" i="10"/>
  <c r="GR298" i="10"/>
  <c r="GT287" i="10"/>
  <c r="GS287" i="10"/>
  <c r="GR287" i="10"/>
  <c r="GT277" i="10"/>
  <c r="GS277" i="10"/>
  <c r="GR277" i="10"/>
  <c r="GT269" i="10"/>
  <c r="GS269" i="10"/>
  <c r="GR269" i="10"/>
  <c r="GT255" i="10"/>
  <c r="GS255" i="10"/>
  <c r="GR255" i="10"/>
  <c r="GT242" i="10"/>
  <c r="GS242" i="10"/>
  <c r="GR242" i="10"/>
  <c r="GT229" i="10"/>
  <c r="GS229" i="10"/>
  <c r="GR229" i="10"/>
  <c r="GT222" i="10"/>
  <c r="GS222" i="10"/>
  <c r="GR222" i="10"/>
  <c r="GT213" i="10"/>
  <c r="GS213" i="10"/>
  <c r="GR213" i="10"/>
  <c r="GT201" i="10"/>
  <c r="GS201" i="10"/>
  <c r="GR201" i="10"/>
  <c r="GT197" i="10"/>
  <c r="GS197" i="10"/>
  <c r="GR197" i="10"/>
  <c r="GT183" i="10"/>
  <c r="GS183" i="10"/>
  <c r="GR183" i="10"/>
  <c r="GT170" i="10"/>
  <c r="GS170" i="10"/>
  <c r="GR170" i="10"/>
  <c r="GT157" i="10"/>
  <c r="GS157" i="10"/>
  <c r="GR157" i="10"/>
  <c r="GT146" i="10"/>
  <c r="GS146" i="10"/>
  <c r="GR146" i="10"/>
  <c r="GT135" i="10"/>
  <c r="GS135" i="10"/>
  <c r="GR135" i="10"/>
  <c r="GT122" i="10"/>
  <c r="GS122" i="10"/>
  <c r="GR122" i="10"/>
  <c r="GT113" i="10"/>
  <c r="GS113" i="10"/>
  <c r="GR113" i="10"/>
  <c r="GT101" i="10"/>
  <c r="GS101" i="10"/>
  <c r="GR101" i="10"/>
  <c r="GT96" i="10"/>
  <c r="GS96" i="10"/>
  <c r="GR96" i="10"/>
  <c r="GT79" i="10"/>
  <c r="GS79" i="10"/>
  <c r="GR79" i="10"/>
  <c r="GT73" i="10"/>
  <c r="GS73" i="10"/>
  <c r="GR73" i="10"/>
  <c r="GS55" i="10"/>
  <c r="GR55" i="10"/>
  <c r="GS50" i="10"/>
  <c r="GR50" i="10"/>
  <c r="GS38" i="10"/>
  <c r="GR38" i="10"/>
  <c r="GT24" i="10"/>
  <c r="GS24" i="10"/>
  <c r="GR24" i="10"/>
  <c r="GT15" i="10"/>
  <c r="GS15" i="10"/>
  <c r="GR15" i="10"/>
  <c r="GT11" i="10"/>
  <c r="GS11" i="10"/>
  <c r="GR11" i="10"/>
  <c r="GS10" i="10"/>
  <c r="GR10" i="10"/>
  <c r="GS9" i="10"/>
  <c r="GR9" i="10"/>
  <c r="GQ382" i="10"/>
  <c r="GP382" i="10"/>
  <c r="GO382" i="10"/>
  <c r="GQ373" i="10"/>
  <c r="GP373" i="10"/>
  <c r="GO373" i="10"/>
  <c r="GQ360" i="10"/>
  <c r="GP360" i="10"/>
  <c r="GO360" i="10"/>
  <c r="GQ353" i="10"/>
  <c r="GP353" i="10"/>
  <c r="GO353" i="10"/>
  <c r="GQ344" i="10"/>
  <c r="GP344" i="10"/>
  <c r="GO344" i="10"/>
  <c r="GQ335" i="10"/>
  <c r="GP335" i="10"/>
  <c r="GO335" i="10"/>
  <c r="GQ325" i="10"/>
  <c r="GP325" i="10"/>
  <c r="GO325" i="10"/>
  <c r="GQ316" i="10"/>
  <c r="GP316" i="10"/>
  <c r="GO316" i="10"/>
  <c r="GQ308" i="10"/>
  <c r="GP308" i="10"/>
  <c r="GO308" i="10"/>
  <c r="GQ298" i="10"/>
  <c r="GP298" i="10"/>
  <c r="GO298" i="10"/>
  <c r="GQ287" i="10"/>
  <c r="GP287" i="10"/>
  <c r="GO287" i="10"/>
  <c r="GQ277" i="10"/>
  <c r="GP277" i="10"/>
  <c r="GO277" i="10"/>
  <c r="GQ269" i="10"/>
  <c r="GP269" i="10"/>
  <c r="GO269" i="10"/>
  <c r="GQ255" i="10"/>
  <c r="GP255" i="10"/>
  <c r="GO255" i="10"/>
  <c r="GQ242" i="10"/>
  <c r="GP242" i="10"/>
  <c r="GO242" i="10"/>
  <c r="GQ229" i="10"/>
  <c r="GP229" i="10"/>
  <c r="GO229" i="10"/>
  <c r="GQ222" i="10"/>
  <c r="GP222" i="10"/>
  <c r="GO222" i="10"/>
  <c r="GQ213" i="10"/>
  <c r="GP213" i="10"/>
  <c r="GO213" i="10"/>
  <c r="GQ201" i="10"/>
  <c r="GP201" i="10"/>
  <c r="GO201" i="10"/>
  <c r="GQ197" i="10"/>
  <c r="GP197" i="10"/>
  <c r="GO197" i="10"/>
  <c r="GQ183" i="10"/>
  <c r="GP183" i="10"/>
  <c r="GO183" i="10"/>
  <c r="GQ170" i="10"/>
  <c r="GP170" i="10"/>
  <c r="GO170" i="10"/>
  <c r="GQ157" i="10"/>
  <c r="GP157" i="10"/>
  <c r="GO157" i="10"/>
  <c r="GQ146" i="10"/>
  <c r="GP146" i="10"/>
  <c r="GO146" i="10"/>
  <c r="GQ135" i="10"/>
  <c r="GP135" i="10"/>
  <c r="GO135" i="10"/>
  <c r="GQ122" i="10"/>
  <c r="GP122" i="10"/>
  <c r="GO122" i="10"/>
  <c r="GQ113" i="10"/>
  <c r="GP113" i="10"/>
  <c r="GO113" i="10"/>
  <c r="GQ101" i="10"/>
  <c r="GP101" i="10"/>
  <c r="GO101" i="10"/>
  <c r="GQ96" i="10"/>
  <c r="GP96" i="10"/>
  <c r="GO96" i="10"/>
  <c r="GQ79" i="10"/>
  <c r="GP79" i="10"/>
  <c r="GO79" i="10"/>
  <c r="GQ73" i="10"/>
  <c r="GP73" i="10"/>
  <c r="GO73" i="10"/>
  <c r="GP55" i="10"/>
  <c r="GO55" i="10"/>
  <c r="GQ52" i="10"/>
  <c r="GP50" i="10"/>
  <c r="GO50" i="10"/>
  <c r="GP38" i="10"/>
  <c r="GO38" i="10"/>
  <c r="GQ24" i="10"/>
  <c r="GP24" i="10"/>
  <c r="GO24" i="10"/>
  <c r="GQ15" i="10"/>
  <c r="GP15" i="10"/>
  <c r="GO15" i="10"/>
  <c r="GQ11" i="10"/>
  <c r="GP11" i="10"/>
  <c r="GO11" i="10"/>
  <c r="GP10" i="10"/>
  <c r="GO10" i="10"/>
  <c r="GP9" i="10"/>
  <c r="GO9" i="10"/>
  <c r="GN390" i="10"/>
  <c r="GL389" i="10"/>
  <c r="GL9" i="10"/>
  <c r="GM382" i="10"/>
  <c r="GM373" i="10"/>
  <c r="GL373" i="10"/>
  <c r="GM360" i="10"/>
  <c r="GL360" i="10"/>
  <c r="GM353" i="10"/>
  <c r="GL353" i="10"/>
  <c r="GM344" i="10"/>
  <c r="GL344" i="10"/>
  <c r="GM335" i="10"/>
  <c r="GL335" i="10"/>
  <c r="GN325" i="10"/>
  <c r="GM325" i="10"/>
  <c r="GL325" i="10"/>
  <c r="GN316" i="10"/>
  <c r="GM316" i="10"/>
  <c r="GL316" i="10"/>
  <c r="GN308" i="10"/>
  <c r="GM308" i="10"/>
  <c r="GL308" i="10"/>
  <c r="GN298" i="10"/>
  <c r="GM298" i="10"/>
  <c r="GL298" i="10"/>
  <c r="GN287" i="10"/>
  <c r="GM287" i="10"/>
  <c r="GL287" i="10"/>
  <c r="GN277" i="10"/>
  <c r="GM277" i="10"/>
  <c r="GL277" i="10"/>
  <c r="GN269" i="10"/>
  <c r="GM269" i="10"/>
  <c r="GL269" i="10"/>
  <c r="GN255" i="10"/>
  <c r="GM255" i="10"/>
  <c r="GL255" i="10"/>
  <c r="GN242" i="10"/>
  <c r="GM242" i="10"/>
  <c r="GL242" i="10"/>
  <c r="GN229" i="10"/>
  <c r="GM229" i="10"/>
  <c r="GL229" i="10"/>
  <c r="GN222" i="10"/>
  <c r="GM222" i="10"/>
  <c r="GL222" i="10"/>
  <c r="GN213" i="10"/>
  <c r="GM213" i="10"/>
  <c r="GL213" i="10"/>
  <c r="GN201" i="10"/>
  <c r="GM201" i="10"/>
  <c r="GL201" i="10"/>
  <c r="GN197" i="10"/>
  <c r="GM197" i="10"/>
  <c r="GL197" i="10"/>
  <c r="GN183" i="10"/>
  <c r="GM183" i="10"/>
  <c r="GL183" i="10"/>
  <c r="GN170" i="10"/>
  <c r="GM170" i="10"/>
  <c r="GL170" i="10"/>
  <c r="GN157" i="10"/>
  <c r="GM157" i="10"/>
  <c r="GL157" i="10"/>
  <c r="GN146" i="10"/>
  <c r="GM146" i="10"/>
  <c r="GL146" i="10"/>
  <c r="GN135" i="10"/>
  <c r="GM135" i="10"/>
  <c r="GL135" i="10"/>
  <c r="GN122" i="10"/>
  <c r="GM122" i="10"/>
  <c r="GL122" i="10"/>
  <c r="GN113" i="10"/>
  <c r="GM113" i="10"/>
  <c r="GL113" i="10"/>
  <c r="GN101" i="10"/>
  <c r="GM101" i="10"/>
  <c r="GL101" i="10"/>
  <c r="GN96" i="10"/>
  <c r="GM96" i="10"/>
  <c r="GL96" i="10"/>
  <c r="GM79" i="10"/>
  <c r="GL79" i="10"/>
  <c r="GN73" i="10"/>
  <c r="GM73" i="10"/>
  <c r="GL73" i="10"/>
  <c r="GN55" i="10"/>
  <c r="GM55" i="10"/>
  <c r="GL55" i="10"/>
  <c r="GN50" i="10"/>
  <c r="GM50" i="10"/>
  <c r="GL50" i="10"/>
  <c r="GM38" i="10"/>
  <c r="GL38" i="10"/>
  <c r="GN24" i="10"/>
  <c r="GM24" i="10"/>
  <c r="GL24" i="10"/>
  <c r="GM15" i="10"/>
  <c r="GL15" i="10"/>
  <c r="GM11" i="10"/>
  <c r="GL11" i="10"/>
  <c r="GL10" i="10"/>
  <c r="GM9" i="10"/>
  <c r="GB390" i="10"/>
  <c r="GB214" i="10"/>
  <c r="FY390" i="10"/>
  <c r="FY214" i="10"/>
  <c r="FV280" i="10"/>
  <c r="FV281" i="10"/>
  <c r="FV282" i="10"/>
  <c r="FV283" i="10"/>
  <c r="FV284" i="10"/>
  <c r="FV285" i="10"/>
  <c r="FV286" i="10"/>
  <c r="FV279" i="10"/>
  <c r="FV257" i="10"/>
  <c r="FV258" i="10"/>
  <c r="FV259" i="10"/>
  <c r="FV260" i="10"/>
  <c r="FV261" i="10"/>
  <c r="FV262" i="10"/>
  <c r="FV263" i="10"/>
  <c r="FV264" i="10"/>
  <c r="FV265" i="10"/>
  <c r="FV266" i="10"/>
  <c r="FV267" i="10"/>
  <c r="FV268" i="10"/>
  <c r="FV244" i="10"/>
  <c r="FV245" i="10"/>
  <c r="FV246" i="10"/>
  <c r="FV247" i="10"/>
  <c r="FV248" i="10"/>
  <c r="FV250" i="10"/>
  <c r="FV251" i="10"/>
  <c r="FV253" i="10"/>
  <c r="FV254" i="10"/>
  <c r="FV105" i="10"/>
  <c r="FV107" i="10"/>
  <c r="FV108" i="10"/>
  <c r="FV109" i="10"/>
  <c r="FV110" i="10"/>
  <c r="FV111" i="10"/>
  <c r="FV112" i="10"/>
  <c r="FV103" i="10"/>
  <c r="FV104" i="10"/>
  <c r="FV14" i="10"/>
  <c r="FV13" i="10"/>
  <c r="AE384" i="10"/>
  <c r="AE390" i="10"/>
  <c r="BF308" i="10" l="1"/>
  <c r="BF170" i="10"/>
  <c r="GS8" i="10"/>
  <c r="GS395" i="10" s="1"/>
  <c r="E78" i="7" s="1"/>
  <c r="GQ50" i="10"/>
  <c r="GO8" i="10"/>
  <c r="GO395" i="10" s="1"/>
  <c r="D77" i="7" s="1"/>
  <c r="GT50" i="10"/>
  <c r="GT10" i="10"/>
  <c r="GR8" i="10"/>
  <c r="GR395" i="10" s="1"/>
  <c r="D78" i="7" s="1"/>
  <c r="GQ10" i="10"/>
  <c r="GP8" i="10"/>
  <c r="GP395" i="10" s="1"/>
  <c r="E77" i="7" s="1"/>
  <c r="GM8" i="10"/>
  <c r="GM389" i="10"/>
  <c r="GN389" i="10" s="1"/>
  <c r="GM10" i="10"/>
  <c r="GL382" i="10"/>
  <c r="BI185" i="10"/>
  <c r="BI133" i="10"/>
  <c r="AB39" i="10"/>
  <c r="DB371" i="10"/>
  <c r="DB296" i="10"/>
  <c r="DB237" i="10"/>
  <c r="DB189" i="10"/>
  <c r="FQ298" i="10"/>
  <c r="CD392" i="10"/>
  <c r="CD383" i="10"/>
  <c r="CD380" i="10"/>
  <c r="CD275" i="10"/>
  <c r="CD155" i="10"/>
  <c r="CD53" i="10"/>
  <c r="GT8" i="10" l="1"/>
  <c r="GT395" i="10" s="1"/>
  <c r="F77" i="7"/>
  <c r="F78" i="7"/>
  <c r="GQ8" i="10"/>
  <c r="GQ395" i="10" s="1"/>
  <c r="GL8" i="10"/>
  <c r="GL395" i="10" s="1"/>
  <c r="D76" i="7" s="1"/>
  <c r="GM395" i="10"/>
  <c r="CM375" i="10"/>
  <c r="CM390" i="10"/>
  <c r="CM318" i="10"/>
  <c r="CM290" i="10"/>
  <c r="CM172" i="10"/>
  <c r="CM137" i="10"/>
  <c r="AN390" i="10"/>
  <c r="AK345" i="10"/>
  <c r="AK309" i="10"/>
  <c r="AK97" i="10"/>
  <c r="FG270" i="10"/>
  <c r="FG80" i="10"/>
  <c r="BO336" i="10"/>
  <c r="BO317" i="10"/>
  <c r="BO171" i="10"/>
  <c r="BO147" i="10"/>
  <c r="BO56" i="10"/>
  <c r="BU102" i="10"/>
  <c r="EL374" i="10"/>
  <c r="EL309" i="10"/>
  <c r="EL223" i="10"/>
  <c r="EL80" i="10"/>
  <c r="EL51" i="10"/>
  <c r="EL25" i="10"/>
  <c r="ET9" i="10"/>
  <c r="EO80" i="10"/>
  <c r="G309" i="10"/>
  <c r="G230" i="10"/>
  <c r="G202" i="10"/>
  <c r="G51" i="10"/>
  <c r="G56" i="10"/>
  <c r="G25" i="10"/>
  <c r="G39" i="10"/>
  <c r="DH390" i="10"/>
  <c r="DH374" i="10"/>
  <c r="DH383" i="10"/>
  <c r="DH361" i="10"/>
  <c r="DH345" i="10"/>
  <c r="DH317" i="10"/>
  <c r="DH270" i="10"/>
  <c r="DH288" i="10"/>
  <c r="DH243" i="10"/>
  <c r="DH256" i="10"/>
  <c r="DH214" i="10"/>
  <c r="DH158" i="10"/>
  <c r="DH123" i="10"/>
  <c r="DH80" i="10"/>
  <c r="DH39" i="10"/>
  <c r="DH25" i="10"/>
  <c r="DH16" i="10"/>
  <c r="DE336" i="10"/>
  <c r="DE317" i="10"/>
  <c r="DE243" i="10"/>
  <c r="DE123" i="10"/>
  <c r="DE51" i="10"/>
  <c r="DE39" i="10"/>
  <c r="EC374" i="10"/>
  <c r="EC354" i="10"/>
  <c r="EC336" i="10"/>
  <c r="EC299" i="10"/>
  <c r="EC309" i="10"/>
  <c r="EC270" i="10"/>
  <c r="EC243" i="10"/>
  <c r="EC223" i="10"/>
  <c r="EC202" i="10"/>
  <c r="EC123" i="10"/>
  <c r="EC102" i="10"/>
  <c r="EC80" i="10"/>
  <c r="EC51" i="10"/>
  <c r="EC25" i="10"/>
  <c r="EI374" i="10"/>
  <c r="EI336" i="10"/>
  <c r="J383" i="10"/>
  <c r="J345" i="10"/>
  <c r="J288" i="10"/>
  <c r="J243" i="10"/>
  <c r="J202" i="10"/>
  <c r="J214" i="10"/>
  <c r="J158" i="10"/>
  <c r="J136" i="10"/>
  <c r="J147" i="10"/>
  <c r="J80" i="10"/>
  <c r="J56" i="10"/>
  <c r="J51" i="10"/>
  <c r="J25" i="10"/>
  <c r="FD51" i="10"/>
  <c r="EU390" i="10"/>
  <c r="EU392" i="10"/>
  <c r="EU393" i="10"/>
  <c r="ET242" i="10"/>
  <c r="EU243" i="10"/>
  <c r="CV333" i="10"/>
  <c r="CV136" i="10"/>
  <c r="CS384" i="10"/>
  <c r="DZ139" i="10"/>
  <c r="DZ140" i="10"/>
  <c r="DZ141" i="10"/>
  <c r="DZ142" i="10"/>
  <c r="DZ143" i="10"/>
  <c r="DZ144" i="10"/>
  <c r="DZ145" i="10"/>
  <c r="DZ148" i="10"/>
  <c r="DZ149" i="10"/>
  <c r="DZ150" i="10"/>
  <c r="DZ151" i="10"/>
  <c r="DZ152" i="10"/>
  <c r="DZ153" i="10"/>
  <c r="DZ154" i="10"/>
  <c r="DZ155" i="10"/>
  <c r="DZ156" i="10"/>
  <c r="DZ160" i="10"/>
  <c r="DZ161" i="10"/>
  <c r="DZ162" i="10"/>
  <c r="DZ163" i="10"/>
  <c r="DZ164" i="10"/>
  <c r="DZ165" i="10"/>
  <c r="DZ166" i="10"/>
  <c r="DZ167" i="10"/>
  <c r="DZ168" i="10"/>
  <c r="DZ169" i="10"/>
  <c r="DZ173" i="10"/>
  <c r="DZ174" i="10"/>
  <c r="DZ175" i="10"/>
  <c r="DZ177" i="10"/>
  <c r="DZ178" i="10"/>
  <c r="DZ179" i="10"/>
  <c r="DZ180" i="10"/>
  <c r="DZ181" i="10"/>
  <c r="DZ182" i="10"/>
  <c r="DZ186" i="10"/>
  <c r="DZ187" i="10"/>
  <c r="DZ188" i="10"/>
  <c r="DZ189" i="10"/>
  <c r="DZ190" i="10"/>
  <c r="DZ191" i="10"/>
  <c r="DZ192" i="10"/>
  <c r="DZ193" i="10"/>
  <c r="DZ194" i="10"/>
  <c r="DZ195" i="10"/>
  <c r="DZ196" i="10"/>
  <c r="DZ200" i="10"/>
  <c r="DZ204" i="10"/>
  <c r="DZ205" i="10"/>
  <c r="DZ206" i="10"/>
  <c r="DZ207" i="10"/>
  <c r="DZ208" i="10"/>
  <c r="DZ209" i="10"/>
  <c r="DZ210" i="10"/>
  <c r="DZ211" i="10"/>
  <c r="DZ212" i="10"/>
  <c r="DZ216" i="10"/>
  <c r="DZ217" i="10"/>
  <c r="DZ218" i="10"/>
  <c r="DZ219" i="10"/>
  <c r="DZ220" i="10"/>
  <c r="DZ221" i="10"/>
  <c r="DZ224" i="10"/>
  <c r="DZ228" i="10"/>
  <c r="DZ232" i="10"/>
  <c r="DZ233" i="10"/>
  <c r="DZ234" i="10"/>
  <c r="DZ235" i="10"/>
  <c r="DZ236" i="10"/>
  <c r="DZ237" i="10"/>
  <c r="DZ238" i="10"/>
  <c r="DZ239" i="10"/>
  <c r="DZ240" i="10"/>
  <c r="DZ241" i="10"/>
  <c r="DZ244" i="10"/>
  <c r="DZ245" i="10"/>
  <c r="DZ246" i="10"/>
  <c r="DZ247" i="10"/>
  <c r="DZ248" i="10"/>
  <c r="DZ250" i="10"/>
  <c r="DZ251" i="10"/>
  <c r="DZ252" i="10"/>
  <c r="DZ253" i="10"/>
  <c r="DZ254" i="10"/>
  <c r="DZ257" i="10"/>
  <c r="DZ258" i="10"/>
  <c r="DZ259" i="10"/>
  <c r="DZ260" i="10"/>
  <c r="DZ261" i="10"/>
  <c r="DZ262" i="10"/>
  <c r="DZ263" i="10"/>
  <c r="DZ264" i="10"/>
  <c r="DZ265" i="10"/>
  <c r="DZ266" i="10"/>
  <c r="DZ267" i="10"/>
  <c r="DZ268" i="10"/>
  <c r="DZ272" i="10"/>
  <c r="DZ273" i="10"/>
  <c r="DZ274" i="10"/>
  <c r="DZ275" i="10"/>
  <c r="DZ276" i="10"/>
  <c r="DZ279" i="10"/>
  <c r="DZ280" i="10"/>
  <c r="DZ281" i="10"/>
  <c r="DZ282" i="10"/>
  <c r="DZ283" i="10"/>
  <c r="DZ284" i="10"/>
  <c r="DZ285" i="10"/>
  <c r="DZ286" i="10"/>
  <c r="DZ290" i="10"/>
  <c r="DZ291" i="10"/>
  <c r="DZ292" i="10"/>
  <c r="DZ293" i="10"/>
  <c r="DZ294" i="10"/>
  <c r="DZ295" i="10"/>
  <c r="DZ296" i="10"/>
  <c r="DZ297" i="10"/>
  <c r="DZ301" i="10"/>
  <c r="DZ302" i="10"/>
  <c r="DZ303" i="10"/>
  <c r="DZ304" i="10"/>
  <c r="DZ305" i="10"/>
  <c r="DZ306" i="10"/>
  <c r="DZ307" i="10"/>
  <c r="DZ310" i="10"/>
  <c r="DZ311" i="10"/>
  <c r="DZ312" i="10"/>
  <c r="DZ313" i="10"/>
  <c r="DZ315" i="10"/>
  <c r="DZ319" i="10"/>
  <c r="DZ320" i="10"/>
  <c r="DZ321" i="10"/>
  <c r="DZ322" i="10"/>
  <c r="DZ323" i="10"/>
  <c r="DZ324" i="10"/>
  <c r="DZ327" i="10"/>
  <c r="DZ328" i="10"/>
  <c r="DZ329" i="10"/>
  <c r="DZ330" i="10"/>
  <c r="DZ331" i="10"/>
  <c r="DZ333" i="10"/>
  <c r="DZ337" i="10"/>
  <c r="DZ338" i="10"/>
  <c r="DZ339" i="10"/>
  <c r="DZ341" i="10"/>
  <c r="DZ346" i="10"/>
  <c r="DZ347" i="10"/>
  <c r="DZ348" i="10"/>
  <c r="DZ349" i="10"/>
  <c r="DZ350" i="10"/>
  <c r="DZ352" i="10"/>
  <c r="DZ356" i="10"/>
  <c r="DZ357" i="10"/>
  <c r="DZ358" i="10"/>
  <c r="DZ362" i="10"/>
  <c r="DZ363" i="10"/>
  <c r="DZ364" i="10"/>
  <c r="DZ365" i="10"/>
  <c r="DZ366" i="10"/>
  <c r="DZ367" i="10"/>
  <c r="DZ369" i="10"/>
  <c r="DZ370" i="10"/>
  <c r="DZ371" i="10"/>
  <c r="DZ372" i="10"/>
  <c r="DZ376" i="10"/>
  <c r="DZ377" i="10"/>
  <c r="DZ378" i="10"/>
  <c r="DZ379" i="10"/>
  <c r="DZ380" i="10"/>
  <c r="DZ381" i="10"/>
  <c r="DZ385" i="10"/>
  <c r="DZ386" i="10"/>
  <c r="DZ387" i="10"/>
  <c r="DZ388" i="10"/>
  <c r="DZ128" i="10"/>
  <c r="DZ129" i="10"/>
  <c r="DZ130" i="10"/>
  <c r="DZ131" i="10"/>
  <c r="DZ132" i="10"/>
  <c r="DZ134" i="10"/>
  <c r="DZ138" i="10"/>
  <c r="DZ125" i="10"/>
  <c r="DZ126" i="10"/>
  <c r="DZ127" i="10"/>
  <c r="DZ103" i="10"/>
  <c r="DZ104" i="10"/>
  <c r="DZ105" i="10"/>
  <c r="DZ107" i="10"/>
  <c r="DZ108" i="10"/>
  <c r="DZ109" i="10"/>
  <c r="DZ110" i="10"/>
  <c r="DZ111" i="10"/>
  <c r="DZ112" i="10"/>
  <c r="DZ93" i="10"/>
  <c r="DZ94" i="10"/>
  <c r="DZ98" i="10"/>
  <c r="DZ99" i="10"/>
  <c r="DZ100" i="10"/>
  <c r="DZ76" i="10"/>
  <c r="DZ77" i="10"/>
  <c r="DZ78" i="10"/>
  <c r="DZ82" i="10"/>
  <c r="DZ83" i="10"/>
  <c r="DZ84" i="10"/>
  <c r="DZ85" i="10"/>
  <c r="DZ86" i="10"/>
  <c r="DZ87" i="10"/>
  <c r="DZ88" i="10"/>
  <c r="DZ89" i="10"/>
  <c r="DZ90" i="10"/>
  <c r="DZ91" i="10"/>
  <c r="DZ92" i="10"/>
  <c r="DZ75" i="10"/>
  <c r="DZ54" i="10"/>
  <c r="DZ58" i="10"/>
  <c r="DZ59" i="10"/>
  <c r="DZ60" i="10"/>
  <c r="DZ61" i="10"/>
  <c r="DZ62" i="10"/>
  <c r="DZ63" i="10"/>
  <c r="DZ64" i="10"/>
  <c r="DZ66" i="10"/>
  <c r="DZ67" i="10"/>
  <c r="DZ68" i="10"/>
  <c r="DZ69" i="10"/>
  <c r="DZ70" i="10"/>
  <c r="DZ71" i="10"/>
  <c r="DZ72" i="10"/>
  <c r="DZ49" i="10"/>
  <c r="DZ53" i="10"/>
  <c r="DZ42" i="10"/>
  <c r="DZ43" i="10"/>
  <c r="DZ44" i="10"/>
  <c r="DZ46" i="10"/>
  <c r="DZ47" i="10"/>
  <c r="DZ48" i="10"/>
  <c r="DZ40" i="10"/>
  <c r="DZ13" i="10"/>
  <c r="E76" i="7" l="1"/>
  <c r="F76" i="7" s="1"/>
  <c r="GN395" i="10"/>
  <c r="D78" i="12"/>
  <c r="D143" i="12"/>
  <c r="BO171" i="12"/>
  <c r="BN177" i="12"/>
  <c r="BM177" i="12"/>
  <c r="BN170" i="12"/>
  <c r="BM170" i="12"/>
  <c r="BN166" i="12"/>
  <c r="BM166" i="12"/>
  <c r="BN161" i="12"/>
  <c r="BM161" i="12"/>
  <c r="BN156" i="12"/>
  <c r="BM156" i="12"/>
  <c r="BN153" i="12"/>
  <c r="BM153" i="12"/>
  <c r="BN147" i="12"/>
  <c r="BM147" i="12"/>
  <c r="BN144" i="12"/>
  <c r="BM144" i="12"/>
  <c r="BN141" i="12"/>
  <c r="BM141" i="12"/>
  <c r="BN138" i="12"/>
  <c r="BM138" i="12"/>
  <c r="BN134" i="12"/>
  <c r="BM134" i="12"/>
  <c r="BN128" i="12"/>
  <c r="BM128" i="12"/>
  <c r="BN124" i="12"/>
  <c r="BM124" i="12"/>
  <c r="BN121" i="12"/>
  <c r="BM121" i="12"/>
  <c r="BN107" i="12"/>
  <c r="BM107" i="12"/>
  <c r="BN102" i="12"/>
  <c r="BM102" i="12"/>
  <c r="BN97" i="12"/>
  <c r="BM97" i="12"/>
  <c r="BN94" i="12"/>
  <c r="BM94" i="12"/>
  <c r="BN86" i="12"/>
  <c r="BM86" i="12"/>
  <c r="BN83" i="12"/>
  <c r="BM83" i="12"/>
  <c r="BN79" i="12"/>
  <c r="BM79" i="12"/>
  <c r="BN76" i="12"/>
  <c r="BM76" i="12"/>
  <c r="BN72" i="12"/>
  <c r="BM72" i="12"/>
  <c r="BN68" i="12"/>
  <c r="BM68" i="12"/>
  <c r="BN64" i="12"/>
  <c r="BM64" i="12"/>
  <c r="BN61" i="12"/>
  <c r="BM61" i="12"/>
  <c r="BN58" i="12"/>
  <c r="BM58" i="12"/>
  <c r="BN53" i="12"/>
  <c r="BM53" i="12"/>
  <c r="BN49" i="12"/>
  <c r="BM49" i="12"/>
  <c r="BN46" i="12"/>
  <c r="BM46" i="12"/>
  <c r="BN42" i="12"/>
  <c r="BM42" i="12"/>
  <c r="BN38" i="12"/>
  <c r="BM38" i="12"/>
  <c r="BN30" i="12"/>
  <c r="BM30" i="12"/>
  <c r="BN26" i="12"/>
  <c r="BM26" i="12"/>
  <c r="BN22" i="12"/>
  <c r="BM22" i="12"/>
  <c r="BN17" i="12"/>
  <c r="BM17" i="12"/>
  <c r="BN14" i="12"/>
  <c r="BM14" i="12"/>
  <c r="BN11" i="12"/>
  <c r="BM11" i="12"/>
  <c r="BN9" i="12"/>
  <c r="BM9" i="12"/>
  <c r="D63" i="12" l="1"/>
  <c r="D16" i="12"/>
  <c r="BO170" i="12"/>
  <c r="BO9" i="12"/>
  <c r="BM8" i="12"/>
  <c r="BM183" i="12" s="1"/>
  <c r="D126" i="7" s="1"/>
  <c r="D77" i="12"/>
  <c r="BN8" i="12"/>
  <c r="BN183" i="12" s="1"/>
  <c r="E126" i="7" s="1"/>
  <c r="F126" i="7" l="1"/>
  <c r="BO183" i="12"/>
  <c r="BO8" i="12"/>
  <c r="BL16" i="12"/>
  <c r="BK177" i="12"/>
  <c r="BJ177" i="12"/>
  <c r="BK170" i="12"/>
  <c r="BJ170" i="12"/>
  <c r="BK166" i="12"/>
  <c r="BJ166" i="12"/>
  <c r="BK161" i="12"/>
  <c r="BJ161" i="12"/>
  <c r="BK156" i="12"/>
  <c r="BJ156" i="12"/>
  <c r="BK153" i="12"/>
  <c r="BJ153" i="12"/>
  <c r="BK147" i="12"/>
  <c r="BJ147" i="12"/>
  <c r="BK144" i="12"/>
  <c r="BJ144" i="12"/>
  <c r="BK141" i="12"/>
  <c r="BJ141" i="12"/>
  <c r="BK138" i="12"/>
  <c r="BJ138" i="12"/>
  <c r="BK134" i="12"/>
  <c r="BJ134" i="12"/>
  <c r="BK128" i="12"/>
  <c r="BJ128" i="12"/>
  <c r="BK124" i="12"/>
  <c r="BJ124" i="12"/>
  <c r="BK121" i="12"/>
  <c r="BJ121" i="12"/>
  <c r="BK107" i="12"/>
  <c r="BJ107" i="12"/>
  <c r="BK102" i="12"/>
  <c r="BJ102" i="12"/>
  <c r="BK97" i="12"/>
  <c r="BJ97" i="12"/>
  <c r="BK94" i="12"/>
  <c r="BJ94" i="12"/>
  <c r="BK86" i="12"/>
  <c r="BJ86" i="12"/>
  <c r="BK83" i="12"/>
  <c r="BJ83" i="12"/>
  <c r="BK79" i="12"/>
  <c r="BJ79" i="12"/>
  <c r="BK76" i="12"/>
  <c r="BJ76" i="12"/>
  <c r="BK72" i="12"/>
  <c r="BJ72" i="12"/>
  <c r="BK68" i="12"/>
  <c r="BJ68" i="12"/>
  <c r="BK64" i="12"/>
  <c r="BJ64" i="12"/>
  <c r="BK61" i="12"/>
  <c r="BJ61" i="12"/>
  <c r="BK58" i="12"/>
  <c r="BJ58" i="12"/>
  <c r="BK53" i="12"/>
  <c r="BJ53" i="12"/>
  <c r="BK49" i="12"/>
  <c r="BJ49" i="12"/>
  <c r="BK46" i="12"/>
  <c r="BJ46" i="12"/>
  <c r="BK42" i="12"/>
  <c r="BJ42" i="12"/>
  <c r="BK38" i="12"/>
  <c r="BJ38" i="12"/>
  <c r="BK30" i="12"/>
  <c r="BJ30" i="12"/>
  <c r="BK26" i="12"/>
  <c r="BJ26" i="12"/>
  <c r="BK22" i="12"/>
  <c r="BJ22" i="12"/>
  <c r="BK17" i="12"/>
  <c r="BJ17" i="12"/>
  <c r="BK14" i="12"/>
  <c r="BJ14" i="12"/>
  <c r="BK11" i="12"/>
  <c r="BJ11" i="12"/>
  <c r="BK9" i="12"/>
  <c r="BJ9" i="12"/>
  <c r="BI65" i="12"/>
  <c r="BH177" i="12"/>
  <c r="BG177" i="12"/>
  <c r="BH170" i="12"/>
  <c r="BG170" i="12"/>
  <c r="BH166" i="12"/>
  <c r="BG166" i="12"/>
  <c r="BH161" i="12"/>
  <c r="BG161" i="12"/>
  <c r="BH156" i="12"/>
  <c r="BG156" i="12"/>
  <c r="BH153" i="12"/>
  <c r="BG153" i="12"/>
  <c r="BH147" i="12"/>
  <c r="BG147" i="12"/>
  <c r="BH144" i="12"/>
  <c r="BG144" i="12"/>
  <c r="BH141" i="12"/>
  <c r="BG141" i="12"/>
  <c r="BH138" i="12"/>
  <c r="BG138" i="12"/>
  <c r="BH134" i="12"/>
  <c r="BG134" i="12"/>
  <c r="BH128" i="12"/>
  <c r="BG128" i="12"/>
  <c r="BH124" i="12"/>
  <c r="BG124" i="12"/>
  <c r="BH121" i="12"/>
  <c r="BG121" i="12"/>
  <c r="BH107" i="12"/>
  <c r="BG107" i="12"/>
  <c r="BH102" i="12"/>
  <c r="BG102" i="12"/>
  <c r="BH97" i="12"/>
  <c r="BG97" i="12"/>
  <c r="BH94" i="12"/>
  <c r="BG94" i="12"/>
  <c r="BH86" i="12"/>
  <c r="BG86" i="12"/>
  <c r="BH83" i="12"/>
  <c r="BG83" i="12"/>
  <c r="BH79" i="12"/>
  <c r="BG79" i="12"/>
  <c r="BH76" i="12"/>
  <c r="BG76" i="12"/>
  <c r="BH72" i="12"/>
  <c r="BG72" i="12"/>
  <c r="BH68" i="12"/>
  <c r="BG68" i="12"/>
  <c r="BH64" i="12"/>
  <c r="BG64" i="12"/>
  <c r="BH61" i="12"/>
  <c r="BG61" i="12"/>
  <c r="BH58" i="12"/>
  <c r="BG58" i="12"/>
  <c r="BH53" i="12"/>
  <c r="BG53" i="12"/>
  <c r="BH49" i="12"/>
  <c r="BG49" i="12"/>
  <c r="BH46" i="12"/>
  <c r="BG46" i="12"/>
  <c r="BH42" i="12"/>
  <c r="BG42" i="12"/>
  <c r="BH38" i="12"/>
  <c r="BG38" i="12"/>
  <c r="BH30" i="12"/>
  <c r="BG30" i="12"/>
  <c r="BH26" i="12"/>
  <c r="BG26" i="12"/>
  <c r="BH22" i="12"/>
  <c r="BG22" i="12"/>
  <c r="BH17" i="12"/>
  <c r="BG17" i="12"/>
  <c r="BH14" i="12"/>
  <c r="BG14" i="12"/>
  <c r="BH11" i="12"/>
  <c r="BI11" i="12" s="1"/>
  <c r="BG11" i="12"/>
  <c r="BH9" i="12"/>
  <c r="BG9" i="12"/>
  <c r="BF44" i="12"/>
  <c r="BE177" i="12"/>
  <c r="BD177" i="12"/>
  <c r="BE170" i="12"/>
  <c r="BD170" i="12"/>
  <c r="BE166" i="12"/>
  <c r="BD166" i="12"/>
  <c r="BE161" i="12"/>
  <c r="BD161" i="12"/>
  <c r="BE156" i="12"/>
  <c r="BD156" i="12"/>
  <c r="BE153" i="12"/>
  <c r="BD153" i="12"/>
  <c r="BE147" i="12"/>
  <c r="BD147" i="12"/>
  <c r="BE144" i="12"/>
  <c r="BD144" i="12"/>
  <c r="BE141" i="12"/>
  <c r="BD141" i="12"/>
  <c r="BE138" i="12"/>
  <c r="BD138" i="12"/>
  <c r="BE134" i="12"/>
  <c r="BD134" i="12"/>
  <c r="BE128" i="12"/>
  <c r="BD128" i="12"/>
  <c r="BE124" i="12"/>
  <c r="BD124" i="12"/>
  <c r="BE121" i="12"/>
  <c r="BD121" i="12"/>
  <c r="BE107" i="12"/>
  <c r="BD107" i="12"/>
  <c r="BE102" i="12"/>
  <c r="BD102" i="12"/>
  <c r="BE97" i="12"/>
  <c r="BD97" i="12"/>
  <c r="BE94" i="12"/>
  <c r="BD94" i="12"/>
  <c r="BE86" i="12"/>
  <c r="BD86" i="12"/>
  <c r="BE83" i="12"/>
  <c r="BD83" i="12"/>
  <c r="BE79" i="12"/>
  <c r="BD79" i="12"/>
  <c r="BE76" i="12"/>
  <c r="BD76" i="12"/>
  <c r="BE72" i="12"/>
  <c r="BD72" i="12"/>
  <c r="BE68" i="12"/>
  <c r="BD68" i="12"/>
  <c r="BE64" i="12"/>
  <c r="BD64" i="12"/>
  <c r="BE61" i="12"/>
  <c r="BD61" i="12"/>
  <c r="BE58" i="12"/>
  <c r="BD58" i="12"/>
  <c r="BE53" i="12"/>
  <c r="BD53" i="12"/>
  <c r="BE49" i="12"/>
  <c r="BD49" i="12"/>
  <c r="BE46" i="12"/>
  <c r="BD46" i="12"/>
  <c r="BE42" i="12"/>
  <c r="BD42" i="12"/>
  <c r="BE38" i="12"/>
  <c r="BD38" i="12"/>
  <c r="BE30" i="12"/>
  <c r="BD30" i="12"/>
  <c r="BE26" i="12"/>
  <c r="BD26" i="12"/>
  <c r="BE22" i="12"/>
  <c r="BD22" i="12"/>
  <c r="BE17" i="12"/>
  <c r="BD17" i="12"/>
  <c r="BE14" i="12"/>
  <c r="BD14" i="12"/>
  <c r="BE11" i="12"/>
  <c r="BD11" i="12"/>
  <c r="BE9" i="12"/>
  <c r="BD9" i="12"/>
  <c r="BC159" i="12"/>
  <c r="BB177" i="12"/>
  <c r="BA177" i="12"/>
  <c r="BB170" i="12"/>
  <c r="BA170" i="12"/>
  <c r="BB166" i="12"/>
  <c r="BA166" i="12"/>
  <c r="BB161" i="12"/>
  <c r="BA161" i="12"/>
  <c r="BB156" i="12"/>
  <c r="BA156" i="12"/>
  <c r="BB153" i="12"/>
  <c r="BA153" i="12"/>
  <c r="BB147" i="12"/>
  <c r="BA147" i="12"/>
  <c r="BB144" i="12"/>
  <c r="BA144" i="12"/>
  <c r="BB141" i="12"/>
  <c r="BA141" i="12"/>
  <c r="BB138" i="12"/>
  <c r="BA138" i="12"/>
  <c r="BB128" i="12"/>
  <c r="BA128" i="12"/>
  <c r="BB124" i="12"/>
  <c r="BA124" i="12"/>
  <c r="BB121" i="12"/>
  <c r="BA121" i="12"/>
  <c r="BB107" i="12"/>
  <c r="BA107" i="12"/>
  <c r="BB102" i="12"/>
  <c r="BA102" i="12"/>
  <c r="BB97" i="12"/>
  <c r="BA97" i="12"/>
  <c r="BB94" i="12"/>
  <c r="BA94" i="12"/>
  <c r="BB86" i="12"/>
  <c r="BA86" i="12"/>
  <c r="BB83" i="12"/>
  <c r="BA83" i="12"/>
  <c r="BB76" i="12"/>
  <c r="BA76" i="12"/>
  <c r="BB72" i="12"/>
  <c r="BA72" i="12"/>
  <c r="BB68" i="12"/>
  <c r="BA68" i="12"/>
  <c r="BB64" i="12"/>
  <c r="BA64" i="12"/>
  <c r="BB61" i="12"/>
  <c r="BA61" i="12"/>
  <c r="BB58" i="12"/>
  <c r="BA58" i="12"/>
  <c r="BB53" i="12"/>
  <c r="BA53" i="12"/>
  <c r="BB49" i="12"/>
  <c r="BA49" i="12"/>
  <c r="BB46" i="12"/>
  <c r="BA46" i="12"/>
  <c r="BB42" i="12"/>
  <c r="BA42" i="12"/>
  <c r="BB38" i="12"/>
  <c r="BA38" i="12"/>
  <c r="BB30" i="12"/>
  <c r="BA30" i="12"/>
  <c r="BB26" i="12"/>
  <c r="BA26" i="12"/>
  <c r="BB22" i="12"/>
  <c r="BA22" i="12"/>
  <c r="BB17" i="12"/>
  <c r="BA17" i="12"/>
  <c r="BB14" i="12"/>
  <c r="BA14" i="12"/>
  <c r="BB11" i="12"/>
  <c r="BA11" i="12"/>
  <c r="BB9" i="12"/>
  <c r="BA9" i="12"/>
  <c r="AZ178" i="12"/>
  <c r="AY177" i="12"/>
  <c r="AX177" i="12"/>
  <c r="AY170" i="12"/>
  <c r="AX170" i="12"/>
  <c r="AY166" i="12"/>
  <c r="AX166" i="12"/>
  <c r="AY161" i="12"/>
  <c r="AX161" i="12"/>
  <c r="AY156" i="12"/>
  <c r="AX156" i="12"/>
  <c r="AY153" i="12"/>
  <c r="AX153" i="12"/>
  <c r="AY147" i="12"/>
  <c r="AX147" i="12"/>
  <c r="AY144" i="12"/>
  <c r="AX144" i="12"/>
  <c r="AY141" i="12"/>
  <c r="AX141" i="12"/>
  <c r="AY138" i="12"/>
  <c r="AX138" i="12"/>
  <c r="AY134" i="12"/>
  <c r="AX134" i="12"/>
  <c r="AY128" i="12"/>
  <c r="AX128" i="12"/>
  <c r="AY124" i="12"/>
  <c r="AX124" i="12"/>
  <c r="AY121" i="12"/>
  <c r="AX121" i="12"/>
  <c r="AY107" i="12"/>
  <c r="AX107" i="12"/>
  <c r="AY102" i="12"/>
  <c r="AX102" i="12"/>
  <c r="AY97" i="12"/>
  <c r="AX97" i="12"/>
  <c r="AY94" i="12"/>
  <c r="AX94" i="12"/>
  <c r="AY86" i="12"/>
  <c r="AX86" i="12"/>
  <c r="AY83" i="12"/>
  <c r="AX83" i="12"/>
  <c r="AY79" i="12"/>
  <c r="AX79" i="12"/>
  <c r="AY76" i="12"/>
  <c r="AX76" i="12"/>
  <c r="AY72" i="12"/>
  <c r="AX72" i="12"/>
  <c r="AY68" i="12"/>
  <c r="AX68" i="12"/>
  <c r="AY64" i="12"/>
  <c r="AX64" i="12"/>
  <c r="AY61" i="12"/>
  <c r="AX61" i="12"/>
  <c r="AY58" i="12"/>
  <c r="AX58" i="12"/>
  <c r="AY53" i="12"/>
  <c r="AX53" i="12"/>
  <c r="AY49" i="12"/>
  <c r="AX49" i="12"/>
  <c r="AY46" i="12"/>
  <c r="AX46" i="12"/>
  <c r="AY42" i="12"/>
  <c r="AX42" i="12"/>
  <c r="AY38" i="12"/>
  <c r="AX38" i="12"/>
  <c r="AY30" i="12"/>
  <c r="AX30" i="12"/>
  <c r="AY26" i="12"/>
  <c r="AX26" i="12"/>
  <c r="AY22" i="12"/>
  <c r="AX22" i="12"/>
  <c r="AY17" i="12"/>
  <c r="AX17" i="12"/>
  <c r="AY14" i="12"/>
  <c r="AX14" i="12"/>
  <c r="AY11" i="12"/>
  <c r="AX11" i="12"/>
  <c r="AY9" i="12"/>
  <c r="AX9" i="12"/>
  <c r="AV177" i="12"/>
  <c r="AU177" i="12"/>
  <c r="AV170" i="12"/>
  <c r="AU170" i="12"/>
  <c r="AV166" i="12"/>
  <c r="AU166" i="12"/>
  <c r="AV161" i="12"/>
  <c r="AU161" i="12"/>
  <c r="AV156" i="12"/>
  <c r="AU156" i="12"/>
  <c r="AV153" i="12"/>
  <c r="AU153" i="12"/>
  <c r="AV147" i="12"/>
  <c r="AU147" i="12"/>
  <c r="AV144" i="12"/>
  <c r="AU144" i="12"/>
  <c r="AV141" i="12"/>
  <c r="AU141" i="12"/>
  <c r="AV138" i="12"/>
  <c r="AU138" i="12"/>
  <c r="AV134" i="12"/>
  <c r="AU134" i="12"/>
  <c r="AV128" i="12"/>
  <c r="AU128" i="12"/>
  <c r="AV124" i="12"/>
  <c r="AU124" i="12"/>
  <c r="AV121" i="12"/>
  <c r="AU121" i="12"/>
  <c r="AV107" i="12"/>
  <c r="AU107" i="12"/>
  <c r="AV102" i="12"/>
  <c r="AU102" i="12"/>
  <c r="AV97" i="12"/>
  <c r="AU97" i="12"/>
  <c r="AV94" i="12"/>
  <c r="AU94" i="12"/>
  <c r="AV86" i="12"/>
  <c r="AU86" i="12"/>
  <c r="AV83" i="12"/>
  <c r="AU83" i="12"/>
  <c r="AV79" i="12"/>
  <c r="AU79" i="12"/>
  <c r="AV76" i="12"/>
  <c r="AU76" i="12"/>
  <c r="AV72" i="12"/>
  <c r="AU72" i="12"/>
  <c r="AV68" i="12"/>
  <c r="AU68" i="12"/>
  <c r="AV64" i="12"/>
  <c r="AU64" i="12"/>
  <c r="AV61" i="12"/>
  <c r="AU61" i="12"/>
  <c r="AV58" i="12"/>
  <c r="AU58" i="12"/>
  <c r="AV53" i="12"/>
  <c r="AU53" i="12"/>
  <c r="AV49" i="12"/>
  <c r="AU49" i="12"/>
  <c r="AV46" i="12"/>
  <c r="AU46" i="12"/>
  <c r="AV42" i="12"/>
  <c r="AU42" i="12"/>
  <c r="AV38" i="12"/>
  <c r="AU38" i="12"/>
  <c r="AV30" i="12"/>
  <c r="AU30" i="12"/>
  <c r="AV26" i="12"/>
  <c r="AU26" i="12"/>
  <c r="AV22" i="12"/>
  <c r="AU22" i="12"/>
  <c r="AV17" i="12"/>
  <c r="AU17" i="12"/>
  <c r="AV14" i="12"/>
  <c r="AU14" i="12"/>
  <c r="AV11" i="12"/>
  <c r="AU11" i="12"/>
  <c r="AV9" i="12"/>
  <c r="AU9" i="12"/>
  <c r="AS177" i="12"/>
  <c r="AR177" i="12"/>
  <c r="AS170" i="12"/>
  <c r="AR170" i="12"/>
  <c r="AS166" i="12"/>
  <c r="AR166" i="12"/>
  <c r="AS161" i="12"/>
  <c r="AR161" i="12"/>
  <c r="AS156" i="12"/>
  <c r="AR156" i="12"/>
  <c r="AS153" i="12"/>
  <c r="AR153" i="12"/>
  <c r="AS147" i="12"/>
  <c r="AR147" i="12"/>
  <c r="AS144" i="12"/>
  <c r="AR144" i="12"/>
  <c r="AS141" i="12"/>
  <c r="AR141" i="12"/>
  <c r="AS138" i="12"/>
  <c r="AR138" i="12"/>
  <c r="AS134" i="12"/>
  <c r="AR134" i="12"/>
  <c r="AS128" i="12"/>
  <c r="AR128" i="12"/>
  <c r="AS124" i="12"/>
  <c r="AR124" i="12"/>
  <c r="AS121" i="12"/>
  <c r="AR121" i="12"/>
  <c r="AS107" i="12"/>
  <c r="AR107" i="12"/>
  <c r="AS102" i="12"/>
  <c r="AR102" i="12"/>
  <c r="AS97" i="12"/>
  <c r="AR97" i="12"/>
  <c r="AS94" i="12"/>
  <c r="AR94" i="12"/>
  <c r="AS86" i="12"/>
  <c r="AR86" i="12"/>
  <c r="AS83" i="12"/>
  <c r="AR83" i="12"/>
  <c r="AS79" i="12"/>
  <c r="AR79" i="12"/>
  <c r="AS76" i="12"/>
  <c r="AR76" i="12"/>
  <c r="AS72" i="12"/>
  <c r="AR72" i="12"/>
  <c r="AS68" i="12"/>
  <c r="AR68" i="12"/>
  <c r="AS64" i="12"/>
  <c r="AR64" i="12"/>
  <c r="AS61" i="12"/>
  <c r="AR61" i="12"/>
  <c r="AS58" i="12"/>
  <c r="AR58" i="12"/>
  <c r="AS53" i="12"/>
  <c r="AR53" i="12"/>
  <c r="AS49" i="12"/>
  <c r="AR49" i="12"/>
  <c r="AS46" i="12"/>
  <c r="AR46" i="12"/>
  <c r="AT43" i="12"/>
  <c r="AS42" i="12"/>
  <c r="AR42" i="12"/>
  <c r="AS38" i="12"/>
  <c r="AR38" i="12"/>
  <c r="AS30" i="12"/>
  <c r="AR30" i="12"/>
  <c r="AT27" i="12"/>
  <c r="AS26" i="12"/>
  <c r="AR26" i="12"/>
  <c r="AS22" i="12"/>
  <c r="AR22" i="12"/>
  <c r="AS17" i="12"/>
  <c r="AR17" i="12"/>
  <c r="AS14" i="12"/>
  <c r="AR14" i="12"/>
  <c r="AS11" i="12"/>
  <c r="AR11" i="12"/>
  <c r="AS9" i="12"/>
  <c r="AR9" i="12"/>
  <c r="AQ70" i="12"/>
  <c r="AQ25" i="12"/>
  <c r="AQ181" i="12"/>
  <c r="AQ180" i="12"/>
  <c r="AQ178" i="12"/>
  <c r="AP177" i="12"/>
  <c r="AO177" i="12"/>
  <c r="AQ171" i="12"/>
  <c r="AP170" i="12"/>
  <c r="AO170" i="12"/>
  <c r="AQ167" i="12"/>
  <c r="AP166" i="12"/>
  <c r="AO166" i="12"/>
  <c r="AQ162" i="12"/>
  <c r="AP161" i="12"/>
  <c r="AO161" i="12"/>
  <c r="AQ157" i="12"/>
  <c r="AP156" i="12"/>
  <c r="AO156" i="12"/>
  <c r="AQ154" i="12"/>
  <c r="AP153" i="12"/>
  <c r="AO153" i="12"/>
  <c r="AQ148" i="12"/>
  <c r="AP147" i="12"/>
  <c r="AO147" i="12"/>
  <c r="AQ145" i="12"/>
  <c r="AP144" i="12"/>
  <c r="AO144" i="12"/>
  <c r="AQ142" i="12"/>
  <c r="AP141" i="12"/>
  <c r="AO141" i="12"/>
  <c r="AQ139" i="12"/>
  <c r="AP138" i="12"/>
  <c r="AO138" i="12"/>
  <c r="AQ135" i="12"/>
  <c r="AP134" i="12"/>
  <c r="AO134" i="12"/>
  <c r="AQ129" i="12"/>
  <c r="AP128" i="12"/>
  <c r="AO128" i="12"/>
  <c r="AQ125" i="12"/>
  <c r="AP124" i="12"/>
  <c r="AO124" i="12"/>
  <c r="AQ122" i="12"/>
  <c r="AP121" i="12"/>
  <c r="AO121" i="12"/>
  <c r="AQ108" i="12"/>
  <c r="AP107" i="12"/>
  <c r="AO107" i="12"/>
  <c r="AQ103" i="12"/>
  <c r="AP102" i="12"/>
  <c r="AO102" i="12"/>
  <c r="AQ98" i="12"/>
  <c r="AP97" i="12"/>
  <c r="AO97" i="12"/>
  <c r="AQ95" i="12"/>
  <c r="AP94" i="12"/>
  <c r="AO94" i="12"/>
  <c r="AQ87" i="12"/>
  <c r="AP86" i="12"/>
  <c r="AO86" i="12"/>
  <c r="AQ84" i="12"/>
  <c r="AP83" i="12"/>
  <c r="AO83" i="12"/>
  <c r="AQ80" i="12"/>
  <c r="AP79" i="12"/>
  <c r="AO79" i="12"/>
  <c r="AQ77" i="12"/>
  <c r="AP76" i="12"/>
  <c r="AO76" i="12"/>
  <c r="AQ73" i="12"/>
  <c r="AP72" i="12"/>
  <c r="AO72" i="12"/>
  <c r="AP68" i="12"/>
  <c r="AO68" i="12"/>
  <c r="AQ65" i="12"/>
  <c r="AP64" i="12"/>
  <c r="AO64" i="12"/>
  <c r="AQ62" i="12"/>
  <c r="AP61" i="12"/>
  <c r="AO61" i="12"/>
  <c r="AQ59" i="12"/>
  <c r="AP58" i="12"/>
  <c r="AO58" i="12"/>
  <c r="AQ54" i="12"/>
  <c r="AP53" i="12"/>
  <c r="AO53" i="12"/>
  <c r="AQ50" i="12"/>
  <c r="AP49" i="12"/>
  <c r="AO49" i="12"/>
  <c r="AQ47" i="12"/>
  <c r="AP46" i="12"/>
  <c r="AO46" i="12"/>
  <c r="AQ43" i="12"/>
  <c r="AP42" i="12"/>
  <c r="AO42" i="12"/>
  <c r="AQ39" i="12"/>
  <c r="AP38" i="12"/>
  <c r="AO38" i="12"/>
  <c r="AQ31" i="12"/>
  <c r="AP30" i="12"/>
  <c r="AO30" i="12"/>
  <c r="AQ27" i="12"/>
  <c r="AP26" i="12"/>
  <c r="AO26" i="12"/>
  <c r="AP22" i="12"/>
  <c r="AO22" i="12"/>
  <c r="AQ18" i="12"/>
  <c r="AP17" i="12"/>
  <c r="AO17" i="12"/>
  <c r="AQ15" i="12"/>
  <c r="AP14" i="12"/>
  <c r="AO14" i="12"/>
  <c r="AQ12" i="12"/>
  <c r="AP11" i="12"/>
  <c r="AO11" i="12"/>
  <c r="AP9" i="12"/>
  <c r="AO9" i="12"/>
  <c r="P168" i="12"/>
  <c r="P143" i="12"/>
  <c r="P78" i="12"/>
  <c r="P16" i="12"/>
  <c r="O9" i="12"/>
  <c r="N9" i="12"/>
  <c r="O10" i="12"/>
  <c r="N10" i="12"/>
  <c r="AN12" i="12"/>
  <c r="AM177" i="12"/>
  <c r="AL177" i="12"/>
  <c r="AM170" i="12"/>
  <c r="AL170" i="12"/>
  <c r="AM166" i="12"/>
  <c r="AL166" i="12"/>
  <c r="AM161" i="12"/>
  <c r="AL161" i="12"/>
  <c r="AM156" i="12"/>
  <c r="AL156" i="12"/>
  <c r="AN154" i="12"/>
  <c r="AM153" i="12"/>
  <c r="AL153" i="12"/>
  <c r="AM147" i="12"/>
  <c r="AL147" i="12"/>
  <c r="AM144" i="12"/>
  <c r="AL144" i="12"/>
  <c r="AM141" i="12"/>
  <c r="AL141" i="12"/>
  <c r="AM138" i="12"/>
  <c r="AL138" i="12"/>
  <c r="AM134" i="12"/>
  <c r="AL134" i="12"/>
  <c r="AN129" i="12"/>
  <c r="AN128" i="12" s="1"/>
  <c r="AM128" i="12"/>
  <c r="AL128" i="12"/>
  <c r="AM124" i="12"/>
  <c r="AL124" i="12"/>
  <c r="AN122" i="12"/>
  <c r="AM121" i="12"/>
  <c r="AL121" i="12"/>
  <c r="AM107" i="12"/>
  <c r="AL107" i="12"/>
  <c r="AM102" i="12"/>
  <c r="AL102" i="12"/>
  <c r="AM97" i="12"/>
  <c r="AL97" i="12"/>
  <c r="AM94" i="12"/>
  <c r="AL94" i="12"/>
  <c r="AM86" i="12"/>
  <c r="AL86" i="12"/>
  <c r="AM83" i="12"/>
  <c r="AL83" i="12"/>
  <c r="AM79" i="12"/>
  <c r="AL79" i="12"/>
  <c r="AM76" i="12"/>
  <c r="AL76" i="12"/>
  <c r="AM72" i="12"/>
  <c r="AL72" i="12"/>
  <c r="AM68" i="12"/>
  <c r="AL68" i="12"/>
  <c r="AM64" i="12"/>
  <c r="AL64" i="12"/>
  <c r="AM61" i="12"/>
  <c r="AL61" i="12"/>
  <c r="AM58" i="12"/>
  <c r="AL58" i="12"/>
  <c r="AM53" i="12"/>
  <c r="AL53" i="12"/>
  <c r="AM49" i="12"/>
  <c r="AL49" i="12"/>
  <c r="AM46" i="12"/>
  <c r="AL46" i="12"/>
  <c r="AM42" i="12"/>
  <c r="AL42" i="12"/>
  <c r="AM38" i="12"/>
  <c r="AL38" i="12"/>
  <c r="AM30" i="12"/>
  <c r="AL30" i="12"/>
  <c r="AM26" i="12"/>
  <c r="AL26" i="12"/>
  <c r="AM22" i="12"/>
  <c r="AL22" i="12"/>
  <c r="AM17" i="12"/>
  <c r="AL17" i="12"/>
  <c r="AM14" i="12"/>
  <c r="AL14" i="12"/>
  <c r="AM11" i="12"/>
  <c r="AL11" i="12"/>
  <c r="AM10" i="12"/>
  <c r="AL10" i="12"/>
  <c r="AM9" i="12"/>
  <c r="AL9" i="12"/>
  <c r="BC107" i="12" l="1"/>
  <c r="BI124" i="12"/>
  <c r="AQ58" i="12"/>
  <c r="BF42" i="12"/>
  <c r="AQ177" i="12"/>
  <c r="BI9" i="12"/>
  <c r="AQ17" i="12"/>
  <c r="AQ166" i="12"/>
  <c r="BC156" i="12"/>
  <c r="AQ134" i="12"/>
  <c r="AQ86" i="12"/>
  <c r="AQ72" i="12"/>
  <c r="AQ147" i="12"/>
  <c r="BI64" i="12"/>
  <c r="BL14" i="12"/>
  <c r="AN11" i="12"/>
  <c r="AZ177" i="12"/>
  <c r="AQ22" i="12"/>
  <c r="AQ79" i="12"/>
  <c r="AQ124" i="12"/>
  <c r="AQ156" i="12"/>
  <c r="AV8" i="12"/>
  <c r="AV183" i="12" s="1"/>
  <c r="AQ49" i="12"/>
  <c r="AQ107" i="12"/>
  <c r="BB8" i="12"/>
  <c r="BB183" i="12" s="1"/>
  <c r="E122" i="7" s="1"/>
  <c r="AQ97" i="12"/>
  <c r="BK8" i="12"/>
  <c r="BK183" i="12" s="1"/>
  <c r="AQ144" i="12"/>
  <c r="BJ8" i="12"/>
  <c r="BJ183" i="12" s="1"/>
  <c r="D125" i="7" s="1"/>
  <c r="BA8" i="12"/>
  <c r="BA183" i="12" s="1"/>
  <c r="D122" i="7" s="1"/>
  <c r="AU8" i="12"/>
  <c r="AU183" i="12" s="1"/>
  <c r="D120" i="7" s="1"/>
  <c r="AQ42" i="12"/>
  <c r="AX8" i="12"/>
  <c r="AX183" i="12" s="1"/>
  <c r="D121" i="7" s="1"/>
  <c r="AQ30" i="12"/>
  <c r="AY8" i="12"/>
  <c r="AY183" i="12" s="1"/>
  <c r="BH8" i="12"/>
  <c r="BH183" i="12" s="1"/>
  <c r="BG8" i="12"/>
  <c r="BG183" i="12" s="1"/>
  <c r="D124" i="7" s="1"/>
  <c r="BD8" i="12"/>
  <c r="BD183" i="12" s="1"/>
  <c r="D123" i="7" s="1"/>
  <c r="BE8" i="12"/>
  <c r="AT42" i="12"/>
  <c r="AT26" i="12"/>
  <c r="AT9" i="12"/>
  <c r="AR8" i="12"/>
  <c r="AR183" i="12" s="1"/>
  <c r="D119" i="7" s="1"/>
  <c r="AS8" i="12"/>
  <c r="AQ170" i="12"/>
  <c r="AQ161" i="12"/>
  <c r="AQ153" i="12"/>
  <c r="AQ141" i="12"/>
  <c r="AQ138" i="12"/>
  <c r="AQ128" i="12"/>
  <c r="AQ121" i="12"/>
  <c r="AQ102" i="12"/>
  <c r="AQ94" i="12"/>
  <c r="AQ83" i="12"/>
  <c r="AQ76" i="12"/>
  <c r="AQ68" i="12"/>
  <c r="AQ64" i="12"/>
  <c r="AQ61" i="12"/>
  <c r="AQ53" i="12"/>
  <c r="AQ46" i="12"/>
  <c r="AQ38" i="12"/>
  <c r="AP8" i="12"/>
  <c r="AP183" i="12" s="1"/>
  <c r="E118" i="7" s="1"/>
  <c r="AO8" i="12"/>
  <c r="AO183" i="12" s="1"/>
  <c r="D118" i="7" s="1"/>
  <c r="AQ26" i="12"/>
  <c r="AQ14" i="12"/>
  <c r="AQ9" i="12"/>
  <c r="AQ11" i="12"/>
  <c r="AN153" i="12"/>
  <c r="AN121" i="12"/>
  <c r="AM8" i="12"/>
  <c r="AM183" i="12" s="1"/>
  <c r="E117" i="7" s="1"/>
  <c r="AN9" i="12"/>
  <c r="AL8" i="12"/>
  <c r="AL183" i="12" s="1"/>
  <c r="D117" i="7" s="1"/>
  <c r="I10" i="12"/>
  <c r="H10" i="12"/>
  <c r="H9" i="12"/>
  <c r="I9" i="12"/>
  <c r="J122" i="12"/>
  <c r="AE54" i="12"/>
  <c r="AE178" i="12"/>
  <c r="AD177" i="12"/>
  <c r="AC177" i="12"/>
  <c r="AE171" i="12"/>
  <c r="AD170" i="12"/>
  <c r="AC170" i="12"/>
  <c r="AD166" i="12"/>
  <c r="AC166" i="12"/>
  <c r="AE162" i="12"/>
  <c r="AD161" i="12"/>
  <c r="AC161" i="12"/>
  <c r="AD156" i="12"/>
  <c r="AC156" i="12"/>
  <c r="AE154" i="12"/>
  <c r="AD153" i="12"/>
  <c r="AC153" i="12"/>
  <c r="AD147" i="12"/>
  <c r="AC147" i="12"/>
  <c r="AD144" i="12"/>
  <c r="AC144" i="12"/>
  <c r="AD141" i="12"/>
  <c r="AC141" i="12"/>
  <c r="AD138" i="12"/>
  <c r="AC138" i="12"/>
  <c r="AD134" i="12"/>
  <c r="AC134" i="12"/>
  <c r="AD128" i="12"/>
  <c r="AC128" i="12"/>
  <c r="AE125" i="12"/>
  <c r="AD124" i="12"/>
  <c r="AC124" i="12"/>
  <c r="AD121" i="12"/>
  <c r="AC121" i="12"/>
  <c r="AD107" i="12"/>
  <c r="AC107" i="12"/>
  <c r="AD102" i="12"/>
  <c r="AC102" i="12"/>
  <c r="AD97" i="12"/>
  <c r="AC97" i="12"/>
  <c r="AD94" i="12"/>
  <c r="AC94" i="12"/>
  <c r="AD86" i="12"/>
  <c r="AC86" i="12"/>
  <c r="AD83" i="12"/>
  <c r="AC83" i="12"/>
  <c r="AD79" i="12"/>
  <c r="AC79" i="12"/>
  <c r="AD76" i="12"/>
  <c r="AC76" i="12"/>
  <c r="AD72" i="12"/>
  <c r="AC72" i="12"/>
  <c r="AD68" i="12"/>
  <c r="AC68" i="12"/>
  <c r="AD64" i="12"/>
  <c r="AC64" i="12"/>
  <c r="AD61" i="12"/>
  <c r="AC61" i="12"/>
  <c r="AD58" i="12"/>
  <c r="AC58" i="12"/>
  <c r="AD53" i="12"/>
  <c r="AC53" i="12"/>
  <c r="AD49" i="12"/>
  <c r="AC49" i="12"/>
  <c r="AD46" i="12"/>
  <c r="AC46" i="12"/>
  <c r="AD42" i="12"/>
  <c r="AC42" i="12"/>
  <c r="AE39" i="12"/>
  <c r="AD38" i="12"/>
  <c r="AC38" i="12"/>
  <c r="AD30" i="12"/>
  <c r="AC30" i="12"/>
  <c r="AE27" i="12"/>
  <c r="AD26" i="12"/>
  <c r="AC26" i="12"/>
  <c r="AD22" i="12"/>
  <c r="AC22" i="12"/>
  <c r="AD17" i="12"/>
  <c r="AC17" i="12"/>
  <c r="AD14" i="12"/>
  <c r="AC14" i="12"/>
  <c r="AD11" i="12"/>
  <c r="AC11" i="12"/>
  <c r="AD9" i="12"/>
  <c r="AC9" i="12"/>
  <c r="AE107" i="12" l="1"/>
  <c r="AE46" i="12"/>
  <c r="F118" i="7"/>
  <c r="F117" i="7"/>
  <c r="F122" i="7"/>
  <c r="J9" i="12"/>
  <c r="AE53" i="12"/>
  <c r="BI8" i="12"/>
  <c r="BI183" i="12"/>
  <c r="E124" i="7"/>
  <c r="F124" i="7" s="1"/>
  <c r="AZ183" i="12"/>
  <c r="E121" i="7"/>
  <c r="F121" i="7" s="1"/>
  <c r="AW183" i="12"/>
  <c r="E120" i="7"/>
  <c r="F120" i="7" s="1"/>
  <c r="BC183" i="12"/>
  <c r="BL8" i="12"/>
  <c r="BE183" i="12"/>
  <c r="BF8" i="12"/>
  <c r="BC8" i="12"/>
  <c r="BL183" i="12"/>
  <c r="E125" i="7"/>
  <c r="F125" i="7" s="1"/>
  <c r="AT8" i="12"/>
  <c r="AS183" i="12"/>
  <c r="AQ8" i="12"/>
  <c r="AQ183" i="12"/>
  <c r="AN8" i="12"/>
  <c r="AN183" i="12"/>
  <c r="AE177" i="12"/>
  <c r="AE170" i="12"/>
  <c r="AE161" i="12"/>
  <c r="AE153" i="12"/>
  <c r="AE124" i="12"/>
  <c r="AE38" i="12"/>
  <c r="AE9" i="12"/>
  <c r="AD8" i="12"/>
  <c r="AE26" i="12"/>
  <c r="AC8" i="12"/>
  <c r="AC183" i="12" s="1"/>
  <c r="D114" i="7" s="1"/>
  <c r="BF183" i="12" l="1"/>
  <c r="E123" i="7"/>
  <c r="F123" i="7" s="1"/>
  <c r="AT183" i="12"/>
  <c r="E119" i="7"/>
  <c r="F119" i="7" s="1"/>
  <c r="AE8" i="12"/>
  <c r="AD183" i="12"/>
  <c r="E114" i="7" s="1"/>
  <c r="F114" i="7" s="1"/>
  <c r="AB181" i="12"/>
  <c r="AB180" i="12"/>
  <c r="AB178" i="12"/>
  <c r="AA177" i="12"/>
  <c r="Z177" i="12"/>
  <c r="AB171" i="12"/>
  <c r="AA170" i="12"/>
  <c r="Z170" i="12"/>
  <c r="AB167" i="12"/>
  <c r="AA166" i="12"/>
  <c r="Z166" i="12"/>
  <c r="AB162" i="12"/>
  <c r="AA161" i="12"/>
  <c r="Z161" i="12"/>
  <c r="AB157" i="12"/>
  <c r="AA156" i="12"/>
  <c r="Z156" i="12"/>
  <c r="AA153" i="12"/>
  <c r="Z153" i="12"/>
  <c r="AB148" i="12"/>
  <c r="AA147" i="12"/>
  <c r="Z147" i="12"/>
  <c r="AB145" i="12"/>
  <c r="AA144" i="12"/>
  <c r="Z144" i="12"/>
  <c r="AB142" i="12"/>
  <c r="AA141" i="12"/>
  <c r="Z141" i="12"/>
  <c r="AB139" i="12"/>
  <c r="AA138" i="12"/>
  <c r="Z138" i="12"/>
  <c r="AB135" i="12"/>
  <c r="AA134" i="12"/>
  <c r="Z134" i="12"/>
  <c r="AB129" i="12"/>
  <c r="AA128" i="12"/>
  <c r="Z128" i="12"/>
  <c r="AB125" i="12"/>
  <c r="AA124" i="12"/>
  <c r="Z124" i="12"/>
  <c r="AB122" i="12"/>
  <c r="AA121" i="12"/>
  <c r="Z121" i="12"/>
  <c r="AA107" i="12"/>
  <c r="Z107" i="12"/>
  <c r="AB103" i="12"/>
  <c r="AA102" i="12"/>
  <c r="Z102" i="12"/>
  <c r="AB98" i="12"/>
  <c r="AA97" i="12"/>
  <c r="Z97" i="12"/>
  <c r="AB95" i="12"/>
  <c r="AA94" i="12"/>
  <c r="Z94" i="12"/>
  <c r="AB87" i="12"/>
  <c r="AA86" i="12"/>
  <c r="Z86" i="12"/>
  <c r="AB84" i="12"/>
  <c r="AA83" i="12"/>
  <c r="Z83" i="12"/>
  <c r="AB80" i="12"/>
  <c r="AA79" i="12"/>
  <c r="Z79" i="12"/>
  <c r="AB77" i="12"/>
  <c r="AA76" i="12"/>
  <c r="Z76" i="12"/>
  <c r="AB73" i="12"/>
  <c r="AA72" i="12"/>
  <c r="Z72" i="12"/>
  <c r="AB69" i="12"/>
  <c r="AA68" i="12"/>
  <c r="Z68" i="12"/>
  <c r="AB65" i="12"/>
  <c r="AA64" i="12"/>
  <c r="Z64" i="12"/>
  <c r="AB62" i="12"/>
  <c r="AA61" i="12"/>
  <c r="Z61" i="12"/>
  <c r="AB59" i="12"/>
  <c r="AA58" i="12"/>
  <c r="Z58" i="12"/>
  <c r="AA53" i="12"/>
  <c r="Z53" i="12"/>
  <c r="AB50" i="12"/>
  <c r="AA49" i="12"/>
  <c r="Z49" i="12"/>
  <c r="AA46" i="12"/>
  <c r="Z46" i="12"/>
  <c r="AB43" i="12"/>
  <c r="AA42" i="12"/>
  <c r="Z42" i="12"/>
  <c r="AB39" i="12"/>
  <c r="AA38" i="12"/>
  <c r="Z38" i="12"/>
  <c r="AB31" i="12"/>
  <c r="AA30" i="12"/>
  <c r="Z30" i="12"/>
  <c r="AB27" i="12"/>
  <c r="AA26" i="12"/>
  <c r="Z26" i="12"/>
  <c r="AB23" i="12"/>
  <c r="AA22" i="12"/>
  <c r="Z22" i="12"/>
  <c r="AB18" i="12"/>
  <c r="AA17" i="12"/>
  <c r="Z17" i="12"/>
  <c r="AB15" i="12"/>
  <c r="AA14" i="12"/>
  <c r="Z14" i="12"/>
  <c r="AB12" i="12"/>
  <c r="AA11" i="12"/>
  <c r="Z11" i="12"/>
  <c r="AA9" i="12"/>
  <c r="Z9" i="12"/>
  <c r="Y18" i="12"/>
  <c r="Y181" i="12"/>
  <c r="Y180" i="12"/>
  <c r="Y179" i="12"/>
  <c r="Y178" i="12"/>
  <c r="X177" i="12"/>
  <c r="W177" i="12"/>
  <c r="Y171" i="12"/>
  <c r="X170" i="12"/>
  <c r="W170" i="12"/>
  <c r="Y167" i="12"/>
  <c r="X166" i="12"/>
  <c r="W166" i="12"/>
  <c r="Y162" i="12"/>
  <c r="X161" i="12"/>
  <c r="W161" i="12"/>
  <c r="Y157" i="12"/>
  <c r="X156" i="12"/>
  <c r="W156" i="12"/>
  <c r="Y154" i="12"/>
  <c r="X153" i="12"/>
  <c r="W153" i="12"/>
  <c r="Y148" i="12"/>
  <c r="X147" i="12"/>
  <c r="W147" i="12"/>
  <c r="Y145" i="12"/>
  <c r="X144" i="12"/>
  <c r="W144" i="12"/>
  <c r="Y142" i="12"/>
  <c r="X141" i="12"/>
  <c r="W141" i="12"/>
  <c r="Y139" i="12"/>
  <c r="X138" i="12"/>
  <c r="W138" i="12"/>
  <c r="Y135" i="12"/>
  <c r="X134" i="12"/>
  <c r="W134" i="12"/>
  <c r="Y129" i="12"/>
  <c r="X128" i="12"/>
  <c r="W128" i="12"/>
  <c r="Y125" i="12"/>
  <c r="X124" i="12"/>
  <c r="W124" i="12"/>
  <c r="Y122" i="12"/>
  <c r="X121" i="12"/>
  <c r="W121" i="12"/>
  <c r="Y108" i="12"/>
  <c r="X107" i="12"/>
  <c r="W107" i="12"/>
  <c r="Y103" i="12"/>
  <c r="X102" i="12"/>
  <c r="W102" i="12"/>
  <c r="Y98" i="12"/>
  <c r="X97" i="12"/>
  <c r="W97" i="12"/>
  <c r="Y95" i="12"/>
  <c r="X94" i="12"/>
  <c r="W94" i="12"/>
  <c r="Y87" i="12"/>
  <c r="X86" i="12"/>
  <c r="W86" i="12"/>
  <c r="Y84" i="12"/>
  <c r="X83" i="12"/>
  <c r="W83" i="12"/>
  <c r="Y80" i="12"/>
  <c r="X79" i="12"/>
  <c r="W79" i="12"/>
  <c r="Y77" i="12"/>
  <c r="X76" i="12"/>
  <c r="W76" i="12"/>
  <c r="Y73" i="12"/>
  <c r="X72" i="12"/>
  <c r="W72" i="12"/>
  <c r="Y69" i="12"/>
  <c r="X68" i="12"/>
  <c r="W68" i="12"/>
  <c r="Y65" i="12"/>
  <c r="X64" i="12"/>
  <c r="W64" i="12"/>
  <c r="Y62" i="12"/>
  <c r="X61" i="12"/>
  <c r="W61" i="12"/>
  <c r="Y59" i="12"/>
  <c r="X58" i="12"/>
  <c r="W58" i="12"/>
  <c r="Y54" i="12"/>
  <c r="X53" i="12"/>
  <c r="W53" i="12"/>
  <c r="Y50" i="12"/>
  <c r="X49" i="12"/>
  <c r="W49" i="12"/>
  <c r="Y47" i="12"/>
  <c r="X46" i="12"/>
  <c r="W46" i="12"/>
  <c r="Y43" i="12"/>
  <c r="X42" i="12"/>
  <c r="W42" i="12"/>
  <c r="Y39" i="12"/>
  <c r="X38" i="12"/>
  <c r="W38" i="12"/>
  <c r="Y31" i="12"/>
  <c r="X30" i="12"/>
  <c r="W30" i="12"/>
  <c r="Y27" i="12"/>
  <c r="X26" i="12"/>
  <c r="W26" i="12"/>
  <c r="Y23" i="12"/>
  <c r="X22" i="12"/>
  <c r="W22" i="12"/>
  <c r="X17" i="12"/>
  <c r="W17" i="12"/>
  <c r="Y15" i="12"/>
  <c r="X14" i="12"/>
  <c r="W14" i="12"/>
  <c r="Y12" i="12"/>
  <c r="X11" i="12"/>
  <c r="W11" i="12"/>
  <c r="W9" i="12"/>
  <c r="X9" i="12"/>
  <c r="V178" i="12"/>
  <c r="V179" i="12"/>
  <c r="V180" i="12"/>
  <c r="V181" i="12"/>
  <c r="V80" i="12"/>
  <c r="V84" i="12"/>
  <c r="V87" i="12"/>
  <c r="V95" i="12"/>
  <c r="V98" i="12"/>
  <c r="V103" i="12"/>
  <c r="V108" i="12"/>
  <c r="V122" i="12"/>
  <c r="V125" i="12"/>
  <c r="V129" i="12"/>
  <c r="V135" i="12"/>
  <c r="V139" i="12"/>
  <c r="V142" i="12"/>
  <c r="V145" i="12"/>
  <c r="V148" i="12"/>
  <c r="V154" i="12"/>
  <c r="V157" i="12"/>
  <c r="V162" i="12"/>
  <c r="V167" i="12"/>
  <c r="V171" i="12"/>
  <c r="V62" i="12"/>
  <c r="V65" i="12"/>
  <c r="V69" i="12"/>
  <c r="V73" i="12"/>
  <c r="V77" i="12"/>
  <c r="V47" i="12"/>
  <c r="V50" i="12"/>
  <c r="V54" i="12"/>
  <c r="V59" i="12"/>
  <c r="T9" i="12"/>
  <c r="V27" i="12"/>
  <c r="V31" i="12"/>
  <c r="V39" i="12"/>
  <c r="V43" i="12"/>
  <c r="V12" i="12"/>
  <c r="V15" i="12"/>
  <c r="V23" i="12"/>
  <c r="U10" i="12"/>
  <c r="T10" i="12"/>
  <c r="U9" i="12"/>
  <c r="R10" i="12"/>
  <c r="Q10" i="12"/>
  <c r="Q9" i="12"/>
  <c r="R9" i="12"/>
  <c r="F10" i="12"/>
  <c r="C10" i="12" s="1"/>
  <c r="E10" i="12"/>
  <c r="E9" i="12"/>
  <c r="F9" i="12"/>
  <c r="G18" i="12"/>
  <c r="G154" i="12"/>
  <c r="G98" i="12"/>
  <c r="C393" i="11"/>
  <c r="B393" i="11"/>
  <c r="C390" i="11"/>
  <c r="C391" i="11"/>
  <c r="C392" i="11"/>
  <c r="C389" i="11"/>
  <c r="B389" i="11"/>
  <c r="B390" i="11"/>
  <c r="B391" i="11"/>
  <c r="B392" i="11"/>
  <c r="B14" i="11"/>
  <c r="C14" i="11"/>
  <c r="B15" i="11"/>
  <c r="C15" i="11"/>
  <c r="B16" i="11"/>
  <c r="C16" i="11"/>
  <c r="B18" i="11"/>
  <c r="C18" i="11"/>
  <c r="B19" i="11"/>
  <c r="C19" i="11"/>
  <c r="B20" i="11"/>
  <c r="C20" i="11"/>
  <c r="B21" i="11"/>
  <c r="C21" i="11"/>
  <c r="B22" i="11"/>
  <c r="C22" i="11"/>
  <c r="B23" i="11"/>
  <c r="C23" i="11"/>
  <c r="B24" i="11"/>
  <c r="C24" i="11"/>
  <c r="B25" i="11"/>
  <c r="C25" i="11"/>
  <c r="B27" i="11"/>
  <c r="C27" i="11"/>
  <c r="B28" i="11"/>
  <c r="C28" i="11"/>
  <c r="B29" i="11"/>
  <c r="C29" i="11"/>
  <c r="B30" i="11"/>
  <c r="C30" i="11"/>
  <c r="B31" i="11"/>
  <c r="C31" i="11"/>
  <c r="B32" i="11"/>
  <c r="C32" i="11"/>
  <c r="B33" i="11"/>
  <c r="C33" i="11"/>
  <c r="B34" i="11"/>
  <c r="C34" i="11"/>
  <c r="B35" i="11"/>
  <c r="C35" i="11"/>
  <c r="B36" i="11"/>
  <c r="C36" i="11"/>
  <c r="B37" i="11"/>
  <c r="C37" i="11"/>
  <c r="B38" i="11"/>
  <c r="C38" i="11"/>
  <c r="B39" i="11"/>
  <c r="C39" i="11"/>
  <c r="B41" i="11"/>
  <c r="C41" i="11"/>
  <c r="B42" i="11"/>
  <c r="C42" i="11"/>
  <c r="B43" i="11"/>
  <c r="C43" i="11"/>
  <c r="B44" i="11"/>
  <c r="C44" i="11"/>
  <c r="B45" i="11"/>
  <c r="C45" i="11"/>
  <c r="B46" i="11"/>
  <c r="C46" i="11"/>
  <c r="B47" i="11"/>
  <c r="C47" i="11"/>
  <c r="B48" i="11"/>
  <c r="C48" i="11"/>
  <c r="B49" i="11"/>
  <c r="C49" i="11"/>
  <c r="B50" i="11"/>
  <c r="C50" i="11"/>
  <c r="B51" i="11"/>
  <c r="C51" i="11"/>
  <c r="B52" i="11"/>
  <c r="C52" i="11"/>
  <c r="B53" i="11"/>
  <c r="C53" i="11"/>
  <c r="B55" i="11"/>
  <c r="C55" i="11"/>
  <c r="B56" i="11"/>
  <c r="C56" i="11"/>
  <c r="B57" i="11"/>
  <c r="C57" i="11"/>
  <c r="B59" i="11"/>
  <c r="C59" i="11"/>
  <c r="B60" i="11"/>
  <c r="C60" i="11"/>
  <c r="B61" i="11"/>
  <c r="C61" i="11"/>
  <c r="B62" i="11"/>
  <c r="C62" i="11"/>
  <c r="B63" i="11"/>
  <c r="C63" i="11"/>
  <c r="B64" i="11"/>
  <c r="C64" i="11"/>
  <c r="B65" i="11"/>
  <c r="C65" i="11"/>
  <c r="B66" i="11"/>
  <c r="C66" i="11"/>
  <c r="B67" i="11"/>
  <c r="C67" i="11"/>
  <c r="B68" i="11"/>
  <c r="C68" i="11"/>
  <c r="B69" i="11"/>
  <c r="C69" i="11"/>
  <c r="B70" i="11"/>
  <c r="C70" i="11"/>
  <c r="B71" i="11"/>
  <c r="C71" i="11"/>
  <c r="B72" i="11"/>
  <c r="C72" i="11"/>
  <c r="B73" i="11"/>
  <c r="C73" i="11"/>
  <c r="B74" i="11"/>
  <c r="C74" i="11"/>
  <c r="B76" i="11"/>
  <c r="C76" i="11"/>
  <c r="B77" i="11"/>
  <c r="C77" i="11"/>
  <c r="B78" i="11"/>
  <c r="C78" i="11"/>
  <c r="B79" i="11"/>
  <c r="C79" i="11"/>
  <c r="B80" i="11"/>
  <c r="C80" i="11"/>
  <c r="B82" i="11"/>
  <c r="C82" i="11"/>
  <c r="B83" i="11"/>
  <c r="C83" i="11"/>
  <c r="B84" i="11"/>
  <c r="C84" i="11"/>
  <c r="B85" i="11"/>
  <c r="C85" i="11"/>
  <c r="B86" i="11"/>
  <c r="C86" i="11"/>
  <c r="B87" i="11"/>
  <c r="C87" i="11"/>
  <c r="B88" i="11"/>
  <c r="C88" i="11"/>
  <c r="B89" i="11"/>
  <c r="C89" i="11"/>
  <c r="B90" i="11"/>
  <c r="C90" i="11"/>
  <c r="B91" i="11"/>
  <c r="C91" i="11"/>
  <c r="B92" i="11"/>
  <c r="C92" i="11"/>
  <c r="B93" i="11"/>
  <c r="C93" i="11"/>
  <c r="B94" i="11"/>
  <c r="C94" i="11"/>
  <c r="B95" i="11"/>
  <c r="C95" i="11"/>
  <c r="B96" i="11"/>
  <c r="C96" i="11"/>
  <c r="B98" i="11"/>
  <c r="C98" i="11"/>
  <c r="B99" i="11"/>
  <c r="C99" i="11"/>
  <c r="B100" i="11"/>
  <c r="C100" i="11"/>
  <c r="B101" i="11"/>
  <c r="C101" i="11"/>
  <c r="B103" i="11"/>
  <c r="C103" i="11"/>
  <c r="B104" i="11"/>
  <c r="C104" i="11"/>
  <c r="B105" i="11"/>
  <c r="C105" i="11"/>
  <c r="B106" i="11"/>
  <c r="C106" i="11"/>
  <c r="B107" i="11"/>
  <c r="C107" i="11"/>
  <c r="B108" i="11"/>
  <c r="C108" i="11"/>
  <c r="B109" i="11"/>
  <c r="C109" i="11"/>
  <c r="B110" i="11"/>
  <c r="C110" i="11"/>
  <c r="B111" i="11"/>
  <c r="C111" i="11"/>
  <c r="B112" i="11"/>
  <c r="C112" i="11"/>
  <c r="B113" i="11"/>
  <c r="C113" i="11"/>
  <c r="B115" i="11"/>
  <c r="C115" i="11"/>
  <c r="B116" i="11"/>
  <c r="C116" i="11"/>
  <c r="B117" i="11"/>
  <c r="C117" i="11"/>
  <c r="B118" i="11"/>
  <c r="C118" i="11"/>
  <c r="B119" i="11"/>
  <c r="C119" i="11"/>
  <c r="B120" i="11"/>
  <c r="C120" i="11"/>
  <c r="B121" i="11"/>
  <c r="C121" i="11"/>
  <c r="B122" i="11"/>
  <c r="C122" i="11"/>
  <c r="B124" i="11"/>
  <c r="C124" i="11"/>
  <c r="B125" i="11"/>
  <c r="C125" i="11"/>
  <c r="B126" i="11"/>
  <c r="C126" i="11"/>
  <c r="B127" i="11"/>
  <c r="C127" i="11"/>
  <c r="B128" i="11"/>
  <c r="C128" i="11"/>
  <c r="B129" i="11"/>
  <c r="C129" i="11"/>
  <c r="B130" i="11"/>
  <c r="C130" i="11"/>
  <c r="B131" i="11"/>
  <c r="C131" i="11"/>
  <c r="B132" i="11"/>
  <c r="C132" i="11"/>
  <c r="B133" i="11"/>
  <c r="C133" i="11"/>
  <c r="B134" i="11"/>
  <c r="C134" i="11"/>
  <c r="B135" i="11"/>
  <c r="C135" i="11"/>
  <c r="B136" i="11"/>
  <c r="C136" i="11"/>
  <c r="B138" i="11"/>
  <c r="C138" i="11"/>
  <c r="B139" i="11"/>
  <c r="C139" i="11"/>
  <c r="B140" i="11"/>
  <c r="C140" i="11"/>
  <c r="B141" i="11"/>
  <c r="C141" i="11"/>
  <c r="B142" i="11"/>
  <c r="C142" i="11"/>
  <c r="B143" i="11"/>
  <c r="C143" i="11"/>
  <c r="B144" i="11"/>
  <c r="C144" i="11"/>
  <c r="B145" i="11"/>
  <c r="C145" i="11"/>
  <c r="B146" i="11"/>
  <c r="C146" i="11"/>
  <c r="B147" i="11"/>
  <c r="C147" i="11"/>
  <c r="B148" i="11"/>
  <c r="C148" i="11"/>
  <c r="B150" i="11"/>
  <c r="C150" i="11"/>
  <c r="B151" i="11"/>
  <c r="C151" i="11"/>
  <c r="B152" i="11"/>
  <c r="C152" i="11"/>
  <c r="B153" i="11"/>
  <c r="C153" i="11"/>
  <c r="B154" i="11"/>
  <c r="C154" i="11"/>
  <c r="B155" i="11"/>
  <c r="C155" i="11"/>
  <c r="B156" i="11"/>
  <c r="C156" i="11"/>
  <c r="B157" i="11"/>
  <c r="C157" i="11"/>
  <c r="B158" i="11"/>
  <c r="C158" i="11"/>
  <c r="B159" i="11"/>
  <c r="C159" i="11"/>
  <c r="B161" i="11"/>
  <c r="C161" i="11"/>
  <c r="B162" i="11"/>
  <c r="C162" i="11"/>
  <c r="B163" i="11"/>
  <c r="C163" i="11"/>
  <c r="B164" i="11"/>
  <c r="C164" i="11"/>
  <c r="B165" i="11"/>
  <c r="C165" i="11"/>
  <c r="B166" i="11"/>
  <c r="C166" i="11"/>
  <c r="B167" i="11"/>
  <c r="C167" i="11"/>
  <c r="B168" i="11"/>
  <c r="C168" i="11"/>
  <c r="B169" i="11"/>
  <c r="C169" i="11"/>
  <c r="B170" i="11"/>
  <c r="C170" i="11"/>
  <c r="B171" i="11"/>
  <c r="C171" i="11"/>
  <c r="B173" i="11"/>
  <c r="C173" i="11"/>
  <c r="B174" i="11"/>
  <c r="C174" i="11"/>
  <c r="B175" i="11"/>
  <c r="C175" i="11"/>
  <c r="B176" i="11"/>
  <c r="C176" i="11"/>
  <c r="B177" i="11"/>
  <c r="C177" i="11"/>
  <c r="B178" i="11"/>
  <c r="C178" i="11"/>
  <c r="B179" i="11"/>
  <c r="C179" i="11"/>
  <c r="B180" i="11"/>
  <c r="C180" i="11"/>
  <c r="B181" i="11"/>
  <c r="C181" i="11"/>
  <c r="B182" i="11"/>
  <c r="C182" i="11"/>
  <c r="B183" i="11"/>
  <c r="C183" i="11"/>
  <c r="B185" i="11"/>
  <c r="C185" i="11"/>
  <c r="B186" i="11"/>
  <c r="C186" i="11"/>
  <c r="B187" i="11"/>
  <c r="C187" i="11"/>
  <c r="B188" i="11"/>
  <c r="C188" i="11"/>
  <c r="B189" i="11"/>
  <c r="C189" i="11"/>
  <c r="B190" i="11"/>
  <c r="C190" i="11"/>
  <c r="B191" i="11"/>
  <c r="C191" i="11"/>
  <c r="B192" i="11"/>
  <c r="C192" i="11"/>
  <c r="B193" i="11"/>
  <c r="C193" i="11"/>
  <c r="B194" i="11"/>
  <c r="C194" i="11"/>
  <c r="B195" i="11"/>
  <c r="C195" i="11"/>
  <c r="B196" i="11"/>
  <c r="C196" i="11"/>
  <c r="B198" i="11"/>
  <c r="C198" i="11"/>
  <c r="B199" i="11"/>
  <c r="C199" i="11"/>
  <c r="B200" i="11"/>
  <c r="C200" i="11"/>
  <c r="B202" i="11"/>
  <c r="C202" i="11"/>
  <c r="B203" i="11"/>
  <c r="C203" i="11"/>
  <c r="B204" i="11"/>
  <c r="C204" i="11"/>
  <c r="B205" i="11"/>
  <c r="C205" i="11"/>
  <c r="B206" i="11"/>
  <c r="C206" i="11"/>
  <c r="B207" i="11"/>
  <c r="C207" i="11"/>
  <c r="B208" i="11"/>
  <c r="C208" i="11"/>
  <c r="B209" i="11"/>
  <c r="C209" i="11"/>
  <c r="B210" i="11"/>
  <c r="C210" i="11"/>
  <c r="B211" i="11"/>
  <c r="C211" i="11"/>
  <c r="B212" i="11"/>
  <c r="C212" i="11"/>
  <c r="B214" i="11"/>
  <c r="C214" i="11"/>
  <c r="B215" i="11"/>
  <c r="C215" i="11"/>
  <c r="B216" i="11"/>
  <c r="C216" i="11"/>
  <c r="B217" i="11"/>
  <c r="C217" i="11"/>
  <c r="B218" i="11"/>
  <c r="C218" i="11"/>
  <c r="B219" i="11"/>
  <c r="C219" i="11"/>
  <c r="B220" i="11"/>
  <c r="C220" i="11"/>
  <c r="B222" i="11"/>
  <c r="C222" i="11"/>
  <c r="B223" i="11"/>
  <c r="C223" i="11"/>
  <c r="B224" i="11"/>
  <c r="C224" i="11"/>
  <c r="B225" i="11"/>
  <c r="C225" i="11"/>
  <c r="B226" i="11"/>
  <c r="C226" i="11"/>
  <c r="B227" i="11"/>
  <c r="C227" i="11"/>
  <c r="B229" i="11"/>
  <c r="C229" i="11"/>
  <c r="B230" i="11"/>
  <c r="C230" i="11"/>
  <c r="B231" i="11"/>
  <c r="C231" i="11"/>
  <c r="B232" i="11"/>
  <c r="C232" i="11"/>
  <c r="B233" i="11"/>
  <c r="C233" i="11"/>
  <c r="B234" i="11"/>
  <c r="C234" i="11"/>
  <c r="B235" i="11"/>
  <c r="C235" i="11"/>
  <c r="B236" i="11"/>
  <c r="C236" i="11"/>
  <c r="B237" i="11"/>
  <c r="C237" i="11"/>
  <c r="B238" i="11"/>
  <c r="C238" i="11"/>
  <c r="B239" i="11"/>
  <c r="C239" i="11"/>
  <c r="B241" i="11"/>
  <c r="C241" i="11"/>
  <c r="B242" i="11"/>
  <c r="C242" i="11"/>
  <c r="B243" i="11"/>
  <c r="C243" i="11"/>
  <c r="B244" i="11"/>
  <c r="C244" i="11"/>
  <c r="B245" i="11"/>
  <c r="C245" i="11"/>
  <c r="B246" i="11"/>
  <c r="C246" i="11"/>
  <c r="B247" i="11"/>
  <c r="C247" i="11"/>
  <c r="B248" i="11"/>
  <c r="C248" i="11"/>
  <c r="B249" i="11"/>
  <c r="C249" i="11"/>
  <c r="B250" i="11"/>
  <c r="C250" i="11"/>
  <c r="B251" i="11"/>
  <c r="C251" i="11"/>
  <c r="B252" i="11"/>
  <c r="C252" i="11"/>
  <c r="B254" i="11"/>
  <c r="C254" i="11"/>
  <c r="B255" i="11"/>
  <c r="C255" i="11"/>
  <c r="B256" i="11"/>
  <c r="C256" i="11"/>
  <c r="B257" i="11"/>
  <c r="C257" i="11"/>
  <c r="B258" i="11"/>
  <c r="C258" i="11"/>
  <c r="B259" i="11"/>
  <c r="C259" i="11"/>
  <c r="B260" i="11"/>
  <c r="C260" i="11"/>
  <c r="B261" i="11"/>
  <c r="C261" i="11"/>
  <c r="B262" i="11"/>
  <c r="C262" i="11"/>
  <c r="B263" i="11"/>
  <c r="C263" i="11"/>
  <c r="B264" i="11"/>
  <c r="C264" i="11"/>
  <c r="B265" i="11"/>
  <c r="C265" i="11"/>
  <c r="B266" i="11"/>
  <c r="C266" i="11"/>
  <c r="B268" i="11"/>
  <c r="C268" i="11"/>
  <c r="B269" i="11"/>
  <c r="C269" i="11"/>
  <c r="B270" i="11"/>
  <c r="C270" i="11"/>
  <c r="B271" i="11"/>
  <c r="C271" i="11"/>
  <c r="B272" i="11"/>
  <c r="C272" i="11"/>
  <c r="B273" i="11"/>
  <c r="C273" i="11"/>
  <c r="B275" i="11"/>
  <c r="C275" i="11"/>
  <c r="B276" i="11"/>
  <c r="C276" i="11"/>
  <c r="B277" i="11"/>
  <c r="C277" i="11"/>
  <c r="B278" i="11"/>
  <c r="C278" i="11"/>
  <c r="B279" i="11"/>
  <c r="C279" i="11"/>
  <c r="B280" i="11"/>
  <c r="C280" i="11"/>
  <c r="B281" i="11"/>
  <c r="C281" i="11"/>
  <c r="B282" i="11"/>
  <c r="C282" i="11"/>
  <c r="B283" i="11"/>
  <c r="C283" i="11"/>
  <c r="B285" i="11"/>
  <c r="C285" i="11"/>
  <c r="B286" i="11"/>
  <c r="C286" i="11"/>
  <c r="B287" i="11"/>
  <c r="C287" i="11"/>
  <c r="B288" i="11"/>
  <c r="C288" i="11"/>
  <c r="B289" i="11"/>
  <c r="C289" i="11"/>
  <c r="B290" i="11"/>
  <c r="C290" i="11"/>
  <c r="B291" i="11"/>
  <c r="C291" i="11"/>
  <c r="B292" i="11"/>
  <c r="C292" i="11"/>
  <c r="B293" i="11"/>
  <c r="C293" i="11"/>
  <c r="B295" i="11"/>
  <c r="C295" i="11"/>
  <c r="B296" i="11"/>
  <c r="C296" i="11"/>
  <c r="B297" i="11"/>
  <c r="C297" i="11"/>
  <c r="B298" i="11"/>
  <c r="C298" i="11"/>
  <c r="B299" i="11"/>
  <c r="C299" i="11"/>
  <c r="B300" i="11"/>
  <c r="C300" i="11"/>
  <c r="B301" i="11"/>
  <c r="C301" i="11"/>
  <c r="B302" i="11"/>
  <c r="C302" i="11"/>
  <c r="B303" i="11"/>
  <c r="C303" i="11"/>
  <c r="B305" i="11"/>
  <c r="C305" i="11"/>
  <c r="B306" i="11"/>
  <c r="C306" i="11"/>
  <c r="B307" i="11"/>
  <c r="C307" i="11"/>
  <c r="B308" i="11"/>
  <c r="C308" i="11"/>
  <c r="B309" i="11"/>
  <c r="C309" i="11"/>
  <c r="B310" i="11"/>
  <c r="C310" i="11"/>
  <c r="B311" i="11"/>
  <c r="C311" i="11"/>
  <c r="B312" i="11"/>
  <c r="C312" i="11"/>
  <c r="B314" i="11"/>
  <c r="C314" i="11"/>
  <c r="B315" i="11"/>
  <c r="C315" i="11"/>
  <c r="B316" i="11"/>
  <c r="C316" i="11"/>
  <c r="B317" i="11"/>
  <c r="C317" i="11"/>
  <c r="B318" i="11"/>
  <c r="C318" i="11"/>
  <c r="B319" i="11"/>
  <c r="C319" i="11"/>
  <c r="B320" i="11"/>
  <c r="C320" i="11"/>
  <c r="B322" i="11"/>
  <c r="C322" i="11"/>
  <c r="B323" i="11"/>
  <c r="C323" i="11"/>
  <c r="B324" i="11"/>
  <c r="C324" i="11"/>
  <c r="B325" i="11"/>
  <c r="C325" i="11"/>
  <c r="B326" i="11"/>
  <c r="C326" i="11"/>
  <c r="B327" i="11"/>
  <c r="C327" i="11"/>
  <c r="B328" i="11"/>
  <c r="C328" i="11"/>
  <c r="B329" i="11"/>
  <c r="C329" i="11"/>
  <c r="B330" i="11"/>
  <c r="C330" i="11"/>
  <c r="B332" i="11"/>
  <c r="C332" i="11"/>
  <c r="B333" i="11"/>
  <c r="C333" i="11"/>
  <c r="B334" i="11"/>
  <c r="C334" i="11"/>
  <c r="B335" i="11"/>
  <c r="C335" i="11"/>
  <c r="B336" i="11"/>
  <c r="C336" i="11"/>
  <c r="B337" i="11"/>
  <c r="C337" i="11"/>
  <c r="B338" i="11"/>
  <c r="C338" i="11"/>
  <c r="B339" i="11"/>
  <c r="C339" i="11"/>
  <c r="B340" i="11"/>
  <c r="C340" i="11"/>
  <c r="B341" i="11"/>
  <c r="C341" i="11"/>
  <c r="B343" i="11"/>
  <c r="C343" i="11"/>
  <c r="B344" i="11"/>
  <c r="C344" i="11"/>
  <c r="B345" i="11"/>
  <c r="C345" i="11"/>
  <c r="B346" i="11"/>
  <c r="C346" i="11"/>
  <c r="B347" i="11"/>
  <c r="C347" i="11"/>
  <c r="B348" i="11"/>
  <c r="C348" i="11"/>
  <c r="B349" i="11"/>
  <c r="C349" i="11"/>
  <c r="B351" i="11"/>
  <c r="C351" i="11"/>
  <c r="B352" i="11"/>
  <c r="C352" i="11"/>
  <c r="B353" i="11"/>
  <c r="C353" i="11"/>
  <c r="B354" i="11"/>
  <c r="C354" i="11"/>
  <c r="B355" i="11"/>
  <c r="C355" i="11"/>
  <c r="B356" i="11"/>
  <c r="C356" i="11"/>
  <c r="B357" i="11"/>
  <c r="C357" i="11"/>
  <c r="B358" i="11"/>
  <c r="C358" i="11"/>
  <c r="B360" i="11"/>
  <c r="C360" i="11"/>
  <c r="B361" i="11"/>
  <c r="C361" i="11"/>
  <c r="B362" i="11"/>
  <c r="C362" i="11"/>
  <c r="B363" i="11"/>
  <c r="C363" i="11"/>
  <c r="B364" i="11"/>
  <c r="C364" i="11"/>
  <c r="B365" i="11"/>
  <c r="C365" i="11"/>
  <c r="B366" i="11"/>
  <c r="C366" i="11"/>
  <c r="B367" i="11"/>
  <c r="C367" i="11"/>
  <c r="B368" i="11"/>
  <c r="C368" i="11"/>
  <c r="B369" i="11"/>
  <c r="C369" i="11"/>
  <c r="B370" i="11"/>
  <c r="C370" i="11"/>
  <c r="B371" i="11"/>
  <c r="C371" i="11"/>
  <c r="B373" i="11"/>
  <c r="C373" i="11"/>
  <c r="B374" i="11"/>
  <c r="C374" i="11"/>
  <c r="B375" i="11"/>
  <c r="C375" i="11"/>
  <c r="B376" i="11"/>
  <c r="C376" i="11"/>
  <c r="B377" i="11"/>
  <c r="C377" i="11"/>
  <c r="B378" i="11"/>
  <c r="C378" i="11"/>
  <c r="B379" i="11"/>
  <c r="C379" i="11"/>
  <c r="B380" i="11"/>
  <c r="C380" i="11"/>
  <c r="B382" i="11"/>
  <c r="C382" i="11"/>
  <c r="B383" i="11"/>
  <c r="C383" i="11"/>
  <c r="B384" i="11"/>
  <c r="C384" i="11"/>
  <c r="B385" i="11"/>
  <c r="C385" i="11"/>
  <c r="B386" i="11"/>
  <c r="C386" i="11"/>
  <c r="B387" i="11"/>
  <c r="C387" i="11"/>
  <c r="AZ328" i="11"/>
  <c r="C9" i="12" l="1"/>
  <c r="B9" i="12"/>
  <c r="B10" i="12"/>
  <c r="V9" i="12"/>
  <c r="Y49" i="12"/>
  <c r="AB68" i="12"/>
  <c r="Y22" i="12"/>
  <c r="Y58" i="12"/>
  <c r="AB138" i="12"/>
  <c r="AB170" i="12"/>
  <c r="Y79" i="12"/>
  <c r="AE183" i="12"/>
  <c r="AB61" i="12"/>
  <c r="AB147" i="12"/>
  <c r="Y156" i="12"/>
  <c r="AB26" i="12"/>
  <c r="AB141" i="12"/>
  <c r="Y134" i="12"/>
  <c r="AB94" i="12"/>
  <c r="AB72" i="12"/>
  <c r="AB76" i="12"/>
  <c r="Y141" i="12"/>
  <c r="AB177" i="12"/>
  <c r="AB166" i="12"/>
  <c r="AB161" i="12"/>
  <c r="AB156" i="12"/>
  <c r="AB144" i="12"/>
  <c r="AB134" i="12"/>
  <c r="AB128" i="12"/>
  <c r="AB124" i="12"/>
  <c r="AB121" i="12"/>
  <c r="AB102" i="12"/>
  <c r="AB97" i="12"/>
  <c r="AB86" i="12"/>
  <c r="AB83" i="12"/>
  <c r="AB79" i="12"/>
  <c r="AB64" i="12"/>
  <c r="AB58" i="12"/>
  <c r="AB49" i="12"/>
  <c r="AB42" i="12"/>
  <c r="AB38" i="12"/>
  <c r="AB30" i="12"/>
  <c r="AA8" i="12"/>
  <c r="AA183" i="12" s="1"/>
  <c r="AB22" i="12"/>
  <c r="AB17" i="12"/>
  <c r="Z8" i="12"/>
  <c r="Z183" i="12" s="1"/>
  <c r="D113" i="7" s="1"/>
  <c r="AB14" i="12"/>
  <c r="AB9" i="12"/>
  <c r="Y166" i="12"/>
  <c r="Y144" i="12"/>
  <c r="Y107" i="12"/>
  <c r="Y97" i="12"/>
  <c r="Y42" i="12"/>
  <c r="Y17" i="12"/>
  <c r="AB11" i="12"/>
  <c r="Y68" i="12"/>
  <c r="Y86" i="12"/>
  <c r="Y121" i="12"/>
  <c r="Y177" i="12"/>
  <c r="Y30" i="12"/>
  <c r="Y72" i="12"/>
  <c r="Y124" i="12"/>
  <c r="Y64" i="12"/>
  <c r="Y147" i="12"/>
  <c r="Y46" i="12"/>
  <c r="Y170" i="12"/>
  <c r="Y161" i="12"/>
  <c r="Y153" i="12"/>
  <c r="Y138" i="12"/>
  <c r="Y128" i="12"/>
  <c r="Y102" i="12"/>
  <c r="Y94" i="12"/>
  <c r="Y83" i="12"/>
  <c r="Y76" i="12"/>
  <c r="Y61" i="12"/>
  <c r="Y53" i="12"/>
  <c r="Y9" i="12"/>
  <c r="Y38" i="12"/>
  <c r="Y26" i="12"/>
  <c r="W8" i="12"/>
  <c r="X8" i="12"/>
  <c r="Y14" i="12"/>
  <c r="Y11" i="12"/>
  <c r="BR389" i="11"/>
  <c r="BQ388" i="11"/>
  <c r="BP388" i="11"/>
  <c r="BQ12" i="11"/>
  <c r="BP12" i="11"/>
  <c r="BQ11" i="11"/>
  <c r="BP11" i="11"/>
  <c r="BQ10" i="11"/>
  <c r="BP10" i="11"/>
  <c r="BR388" i="11" l="1"/>
  <c r="BP394" i="11"/>
  <c r="D104" i="7" s="1"/>
  <c r="BQ394" i="11"/>
  <c r="E104" i="7" s="1"/>
  <c r="AB8" i="12"/>
  <c r="AB183" i="12"/>
  <c r="E113" i="7"/>
  <c r="F113" i="7" s="1"/>
  <c r="Y8" i="12"/>
  <c r="AE314" i="11"/>
  <c r="F104" i="7" l="1"/>
  <c r="BR394" i="11"/>
  <c r="R12" i="11"/>
  <c r="Q12" i="11"/>
  <c r="Q11" i="11"/>
  <c r="R11" i="11"/>
  <c r="X12" i="11"/>
  <c r="W12" i="11"/>
  <c r="W11" i="11"/>
  <c r="X11" i="11"/>
  <c r="U12" i="11"/>
  <c r="T12" i="11"/>
  <c r="T11" i="11"/>
  <c r="U11" i="11"/>
  <c r="AA12" i="11"/>
  <c r="Z12" i="11"/>
  <c r="Z11" i="11"/>
  <c r="AA11" i="11"/>
  <c r="AD12" i="11"/>
  <c r="AC12" i="11"/>
  <c r="AC11" i="11"/>
  <c r="AD11" i="11"/>
  <c r="AG12" i="11"/>
  <c r="AF12" i="11"/>
  <c r="AF11" i="11"/>
  <c r="AG11" i="11"/>
  <c r="AJ12" i="11"/>
  <c r="AI12" i="11"/>
  <c r="AI11" i="11"/>
  <c r="AJ11" i="11"/>
  <c r="AV12" i="11"/>
  <c r="AU12" i="11"/>
  <c r="AU11" i="11"/>
  <c r="AV11" i="11"/>
  <c r="AS12" i="11"/>
  <c r="AR12" i="11"/>
  <c r="AR11" i="11"/>
  <c r="AS11" i="11"/>
  <c r="AP12" i="11"/>
  <c r="AO12" i="11"/>
  <c r="AO11" i="11"/>
  <c r="AP11" i="11"/>
  <c r="AM12" i="11"/>
  <c r="AL12" i="11"/>
  <c r="AL11" i="11"/>
  <c r="AM11" i="11"/>
  <c r="BB12" i="11"/>
  <c r="BA12" i="11"/>
  <c r="BA11" i="11"/>
  <c r="BB11" i="11"/>
  <c r="AY12" i="11"/>
  <c r="C12" i="11" s="1"/>
  <c r="AX12" i="11"/>
  <c r="B12" i="11" s="1"/>
  <c r="AX11" i="11"/>
  <c r="AY11" i="11"/>
  <c r="BE12" i="11"/>
  <c r="BD12" i="11"/>
  <c r="BD11" i="11"/>
  <c r="BE11" i="11"/>
  <c r="BH12" i="11"/>
  <c r="BG12" i="11"/>
  <c r="BG11" i="11"/>
  <c r="BH11" i="11"/>
  <c r="BK12" i="11"/>
  <c r="BJ12" i="11"/>
  <c r="BJ11" i="11"/>
  <c r="BK11" i="11"/>
  <c r="O12" i="11"/>
  <c r="N12" i="11"/>
  <c r="N11" i="11"/>
  <c r="O11" i="11"/>
  <c r="L12" i="11"/>
  <c r="K12" i="11"/>
  <c r="L11" i="11"/>
  <c r="K11" i="11"/>
  <c r="I12" i="11"/>
  <c r="H12" i="11"/>
  <c r="I11" i="11"/>
  <c r="H11" i="11"/>
  <c r="F12" i="11"/>
  <c r="E12" i="11"/>
  <c r="F11" i="11"/>
  <c r="E11" i="11"/>
  <c r="DX10" i="10"/>
  <c r="DX9" i="10"/>
  <c r="DX255" i="10"/>
  <c r="DF9" i="10"/>
  <c r="FQ10" i="10"/>
  <c r="FT10" i="10"/>
  <c r="GI9" i="10"/>
  <c r="FT9" i="10"/>
  <c r="FW9" i="10"/>
  <c r="AC9" i="10"/>
  <c r="AA9" i="10"/>
  <c r="Z9" i="10"/>
  <c r="GD10" i="10"/>
  <c r="CC9" i="10"/>
  <c r="AR10" i="10"/>
  <c r="AS10" i="10"/>
  <c r="H386" i="8"/>
  <c r="J386" i="8" s="1"/>
  <c r="H382" i="8"/>
  <c r="J382" i="8" s="1"/>
  <c r="H330" i="8"/>
  <c r="H305" i="8"/>
  <c r="H145" i="8"/>
  <c r="J145" i="8" s="1"/>
  <c r="H141" i="8"/>
  <c r="H134" i="8"/>
  <c r="H129" i="8"/>
  <c r="H130" i="8"/>
  <c r="D43" i="10"/>
  <c r="D44" i="10"/>
  <c r="D45" i="10"/>
  <c r="D47" i="10"/>
  <c r="D282" i="10"/>
  <c r="D285" i="10"/>
  <c r="D40" i="10"/>
  <c r="D41" i="10"/>
  <c r="D42" i="10"/>
  <c r="D46" i="10"/>
  <c r="D48" i="10"/>
  <c r="H133" i="8"/>
  <c r="H144" i="8"/>
  <c r="D279" i="10"/>
  <c r="D280" i="10"/>
  <c r="D281" i="10"/>
  <c r="D283" i="10"/>
  <c r="H343" i="8"/>
  <c r="J343" i="8" s="1"/>
  <c r="H380" i="8"/>
  <c r="J380" i="8" s="1"/>
  <c r="H389" i="8"/>
  <c r="J389" i="8" s="1"/>
  <c r="DM389" i="10"/>
  <c r="DL389" i="10"/>
  <c r="DN382" i="10"/>
  <c r="DM382" i="10"/>
  <c r="DL382" i="10"/>
  <c r="DN373" i="10"/>
  <c r="DM373" i="10"/>
  <c r="DL373" i="10"/>
  <c r="DN360" i="10"/>
  <c r="DM360" i="10"/>
  <c r="DL360" i="10"/>
  <c r="DN353" i="10"/>
  <c r="DM353" i="10"/>
  <c r="DL353" i="10"/>
  <c r="DN344" i="10"/>
  <c r="DM344" i="10"/>
  <c r="DL344" i="10"/>
  <c r="DN335" i="10"/>
  <c r="DM335" i="10"/>
  <c r="DL335" i="10"/>
  <c r="DN325" i="10"/>
  <c r="DM325" i="10"/>
  <c r="DL325" i="10"/>
  <c r="DN316" i="10"/>
  <c r="DM316" i="10"/>
  <c r="DL316" i="10"/>
  <c r="DN308" i="10"/>
  <c r="DM308" i="10"/>
  <c r="DL308" i="10"/>
  <c r="DN298" i="10"/>
  <c r="DM298" i="10"/>
  <c r="DL298" i="10"/>
  <c r="DN287" i="10"/>
  <c r="DM287" i="10"/>
  <c r="DL287" i="10"/>
  <c r="DN277" i="10"/>
  <c r="DM277" i="10"/>
  <c r="DL277" i="10"/>
  <c r="DN269" i="10"/>
  <c r="DM269" i="10"/>
  <c r="DL269" i="10"/>
  <c r="DN255" i="10"/>
  <c r="DM255" i="10"/>
  <c r="DL255" i="10"/>
  <c r="DN242" i="10"/>
  <c r="DM242" i="10"/>
  <c r="DL242" i="10"/>
  <c r="DN229" i="10"/>
  <c r="DM229" i="10"/>
  <c r="DL229" i="10"/>
  <c r="DN222" i="10"/>
  <c r="DM222" i="10"/>
  <c r="DL222" i="10"/>
  <c r="DN213" i="10"/>
  <c r="DM213" i="10"/>
  <c r="DL213" i="10"/>
  <c r="DN201" i="10"/>
  <c r="DM201" i="10"/>
  <c r="DL201" i="10"/>
  <c r="DN197" i="10"/>
  <c r="DM197" i="10"/>
  <c r="DL197" i="10"/>
  <c r="DN183" i="10"/>
  <c r="DM183" i="10"/>
  <c r="DL183" i="10"/>
  <c r="DN170" i="10"/>
  <c r="DM170" i="10"/>
  <c r="DL170" i="10"/>
  <c r="DN157" i="10"/>
  <c r="DM157" i="10"/>
  <c r="DL157" i="10"/>
  <c r="DN146" i="10"/>
  <c r="DM146" i="10"/>
  <c r="DL146" i="10"/>
  <c r="DN135" i="10"/>
  <c r="DM135" i="10"/>
  <c r="DL135" i="10"/>
  <c r="DN122" i="10"/>
  <c r="DM122" i="10"/>
  <c r="DL122" i="10"/>
  <c r="DN113" i="10"/>
  <c r="DM113" i="10"/>
  <c r="DL113" i="10"/>
  <c r="DN101" i="10"/>
  <c r="DM101" i="10"/>
  <c r="DL101" i="10"/>
  <c r="DN96" i="10"/>
  <c r="DM96" i="10"/>
  <c r="DL96" i="10"/>
  <c r="DN79" i="10"/>
  <c r="DM79" i="10"/>
  <c r="DL79" i="10"/>
  <c r="DN73" i="10"/>
  <c r="DM73" i="10"/>
  <c r="DL73" i="10"/>
  <c r="DN56" i="10"/>
  <c r="DN55" i="10" s="1"/>
  <c r="DM55" i="10"/>
  <c r="DL55" i="10"/>
  <c r="DN50" i="10"/>
  <c r="DM50" i="10"/>
  <c r="DL50" i="10"/>
  <c r="DM38" i="10"/>
  <c r="DL38" i="10"/>
  <c r="DN24" i="10"/>
  <c r="DM24" i="10"/>
  <c r="DL24" i="10"/>
  <c r="DN15" i="10"/>
  <c r="DM15" i="10"/>
  <c r="DL15" i="10"/>
  <c r="DN11" i="10"/>
  <c r="DM11" i="10"/>
  <c r="DL11" i="10"/>
  <c r="DM10" i="10"/>
  <c r="DL10" i="10"/>
  <c r="DM9" i="10"/>
  <c r="DL9" i="10"/>
  <c r="EF374" i="10"/>
  <c r="EF336" i="10"/>
  <c r="EF354" i="10"/>
  <c r="EF309" i="10"/>
  <c r="EF299" i="10"/>
  <c r="EF270" i="10"/>
  <c r="EF243" i="10"/>
  <c r="EF223" i="10"/>
  <c r="EF202" i="10"/>
  <c r="EF123" i="10"/>
  <c r="EF102" i="10"/>
  <c r="EF80" i="10"/>
  <c r="EF51" i="10"/>
  <c r="EF25" i="10"/>
  <c r="EF390" i="10"/>
  <c r="EE389" i="10"/>
  <c r="ED389" i="10"/>
  <c r="EF383" i="10"/>
  <c r="EE382" i="10"/>
  <c r="ED382" i="10"/>
  <c r="EE373" i="10"/>
  <c r="ED373" i="10"/>
  <c r="EF361" i="10"/>
  <c r="EE360" i="10"/>
  <c r="ED360" i="10"/>
  <c r="EE353" i="10"/>
  <c r="ED353" i="10"/>
  <c r="EF345" i="10"/>
  <c r="EE344" i="10"/>
  <c r="ED344" i="10"/>
  <c r="EE335" i="10"/>
  <c r="ED335" i="10"/>
  <c r="EF326" i="10"/>
  <c r="EE325" i="10"/>
  <c r="ED325" i="10"/>
  <c r="EF317" i="10"/>
  <c r="EE316" i="10"/>
  <c r="ED316" i="10"/>
  <c r="EE308" i="10"/>
  <c r="EF308" i="10" s="1"/>
  <c r="ED308" i="10"/>
  <c r="EE298" i="10"/>
  <c r="ED298" i="10"/>
  <c r="EF288" i="10"/>
  <c r="EE287" i="10"/>
  <c r="ED287" i="10"/>
  <c r="EF278" i="10"/>
  <c r="EE277" i="10"/>
  <c r="EF277" i="10" s="1"/>
  <c r="ED277" i="10"/>
  <c r="EE269" i="10"/>
  <c r="ED269" i="10"/>
  <c r="EF256" i="10"/>
  <c r="EE255" i="10"/>
  <c r="ED255" i="10"/>
  <c r="EE242" i="10"/>
  <c r="ED242" i="10"/>
  <c r="EF230" i="10"/>
  <c r="EE229" i="10"/>
  <c r="ED229" i="10"/>
  <c r="EE222" i="10"/>
  <c r="ED222" i="10"/>
  <c r="EF214" i="10"/>
  <c r="EE213" i="10"/>
  <c r="ED213" i="10"/>
  <c r="EE201" i="10"/>
  <c r="ED201" i="10"/>
  <c r="EF197" i="10"/>
  <c r="EE197" i="10"/>
  <c r="ED197" i="10"/>
  <c r="EF184" i="10"/>
  <c r="EE183" i="10"/>
  <c r="ED183" i="10"/>
  <c r="EF171" i="10"/>
  <c r="EE170" i="10"/>
  <c r="ED170" i="10"/>
  <c r="EF158" i="10"/>
  <c r="EE157" i="10"/>
  <c r="ED157" i="10"/>
  <c r="EF147" i="10"/>
  <c r="EE146" i="10"/>
  <c r="ED146" i="10"/>
  <c r="EF136" i="10"/>
  <c r="EE135" i="10"/>
  <c r="ED135" i="10"/>
  <c r="EE122" i="10"/>
  <c r="ED122" i="10"/>
  <c r="EF114" i="10"/>
  <c r="EE113" i="10"/>
  <c r="EF113" i="10" s="1"/>
  <c r="ED113" i="10"/>
  <c r="EE101" i="10"/>
  <c r="ED101" i="10"/>
  <c r="EF97" i="10"/>
  <c r="EE96" i="10"/>
  <c r="ED96" i="10"/>
  <c r="EE79" i="10"/>
  <c r="ED79" i="10"/>
  <c r="EF74" i="10"/>
  <c r="EE73" i="10"/>
  <c r="ED73" i="10"/>
  <c r="EF56" i="10"/>
  <c r="EE55" i="10"/>
  <c r="ED55" i="10"/>
  <c r="EE50" i="10"/>
  <c r="ED50" i="10"/>
  <c r="EF39" i="10"/>
  <c r="EE38" i="10"/>
  <c r="ED38" i="10"/>
  <c r="EE24" i="10"/>
  <c r="ED24" i="10"/>
  <c r="EF16" i="10"/>
  <c r="EE15" i="10"/>
  <c r="ED15" i="10"/>
  <c r="EF12" i="10"/>
  <c r="EE11" i="10"/>
  <c r="ED11" i="10"/>
  <c r="EE10" i="10"/>
  <c r="ED10" i="10"/>
  <c r="EE9" i="10"/>
  <c r="ED9" i="10"/>
  <c r="EF325" i="10" l="1"/>
  <c r="B11" i="11"/>
  <c r="C11" i="11"/>
  <c r="EF344" i="10"/>
  <c r="EF24" i="10"/>
  <c r="EF222" i="10"/>
  <c r="EF373" i="10"/>
  <c r="EF229" i="10"/>
  <c r="EF269" i="10"/>
  <c r="EF298" i="10"/>
  <c r="EF101" i="10"/>
  <c r="EF360" i="10"/>
  <c r="EF353" i="10"/>
  <c r="EF183" i="10"/>
  <c r="EF55" i="10"/>
  <c r="EF96" i="10"/>
  <c r="EF157" i="10"/>
  <c r="J330" i="8"/>
  <c r="EF50" i="10"/>
  <c r="EF242" i="10"/>
  <c r="EF389" i="10"/>
  <c r="EF170" i="10"/>
  <c r="J144" i="8"/>
  <c r="AT10" i="10"/>
  <c r="J305" i="8"/>
  <c r="EF146" i="10"/>
  <c r="EF201" i="10"/>
  <c r="D284" i="10"/>
  <c r="EF15" i="10"/>
  <c r="DL8" i="10"/>
  <c r="DL395" i="10" s="1"/>
  <c r="D50" i="7" s="1"/>
  <c r="DN9" i="10"/>
  <c r="DM8" i="10"/>
  <c r="DM395" i="10" s="1"/>
  <c r="E50" i="7" s="1"/>
  <c r="EF335" i="10"/>
  <c r="EF122" i="10"/>
  <c r="EF79" i="10"/>
  <c r="EF382" i="10"/>
  <c r="EF316" i="10"/>
  <c r="EF287" i="10"/>
  <c r="EF255" i="10"/>
  <c r="EF213" i="10"/>
  <c r="EF135" i="10"/>
  <c r="EF73" i="10"/>
  <c r="EF38" i="10"/>
  <c r="EF9" i="10"/>
  <c r="EF11" i="10"/>
  <c r="ED8" i="10"/>
  <c r="ED395" i="10" s="1"/>
  <c r="D56" i="7" s="1"/>
  <c r="EE8" i="10"/>
  <c r="DN8" i="10" l="1"/>
  <c r="DN395" i="10"/>
  <c r="F50" i="7"/>
  <c r="EE395" i="10"/>
  <c r="E56" i="7" s="1"/>
  <c r="EF8" i="10"/>
  <c r="BX391" i="10"/>
  <c r="BX390" i="10"/>
  <c r="BW389" i="10"/>
  <c r="BV389" i="10"/>
  <c r="BX383" i="10"/>
  <c r="BW382" i="10"/>
  <c r="BV382" i="10"/>
  <c r="BX374" i="10"/>
  <c r="BW373" i="10"/>
  <c r="BV373" i="10"/>
  <c r="BX361" i="10"/>
  <c r="BW360" i="10"/>
  <c r="BV360" i="10"/>
  <c r="BX354" i="10"/>
  <c r="BW353" i="10"/>
  <c r="BV353" i="10"/>
  <c r="BX345" i="10"/>
  <c r="BW344" i="10"/>
  <c r="BV344" i="10"/>
  <c r="BX336" i="10"/>
  <c r="BW335" i="10"/>
  <c r="BV335" i="10"/>
  <c r="BX326" i="10"/>
  <c r="BW325" i="10"/>
  <c r="BV325" i="10"/>
  <c r="BX317" i="10"/>
  <c r="BW316" i="10"/>
  <c r="BV316" i="10"/>
  <c r="BX309" i="10"/>
  <c r="BW308" i="10"/>
  <c r="BV308" i="10"/>
  <c r="BX299" i="10"/>
  <c r="BW298" i="10"/>
  <c r="BV298" i="10"/>
  <c r="BX288" i="10"/>
  <c r="BW287" i="10"/>
  <c r="BV287" i="10"/>
  <c r="BX278" i="10"/>
  <c r="BW277" i="10"/>
  <c r="BV277" i="10"/>
  <c r="BX270" i="10"/>
  <c r="BW269" i="10"/>
  <c r="BV269" i="10"/>
  <c r="BX256" i="10"/>
  <c r="BW255" i="10"/>
  <c r="BV255" i="10"/>
  <c r="BX243" i="10"/>
  <c r="BW242" i="10"/>
  <c r="BV242" i="10"/>
  <c r="BX230" i="10"/>
  <c r="BW229" i="10"/>
  <c r="BV229" i="10"/>
  <c r="BX223" i="10"/>
  <c r="BW222" i="10"/>
  <c r="BV222" i="10"/>
  <c r="BX214" i="10"/>
  <c r="BW213" i="10"/>
  <c r="BV213" i="10"/>
  <c r="BX202" i="10"/>
  <c r="BW201" i="10"/>
  <c r="BV201" i="10"/>
  <c r="BX198" i="10"/>
  <c r="BW197" i="10"/>
  <c r="BV197" i="10"/>
  <c r="BX184" i="10"/>
  <c r="BW183" i="10"/>
  <c r="BV183" i="10"/>
  <c r="BX171" i="10"/>
  <c r="BW170" i="10"/>
  <c r="BV170" i="10"/>
  <c r="BX158" i="10"/>
  <c r="BW157" i="10"/>
  <c r="BV157" i="10"/>
  <c r="BX147" i="10"/>
  <c r="BW146" i="10"/>
  <c r="BV146" i="10"/>
  <c r="BX136" i="10"/>
  <c r="BW135" i="10"/>
  <c r="BV135" i="10"/>
  <c r="BX123" i="10"/>
  <c r="BW122" i="10"/>
  <c r="BV122" i="10"/>
  <c r="BX114" i="10"/>
  <c r="BW113" i="10"/>
  <c r="BV113" i="10"/>
  <c r="BX102" i="10"/>
  <c r="BW101" i="10"/>
  <c r="BV101" i="10"/>
  <c r="BX97" i="10"/>
  <c r="BW96" i="10"/>
  <c r="BV96" i="10"/>
  <c r="BX80" i="10"/>
  <c r="BW79" i="10"/>
  <c r="BV79" i="10"/>
  <c r="BX74" i="10"/>
  <c r="BW73" i="10"/>
  <c r="BV73" i="10"/>
  <c r="BX56" i="10"/>
  <c r="BW55" i="10"/>
  <c r="BV55" i="10"/>
  <c r="BX51" i="10"/>
  <c r="BW50" i="10"/>
  <c r="BV50" i="10"/>
  <c r="BX39" i="10"/>
  <c r="BW38" i="10"/>
  <c r="BV38" i="10"/>
  <c r="BX25" i="10"/>
  <c r="BW24" i="10"/>
  <c r="BV24" i="10"/>
  <c r="BW15" i="10"/>
  <c r="BV15" i="10"/>
  <c r="BX12" i="10"/>
  <c r="BV11" i="10"/>
  <c r="BW10" i="10"/>
  <c r="BV10" i="10"/>
  <c r="BV9" i="10"/>
  <c r="BU390" i="10"/>
  <c r="BX201" i="10" l="1"/>
  <c r="BX389" i="10"/>
  <c r="BX55" i="10"/>
  <c r="BX229" i="10"/>
  <c r="BX316" i="10"/>
  <c r="BX146" i="10"/>
  <c r="BX113" i="10"/>
  <c r="BX360" i="10"/>
  <c r="BX183" i="10"/>
  <c r="BX344" i="10"/>
  <c r="BX96" i="10"/>
  <c r="BX269" i="10"/>
  <c r="BX287" i="10"/>
  <c r="BX101" i="10"/>
  <c r="BX197" i="10"/>
  <c r="BX277" i="10"/>
  <c r="BX353" i="10"/>
  <c r="BX79" i="10"/>
  <c r="BX298" i="10"/>
  <c r="BX373" i="10"/>
  <c r="BX73" i="10"/>
  <c r="BX157" i="10"/>
  <c r="BX242" i="10"/>
  <c r="BX325" i="10"/>
  <c r="BX122" i="10"/>
  <c r="BX135" i="10"/>
  <c r="BX382" i="10"/>
  <c r="BX255" i="10"/>
  <c r="BX38" i="10"/>
  <c r="BX15" i="10"/>
  <c r="BX50" i="10"/>
  <c r="BX222" i="10"/>
  <c r="BX335" i="10"/>
  <c r="BX24" i="10"/>
  <c r="BX213" i="10"/>
  <c r="BX308" i="10"/>
  <c r="BX170" i="10"/>
  <c r="EF395" i="10"/>
  <c r="F56" i="7"/>
  <c r="BV8" i="10"/>
  <c r="BV395" i="10" s="1"/>
  <c r="D36" i="7" s="1"/>
  <c r="BW11" i="10"/>
  <c r="BX11" i="10" s="1"/>
  <c r="BX16" i="10"/>
  <c r="BW9" i="10"/>
  <c r="BX9" i="10" s="1"/>
  <c r="GJ389" i="10"/>
  <c r="GI389" i="10"/>
  <c r="GJ382" i="10"/>
  <c r="GI382" i="10"/>
  <c r="GJ373" i="10"/>
  <c r="GI373" i="10"/>
  <c r="GJ360" i="10"/>
  <c r="GI360" i="10"/>
  <c r="GJ353" i="10"/>
  <c r="GJ344" i="10"/>
  <c r="GI344" i="10"/>
  <c r="GJ335" i="10"/>
  <c r="GI335" i="10"/>
  <c r="GK325" i="10"/>
  <c r="GJ325" i="10"/>
  <c r="GI325" i="10"/>
  <c r="GK316" i="10"/>
  <c r="GJ316" i="10"/>
  <c r="GI316" i="10"/>
  <c r="GK308" i="10"/>
  <c r="GJ308" i="10"/>
  <c r="GI308" i="10"/>
  <c r="GK298" i="10"/>
  <c r="GJ298" i="10"/>
  <c r="GI298" i="10"/>
  <c r="GK287" i="10"/>
  <c r="GJ287" i="10"/>
  <c r="GI287" i="10"/>
  <c r="GK277" i="10"/>
  <c r="GJ277" i="10"/>
  <c r="GI277" i="10"/>
  <c r="GK269" i="10"/>
  <c r="GJ269" i="10"/>
  <c r="GI269" i="10"/>
  <c r="GK255" i="10"/>
  <c r="GJ255" i="10"/>
  <c r="GI255" i="10"/>
  <c r="GK242" i="10"/>
  <c r="GJ242" i="10"/>
  <c r="GI242" i="10"/>
  <c r="GK229" i="10"/>
  <c r="GJ229" i="10"/>
  <c r="GI229" i="10"/>
  <c r="GK222" i="10"/>
  <c r="GJ222" i="10"/>
  <c r="GI222" i="10"/>
  <c r="GK213" i="10"/>
  <c r="GJ213" i="10"/>
  <c r="GI213" i="10"/>
  <c r="GK201" i="10"/>
  <c r="GJ201" i="10"/>
  <c r="GI201" i="10"/>
  <c r="GK197" i="10"/>
  <c r="GJ197" i="10"/>
  <c r="GI197" i="10"/>
  <c r="GK183" i="10"/>
  <c r="GJ183" i="10"/>
  <c r="GI183" i="10"/>
  <c r="GK170" i="10"/>
  <c r="GJ170" i="10"/>
  <c r="GI170" i="10"/>
  <c r="GK157" i="10"/>
  <c r="GJ157" i="10"/>
  <c r="GI157" i="10"/>
  <c r="GK146" i="10"/>
  <c r="GJ146" i="10"/>
  <c r="GI146" i="10"/>
  <c r="GK135" i="10"/>
  <c r="GJ135" i="10"/>
  <c r="GI135" i="10"/>
  <c r="GK122" i="10"/>
  <c r="GJ122" i="10"/>
  <c r="GI122" i="10"/>
  <c r="GK113" i="10"/>
  <c r="GJ113" i="10"/>
  <c r="GI113" i="10"/>
  <c r="GK101" i="10"/>
  <c r="GJ101" i="10"/>
  <c r="GI101" i="10"/>
  <c r="GK97" i="10"/>
  <c r="GJ96" i="10"/>
  <c r="GI96" i="10"/>
  <c r="GK79" i="10"/>
  <c r="GJ79" i="10"/>
  <c r="GI79" i="10"/>
  <c r="GK73" i="10"/>
  <c r="GJ73" i="10"/>
  <c r="GI73" i="10"/>
  <c r="GK55" i="10"/>
  <c r="GJ55" i="10"/>
  <c r="GI55" i="10"/>
  <c r="GK50" i="10"/>
  <c r="GJ50" i="10"/>
  <c r="GI50" i="10"/>
  <c r="GJ38" i="10"/>
  <c r="GI38" i="10"/>
  <c r="GK24" i="10"/>
  <c r="GJ24" i="10"/>
  <c r="GI24" i="10"/>
  <c r="GJ15" i="10"/>
  <c r="GI15" i="10"/>
  <c r="GJ11" i="10"/>
  <c r="GI11" i="10"/>
  <c r="GJ10" i="10"/>
  <c r="GI10" i="10"/>
  <c r="GJ9" i="10"/>
  <c r="GF389" i="10"/>
  <c r="GG389" i="10"/>
  <c r="GF9" i="10"/>
  <c r="GG382" i="10"/>
  <c r="GF382" i="10"/>
  <c r="GG373" i="10"/>
  <c r="GF373" i="10"/>
  <c r="GG360" i="10"/>
  <c r="GF360" i="10"/>
  <c r="GG353" i="10"/>
  <c r="GF353" i="10"/>
  <c r="GG344" i="10"/>
  <c r="GF344" i="10"/>
  <c r="GG335" i="10"/>
  <c r="GF335" i="10"/>
  <c r="GH325" i="10"/>
  <c r="GG325" i="10"/>
  <c r="GF325" i="10"/>
  <c r="GH316" i="10"/>
  <c r="GG316" i="10"/>
  <c r="GF316" i="10"/>
  <c r="GH308" i="10"/>
  <c r="GG308" i="10"/>
  <c r="GF308" i="10"/>
  <c r="GH298" i="10"/>
  <c r="GG298" i="10"/>
  <c r="GF298" i="10"/>
  <c r="GH287" i="10"/>
  <c r="GG287" i="10"/>
  <c r="GF287" i="10"/>
  <c r="GH277" i="10"/>
  <c r="GG277" i="10"/>
  <c r="GF277" i="10"/>
  <c r="GH269" i="10"/>
  <c r="GG269" i="10"/>
  <c r="GF269" i="10"/>
  <c r="GH255" i="10"/>
  <c r="GG255" i="10"/>
  <c r="GF255" i="10"/>
  <c r="GH242" i="10"/>
  <c r="GG242" i="10"/>
  <c r="GF242" i="10"/>
  <c r="GH229" i="10"/>
  <c r="GG229" i="10"/>
  <c r="GF229" i="10"/>
  <c r="GH222" i="10"/>
  <c r="GG222" i="10"/>
  <c r="GF222" i="10"/>
  <c r="GH213" i="10"/>
  <c r="GG213" i="10"/>
  <c r="GF213" i="10"/>
  <c r="GH201" i="10"/>
  <c r="GG201" i="10"/>
  <c r="GF201" i="10"/>
  <c r="GH197" i="10"/>
  <c r="GG197" i="10"/>
  <c r="GF197" i="10"/>
  <c r="GH183" i="10"/>
  <c r="GG183" i="10"/>
  <c r="GF183" i="10"/>
  <c r="GH170" i="10"/>
  <c r="GG170" i="10"/>
  <c r="GF170" i="10"/>
  <c r="GH157" i="10"/>
  <c r="GG157" i="10"/>
  <c r="GF157" i="10"/>
  <c r="GH146" i="10"/>
  <c r="GG146" i="10"/>
  <c r="GF146" i="10"/>
  <c r="GH135" i="10"/>
  <c r="GG135" i="10"/>
  <c r="GF135" i="10"/>
  <c r="GH122" i="10"/>
  <c r="GG122" i="10"/>
  <c r="GF122" i="10"/>
  <c r="GH113" i="10"/>
  <c r="GG113" i="10"/>
  <c r="GF113" i="10"/>
  <c r="GH101" i="10"/>
  <c r="GG101" i="10"/>
  <c r="GF101" i="10"/>
  <c r="GH96" i="10"/>
  <c r="GG96" i="10"/>
  <c r="GF96" i="10"/>
  <c r="GF79" i="10"/>
  <c r="GH79" i="10"/>
  <c r="GG79" i="10"/>
  <c r="GH73" i="10"/>
  <c r="GG73" i="10"/>
  <c r="GF73" i="10"/>
  <c r="GH55" i="10"/>
  <c r="GG55" i="10"/>
  <c r="GF55" i="10"/>
  <c r="GH50" i="10"/>
  <c r="GG50" i="10"/>
  <c r="GF50" i="10"/>
  <c r="GG38" i="10"/>
  <c r="GF38" i="10"/>
  <c r="GH24" i="10"/>
  <c r="GG24" i="10"/>
  <c r="GF24" i="10"/>
  <c r="GG15" i="10"/>
  <c r="GF15" i="10"/>
  <c r="GG11" i="10"/>
  <c r="GF11" i="10"/>
  <c r="GG10" i="10"/>
  <c r="GG9" i="10"/>
  <c r="GD389" i="10"/>
  <c r="GC390" i="10"/>
  <c r="B390" i="10" s="1"/>
  <c r="GD9" i="10"/>
  <c r="GC383" i="10"/>
  <c r="B383" i="10" s="1"/>
  <c r="GC81" i="10"/>
  <c r="B81" i="10" s="1"/>
  <c r="GD373" i="10"/>
  <c r="GC373" i="10"/>
  <c r="GD360" i="10"/>
  <c r="GC360" i="10"/>
  <c r="GD353" i="10"/>
  <c r="GC353" i="10"/>
  <c r="GD344" i="10"/>
  <c r="GC344" i="10"/>
  <c r="GD335" i="10"/>
  <c r="GC335" i="10"/>
  <c r="GE325" i="10"/>
  <c r="GD325" i="10"/>
  <c r="GC325" i="10"/>
  <c r="GE316" i="10"/>
  <c r="GD316" i="10"/>
  <c r="GC316" i="10"/>
  <c r="GE308" i="10"/>
  <c r="GD308" i="10"/>
  <c r="GC308" i="10"/>
  <c r="GE298" i="10"/>
  <c r="GD298" i="10"/>
  <c r="GC298" i="10"/>
  <c r="GE287" i="10"/>
  <c r="GD287" i="10"/>
  <c r="GC287" i="10"/>
  <c r="GE277" i="10"/>
  <c r="GD277" i="10"/>
  <c r="GC277" i="10"/>
  <c r="GE269" i="10"/>
  <c r="GD269" i="10"/>
  <c r="GC269" i="10"/>
  <c r="GE255" i="10"/>
  <c r="GD255" i="10"/>
  <c r="GC255" i="10"/>
  <c r="GE242" i="10"/>
  <c r="GD242" i="10"/>
  <c r="GC242" i="10"/>
  <c r="GE229" i="10"/>
  <c r="GD229" i="10"/>
  <c r="GC229" i="10"/>
  <c r="GE222" i="10"/>
  <c r="GD222" i="10"/>
  <c r="GC222" i="10"/>
  <c r="GE213" i="10"/>
  <c r="GD213" i="10"/>
  <c r="GC213" i="10"/>
  <c r="GE201" i="10"/>
  <c r="GD201" i="10"/>
  <c r="GC201" i="10"/>
  <c r="GE197" i="10"/>
  <c r="GD197" i="10"/>
  <c r="GC197" i="10"/>
  <c r="GE183" i="10"/>
  <c r="GD183" i="10"/>
  <c r="GC183" i="10"/>
  <c r="GE170" i="10"/>
  <c r="GD170" i="10"/>
  <c r="GC170" i="10"/>
  <c r="GE157" i="10"/>
  <c r="GD157" i="10"/>
  <c r="GC157" i="10"/>
  <c r="GE146" i="10"/>
  <c r="GD146" i="10"/>
  <c r="GC146" i="10"/>
  <c r="GE135" i="10"/>
  <c r="GD135" i="10"/>
  <c r="GC135" i="10"/>
  <c r="GE122" i="10"/>
  <c r="GD122" i="10"/>
  <c r="GC122" i="10"/>
  <c r="GE113" i="10"/>
  <c r="GD113" i="10"/>
  <c r="GC113" i="10"/>
  <c r="GE101" i="10"/>
  <c r="GD101" i="10"/>
  <c r="GC101" i="10"/>
  <c r="GE96" i="10"/>
  <c r="GD96" i="10"/>
  <c r="GC96" i="10"/>
  <c r="GD79" i="10"/>
  <c r="GE73" i="10"/>
  <c r="GD73" i="10"/>
  <c r="GC73" i="10"/>
  <c r="GE55" i="10"/>
  <c r="GD55" i="10"/>
  <c r="GC55" i="10"/>
  <c r="GE50" i="10"/>
  <c r="GD50" i="10"/>
  <c r="GC50" i="10"/>
  <c r="GD38" i="10"/>
  <c r="GC38" i="10"/>
  <c r="GE24" i="10"/>
  <c r="GD24" i="10"/>
  <c r="GC24" i="10"/>
  <c r="GD15" i="10"/>
  <c r="GC15" i="10"/>
  <c r="GD11" i="10"/>
  <c r="GC11" i="10"/>
  <c r="GA389" i="10"/>
  <c r="FZ389" i="10"/>
  <c r="GA382" i="10"/>
  <c r="FZ382" i="10"/>
  <c r="GA373" i="10"/>
  <c r="FZ373" i="10"/>
  <c r="GA360" i="10"/>
  <c r="FZ360" i="10"/>
  <c r="GB354" i="10"/>
  <c r="GA353" i="10"/>
  <c r="FZ353" i="10"/>
  <c r="GA344" i="10"/>
  <c r="FZ344" i="10"/>
  <c r="GA335" i="10"/>
  <c r="FZ335" i="10"/>
  <c r="GB325" i="10"/>
  <c r="GA325" i="10"/>
  <c r="FZ325" i="10"/>
  <c r="GB316" i="10"/>
  <c r="GA316" i="10"/>
  <c r="FZ316" i="10"/>
  <c r="GB308" i="10"/>
  <c r="GA308" i="10"/>
  <c r="FZ308" i="10"/>
  <c r="GB298" i="10"/>
  <c r="GA298" i="10"/>
  <c r="FZ298" i="10"/>
  <c r="GB287" i="10"/>
  <c r="GA287" i="10"/>
  <c r="FZ287" i="10"/>
  <c r="GB277" i="10"/>
  <c r="GA277" i="10"/>
  <c r="FZ277" i="10"/>
  <c r="GB269" i="10"/>
  <c r="GA269" i="10"/>
  <c r="FZ269" i="10"/>
  <c r="GB256" i="10"/>
  <c r="GA255" i="10"/>
  <c r="FZ255" i="10"/>
  <c r="GB243" i="10"/>
  <c r="GA242" i="10"/>
  <c r="FZ242" i="10"/>
  <c r="GB229" i="10"/>
  <c r="GA229" i="10"/>
  <c r="FZ229" i="10"/>
  <c r="GB222" i="10"/>
  <c r="GA222" i="10"/>
  <c r="FZ222" i="10"/>
  <c r="GA213" i="10"/>
  <c r="FZ213" i="10"/>
  <c r="GB202" i="10"/>
  <c r="GA201" i="10"/>
  <c r="FZ201" i="10"/>
  <c r="GB198" i="10"/>
  <c r="GA197" i="10"/>
  <c r="FZ197" i="10"/>
  <c r="GB183" i="10"/>
  <c r="GA183" i="10"/>
  <c r="FZ183" i="10"/>
  <c r="GA170" i="10"/>
  <c r="FZ170" i="10"/>
  <c r="GB157" i="10"/>
  <c r="GA157" i="10"/>
  <c r="FZ157" i="10"/>
  <c r="GB147" i="10"/>
  <c r="GA146" i="10"/>
  <c r="FZ146" i="10"/>
  <c r="GB135" i="10"/>
  <c r="GA135" i="10"/>
  <c r="FZ135" i="10"/>
  <c r="GB123" i="10"/>
  <c r="GA122" i="10"/>
  <c r="GB122" i="10" s="1"/>
  <c r="FZ122" i="10"/>
  <c r="GB113" i="10"/>
  <c r="GA113" i="10"/>
  <c r="FZ113" i="10"/>
  <c r="GB101" i="10"/>
  <c r="GA101" i="10"/>
  <c r="FZ101" i="10"/>
  <c r="GB97" i="10"/>
  <c r="GA96" i="10"/>
  <c r="FZ96" i="10"/>
  <c r="GB79" i="10"/>
  <c r="GA79" i="10"/>
  <c r="FZ79" i="10"/>
  <c r="GB73" i="10"/>
  <c r="GA73" i="10"/>
  <c r="FZ73" i="10"/>
  <c r="GB56" i="10"/>
  <c r="GA55" i="10"/>
  <c r="FZ55" i="10"/>
  <c r="GB50" i="10"/>
  <c r="GA50" i="10"/>
  <c r="FZ50" i="10"/>
  <c r="GB39" i="10"/>
  <c r="GA38" i="10"/>
  <c r="GB38" i="10" s="1"/>
  <c r="FZ38" i="10"/>
  <c r="GB24" i="10"/>
  <c r="GA24" i="10"/>
  <c r="FZ24" i="10"/>
  <c r="GA15" i="10"/>
  <c r="FZ15" i="10"/>
  <c r="GA11" i="10"/>
  <c r="FZ11" i="10"/>
  <c r="GA10" i="10"/>
  <c r="FZ10" i="10"/>
  <c r="GA9" i="10"/>
  <c r="FZ9" i="10"/>
  <c r="FX389" i="10"/>
  <c r="FW389" i="10"/>
  <c r="FX382" i="10"/>
  <c r="FW382" i="10"/>
  <c r="FX373" i="10"/>
  <c r="FW373" i="10"/>
  <c r="FX360" i="10"/>
  <c r="FW360" i="10"/>
  <c r="FY354" i="10"/>
  <c r="FX353" i="10"/>
  <c r="FW353" i="10"/>
  <c r="FX344" i="10"/>
  <c r="FW344" i="10"/>
  <c r="FX335" i="10"/>
  <c r="FW335" i="10"/>
  <c r="FY325" i="10"/>
  <c r="FX325" i="10"/>
  <c r="FW325" i="10"/>
  <c r="FY316" i="10"/>
  <c r="FX316" i="10"/>
  <c r="FW316" i="10"/>
  <c r="FY308" i="10"/>
  <c r="FX308" i="10"/>
  <c r="FW308" i="10"/>
  <c r="FY298" i="10"/>
  <c r="FX298" i="10"/>
  <c r="FW298" i="10"/>
  <c r="FY287" i="10"/>
  <c r="FX287" i="10"/>
  <c r="FW287" i="10"/>
  <c r="FY277" i="10"/>
  <c r="FX277" i="10"/>
  <c r="FW277" i="10"/>
  <c r="FY269" i="10"/>
  <c r="FX269" i="10"/>
  <c r="FW269" i="10"/>
  <c r="FY256" i="10"/>
  <c r="FX255" i="10"/>
  <c r="FW255" i="10"/>
  <c r="FY243" i="10"/>
  <c r="FX242" i="10"/>
  <c r="FW242" i="10"/>
  <c r="FY229" i="10"/>
  <c r="FX229" i="10"/>
  <c r="FW229" i="10"/>
  <c r="FY222" i="10"/>
  <c r="FX222" i="10"/>
  <c r="FW222" i="10"/>
  <c r="FX213" i="10"/>
  <c r="FW213" i="10"/>
  <c r="FY202" i="10"/>
  <c r="FX201" i="10"/>
  <c r="FW201" i="10"/>
  <c r="FY198" i="10"/>
  <c r="FX197" i="10"/>
  <c r="FW197" i="10"/>
  <c r="FY183" i="10"/>
  <c r="FX183" i="10"/>
  <c r="FW183" i="10"/>
  <c r="FX170" i="10"/>
  <c r="FY170" i="10" s="1"/>
  <c r="FW170" i="10"/>
  <c r="FY157" i="10"/>
  <c r="FX157" i="10"/>
  <c r="FW157" i="10"/>
  <c r="FY147" i="10"/>
  <c r="FX146" i="10"/>
  <c r="FW146" i="10"/>
  <c r="FY135" i="10"/>
  <c r="FX135" i="10"/>
  <c r="FW135" i="10"/>
  <c r="FY123" i="10"/>
  <c r="FX122" i="10"/>
  <c r="FW122" i="10"/>
  <c r="FY113" i="10"/>
  <c r="FX113" i="10"/>
  <c r="FW113" i="10"/>
  <c r="FY101" i="10"/>
  <c r="FX101" i="10"/>
  <c r="FW101" i="10"/>
  <c r="FY97" i="10"/>
  <c r="FX96" i="10"/>
  <c r="FW96" i="10"/>
  <c r="FY79" i="10"/>
  <c r="FX79" i="10"/>
  <c r="FW79" i="10"/>
  <c r="FY73" i="10"/>
  <c r="FX73" i="10"/>
  <c r="FW73" i="10"/>
  <c r="FY56" i="10"/>
  <c r="FX55" i="10"/>
  <c r="FW55" i="10"/>
  <c r="FY50" i="10"/>
  <c r="FX50" i="10"/>
  <c r="FW50" i="10"/>
  <c r="FY39" i="10"/>
  <c r="FX38" i="10"/>
  <c r="FW38" i="10"/>
  <c r="FY24" i="10"/>
  <c r="FX24" i="10"/>
  <c r="FW24" i="10"/>
  <c r="FX15" i="10"/>
  <c r="FW15" i="10"/>
  <c r="FX11" i="10"/>
  <c r="FW11" i="10"/>
  <c r="FX10" i="10"/>
  <c r="FW10" i="10"/>
  <c r="FX9" i="10"/>
  <c r="FU277" i="10"/>
  <c r="FT277" i="10"/>
  <c r="FU255" i="10"/>
  <c r="FT255" i="10"/>
  <c r="FU389" i="10"/>
  <c r="FT389" i="10"/>
  <c r="FU382" i="10"/>
  <c r="FT382" i="10"/>
  <c r="FU373" i="10"/>
  <c r="FT373" i="10"/>
  <c r="FU360" i="10"/>
  <c r="FT360" i="10"/>
  <c r="FU353" i="10"/>
  <c r="FT353" i="10"/>
  <c r="FU344" i="10"/>
  <c r="FT344" i="10"/>
  <c r="FU335" i="10"/>
  <c r="FT335" i="10"/>
  <c r="FV325" i="10"/>
  <c r="FU325" i="10"/>
  <c r="FT325" i="10"/>
  <c r="FV316" i="10"/>
  <c r="FU316" i="10"/>
  <c r="FT316" i="10"/>
  <c r="FV308" i="10"/>
  <c r="FU308" i="10"/>
  <c r="FT308" i="10"/>
  <c r="FV298" i="10"/>
  <c r="FU298" i="10"/>
  <c r="FT298" i="10"/>
  <c r="FV287" i="10"/>
  <c r="FU287" i="10"/>
  <c r="FT287" i="10"/>
  <c r="FV269" i="10"/>
  <c r="FU269" i="10"/>
  <c r="FT269" i="10"/>
  <c r="FU242" i="10"/>
  <c r="FT242" i="10"/>
  <c r="FU229" i="10"/>
  <c r="FT229" i="10"/>
  <c r="FV222" i="10"/>
  <c r="FU222" i="10"/>
  <c r="FT222" i="10"/>
  <c r="FV213" i="10"/>
  <c r="FU213" i="10"/>
  <c r="FT213" i="10"/>
  <c r="FV201" i="10"/>
  <c r="FU201" i="10"/>
  <c r="FT201" i="10"/>
  <c r="FV197" i="10"/>
  <c r="FU197" i="10"/>
  <c r="FT197" i="10"/>
  <c r="FV183" i="10"/>
  <c r="FU183" i="10"/>
  <c r="FT183" i="10"/>
  <c r="FV170" i="10"/>
  <c r="FU170" i="10"/>
  <c r="FT170" i="10"/>
  <c r="FV157" i="10"/>
  <c r="FU157" i="10"/>
  <c r="FT157" i="10"/>
  <c r="FV146" i="10"/>
  <c r="FU146" i="10"/>
  <c r="FT146" i="10"/>
  <c r="FV135" i="10"/>
  <c r="FU135" i="10"/>
  <c r="FT135" i="10"/>
  <c r="FV122" i="10"/>
  <c r="FU122" i="10"/>
  <c r="FT122" i="10"/>
  <c r="FV113" i="10"/>
  <c r="FU113" i="10"/>
  <c r="FT113" i="10"/>
  <c r="FU101" i="10"/>
  <c r="FT101" i="10"/>
  <c r="FV96" i="10"/>
  <c r="FU96" i="10"/>
  <c r="FT96" i="10"/>
  <c r="FV79" i="10"/>
  <c r="FU79" i="10"/>
  <c r="FT79" i="10"/>
  <c r="FV73" i="10"/>
  <c r="FU73" i="10"/>
  <c r="FT73" i="10"/>
  <c r="FV55" i="10"/>
  <c r="FU55" i="10"/>
  <c r="FT55" i="10"/>
  <c r="FV50" i="10"/>
  <c r="FU50" i="10"/>
  <c r="FT50" i="10"/>
  <c r="FU38" i="10"/>
  <c r="FT38" i="10"/>
  <c r="FV24" i="10"/>
  <c r="FU24" i="10"/>
  <c r="FT24" i="10"/>
  <c r="FU15" i="10"/>
  <c r="FT15" i="10"/>
  <c r="FU11" i="10"/>
  <c r="FT11" i="10"/>
  <c r="FU10" i="10"/>
  <c r="FV10" i="10" s="1"/>
  <c r="FU9" i="10"/>
  <c r="AB390" i="10"/>
  <c r="AB392" i="10"/>
  <c r="AB383" i="10"/>
  <c r="AB361" i="10"/>
  <c r="AB374" i="10"/>
  <c r="AB336" i="10"/>
  <c r="AB345" i="10"/>
  <c r="AB309" i="10"/>
  <c r="AB317" i="10"/>
  <c r="AB326" i="10"/>
  <c r="AB270" i="10"/>
  <c r="AB278" i="10"/>
  <c r="AB288" i="10"/>
  <c r="AB230" i="10"/>
  <c r="AB243" i="10"/>
  <c r="AB198" i="10"/>
  <c r="AB202" i="10"/>
  <c r="AB214" i="10"/>
  <c r="AB184" i="10"/>
  <c r="AB158" i="10"/>
  <c r="AB171" i="10"/>
  <c r="AB102" i="10"/>
  <c r="AB114" i="10"/>
  <c r="AB80" i="10"/>
  <c r="AB56" i="10"/>
  <c r="AB51" i="10"/>
  <c r="AB16" i="10"/>
  <c r="DB280" i="10"/>
  <c r="FR308" i="10"/>
  <c r="FQ308" i="10"/>
  <c r="FR183" i="10"/>
  <c r="FQ183" i="10"/>
  <c r="FR157" i="10"/>
  <c r="FQ157" i="10"/>
  <c r="FR135" i="10"/>
  <c r="FQ135" i="10"/>
  <c r="FS22" i="10"/>
  <c r="FR389" i="10"/>
  <c r="FQ389" i="10"/>
  <c r="FR382" i="10"/>
  <c r="FR373" i="10"/>
  <c r="FR353" i="10"/>
  <c r="FQ353" i="10"/>
  <c r="FR344" i="10"/>
  <c r="FQ344" i="10"/>
  <c r="FR335" i="10"/>
  <c r="FQ335" i="10"/>
  <c r="FS316" i="10"/>
  <c r="FR316" i="10"/>
  <c r="FQ316" i="10"/>
  <c r="FR298" i="10"/>
  <c r="FS287" i="10"/>
  <c r="FR287" i="10"/>
  <c r="FQ287" i="10"/>
  <c r="FR277" i="10"/>
  <c r="FS269" i="10"/>
  <c r="FR269" i="10"/>
  <c r="FQ269" i="10"/>
  <c r="FR255" i="10"/>
  <c r="FR242" i="10"/>
  <c r="FS229" i="10"/>
  <c r="FR229" i="10"/>
  <c r="FQ229" i="10"/>
  <c r="FS222" i="10"/>
  <c r="FR222" i="10"/>
  <c r="FQ222" i="10"/>
  <c r="FR213" i="10"/>
  <c r="FS201" i="10"/>
  <c r="FR201" i="10"/>
  <c r="FQ201" i="10"/>
  <c r="FR197" i="10"/>
  <c r="FQ197" i="10"/>
  <c r="FS171" i="10"/>
  <c r="FS170" i="10" s="1"/>
  <c r="FQ170" i="10"/>
  <c r="FR122" i="10"/>
  <c r="FR113" i="10"/>
  <c r="FR101" i="10"/>
  <c r="FR96" i="10"/>
  <c r="FR55" i="10"/>
  <c r="FR50" i="10"/>
  <c r="FR38" i="10"/>
  <c r="FQ38" i="10"/>
  <c r="FS24" i="10"/>
  <c r="FR24" i="10"/>
  <c r="FQ24" i="10"/>
  <c r="FR15" i="10"/>
  <c r="FQ15" i="10"/>
  <c r="FR11" i="10"/>
  <c r="FQ11" i="10"/>
  <c r="FR10" i="10"/>
  <c r="FS10" i="10" s="1"/>
  <c r="FR9" i="10"/>
  <c r="FQ9" i="10"/>
  <c r="FS9" i="10" s="1"/>
  <c r="FP390" i="10"/>
  <c r="FO389" i="10"/>
  <c r="FN389" i="10"/>
  <c r="FP382" i="10"/>
  <c r="FO382" i="10"/>
  <c r="FN382" i="10"/>
  <c r="FP373" i="10"/>
  <c r="FO373" i="10"/>
  <c r="FN373" i="10"/>
  <c r="FP360" i="10"/>
  <c r="FO360" i="10"/>
  <c r="FN360" i="10"/>
  <c r="FP353" i="10"/>
  <c r="FO353" i="10"/>
  <c r="FN353" i="10"/>
  <c r="FP344" i="10"/>
  <c r="FO344" i="10"/>
  <c r="FN344" i="10"/>
  <c r="FP335" i="10"/>
  <c r="FO335" i="10"/>
  <c r="FN335" i="10"/>
  <c r="FP325" i="10"/>
  <c r="FO325" i="10"/>
  <c r="FN325" i="10"/>
  <c r="FP316" i="10"/>
  <c r="FO316" i="10"/>
  <c r="FN316" i="10"/>
  <c r="FP308" i="10"/>
  <c r="FO308" i="10"/>
  <c r="FN308" i="10"/>
  <c r="FP298" i="10"/>
  <c r="FO298" i="10"/>
  <c r="FN298" i="10"/>
  <c r="FP287" i="10"/>
  <c r="FO287" i="10"/>
  <c r="FN287" i="10"/>
  <c r="FP277" i="10"/>
  <c r="FO277" i="10"/>
  <c r="FN277" i="10"/>
  <c r="FP269" i="10"/>
  <c r="FO269" i="10"/>
  <c r="FN269" i="10"/>
  <c r="FP255" i="10"/>
  <c r="FO255" i="10"/>
  <c r="FN255" i="10"/>
  <c r="FP242" i="10"/>
  <c r="FO242" i="10"/>
  <c r="FN242" i="10"/>
  <c r="FP229" i="10"/>
  <c r="FO229" i="10"/>
  <c r="FN229" i="10"/>
  <c r="FP222" i="10"/>
  <c r="FO222" i="10"/>
  <c r="FN222" i="10"/>
  <c r="FP213" i="10"/>
  <c r="FO213" i="10"/>
  <c r="FN213" i="10"/>
  <c r="FP201" i="10"/>
  <c r="FO201" i="10"/>
  <c r="FN201" i="10"/>
  <c r="FP197" i="10"/>
  <c r="FO197" i="10"/>
  <c r="FN197" i="10"/>
  <c r="FP183" i="10"/>
  <c r="FO183" i="10"/>
  <c r="FN183" i="10"/>
  <c r="FP170" i="10"/>
  <c r="FO170" i="10"/>
  <c r="FN170" i="10"/>
  <c r="FP157" i="10"/>
  <c r="FO157" i="10"/>
  <c r="FN157" i="10"/>
  <c r="FP146" i="10"/>
  <c r="FO146" i="10"/>
  <c r="FN146" i="10"/>
  <c r="FP135" i="10"/>
  <c r="FO135" i="10"/>
  <c r="FN135" i="10"/>
  <c r="FP122" i="10"/>
  <c r="FO122" i="10"/>
  <c r="FN122" i="10"/>
  <c r="FP113" i="10"/>
  <c r="FO113" i="10"/>
  <c r="FN113" i="10"/>
  <c r="FP101" i="10"/>
  <c r="FO101" i="10"/>
  <c r="FN101" i="10"/>
  <c r="FP96" i="10"/>
  <c r="FO96" i="10"/>
  <c r="FN96" i="10"/>
  <c r="FP79" i="10"/>
  <c r="FO79" i="10"/>
  <c r="FN79" i="10"/>
  <c r="FP73" i="10"/>
  <c r="FO73" i="10"/>
  <c r="FN73" i="10"/>
  <c r="FP55" i="10"/>
  <c r="FO55" i="10"/>
  <c r="FN55" i="10"/>
  <c r="FP50" i="10"/>
  <c r="FO50" i="10"/>
  <c r="FN50" i="10"/>
  <c r="FO38" i="10"/>
  <c r="FN38" i="10"/>
  <c r="FP24" i="10"/>
  <c r="FO24" i="10"/>
  <c r="FN24" i="10"/>
  <c r="FP15" i="10"/>
  <c r="FO15" i="10"/>
  <c r="FN15" i="10"/>
  <c r="FP11" i="10"/>
  <c r="FO11" i="10"/>
  <c r="FN11" i="10"/>
  <c r="FO10" i="10"/>
  <c r="FN10" i="10"/>
  <c r="FO9" i="10"/>
  <c r="FN9" i="10"/>
  <c r="FL389" i="10"/>
  <c r="FK389" i="10"/>
  <c r="FL382" i="10"/>
  <c r="FL373" i="10"/>
  <c r="FM354" i="10"/>
  <c r="FL353" i="10"/>
  <c r="FK353" i="10"/>
  <c r="FM345" i="10"/>
  <c r="FL344" i="10"/>
  <c r="FK344" i="10"/>
  <c r="FM336" i="10"/>
  <c r="FL335" i="10"/>
  <c r="FK335" i="10"/>
  <c r="FM317" i="10"/>
  <c r="FM316" i="10" s="1"/>
  <c r="FL316" i="10"/>
  <c r="FK316" i="10"/>
  <c r="FL308" i="10"/>
  <c r="FL298" i="10"/>
  <c r="FM288" i="10"/>
  <c r="FM287" i="10" s="1"/>
  <c r="FL287" i="10"/>
  <c r="FK287" i="10"/>
  <c r="FL277" i="10"/>
  <c r="FM270" i="10"/>
  <c r="FM269" i="10" s="1"/>
  <c r="FL269" i="10"/>
  <c r="FK269" i="10"/>
  <c r="FL255" i="10"/>
  <c r="FL242" i="10"/>
  <c r="FM230" i="10"/>
  <c r="FM229" i="10" s="1"/>
  <c r="FL229" i="10"/>
  <c r="FK229" i="10"/>
  <c r="FM223" i="10"/>
  <c r="FM222" i="10" s="1"/>
  <c r="FL222" i="10"/>
  <c r="FK222" i="10"/>
  <c r="FL213" i="10"/>
  <c r="FM202" i="10"/>
  <c r="FM201" i="10" s="1"/>
  <c r="FL201" i="10"/>
  <c r="FK201" i="10"/>
  <c r="FM198" i="10"/>
  <c r="FM197" i="10" s="1"/>
  <c r="FL197" i="10"/>
  <c r="FK197" i="10"/>
  <c r="FL183" i="10"/>
  <c r="FM171" i="10"/>
  <c r="FM170" i="10" s="1"/>
  <c r="FK170" i="10"/>
  <c r="FM123" i="10"/>
  <c r="FM122" i="10" s="1"/>
  <c r="FL122" i="10"/>
  <c r="FK122" i="10"/>
  <c r="FL113" i="10"/>
  <c r="FM102" i="10"/>
  <c r="FM101" i="10" s="1"/>
  <c r="FL101" i="10"/>
  <c r="FK101" i="10"/>
  <c r="FL96" i="10"/>
  <c r="FM80" i="10"/>
  <c r="FM79" i="10" s="1"/>
  <c r="FL79" i="10"/>
  <c r="FK79" i="10"/>
  <c r="FL55" i="10"/>
  <c r="FL50" i="10"/>
  <c r="FL38" i="10"/>
  <c r="FK38" i="10"/>
  <c r="FM24" i="10"/>
  <c r="FL24" i="10"/>
  <c r="FK24" i="10"/>
  <c r="FM16" i="10"/>
  <c r="FL15" i="10"/>
  <c r="FK15" i="10"/>
  <c r="FL11" i="10"/>
  <c r="FK11" i="10"/>
  <c r="FL10" i="10"/>
  <c r="FK10" i="10"/>
  <c r="FL9" i="10"/>
  <c r="FK9" i="10"/>
  <c r="S390" i="10"/>
  <c r="R389" i="10"/>
  <c r="Q389" i="10"/>
  <c r="S382" i="10"/>
  <c r="R382" i="10"/>
  <c r="Q382" i="10"/>
  <c r="S373" i="10"/>
  <c r="R373" i="10"/>
  <c r="Q373" i="10"/>
  <c r="S360" i="10"/>
  <c r="R360" i="10"/>
  <c r="Q360" i="10"/>
  <c r="S353" i="10"/>
  <c r="R353" i="10"/>
  <c r="Q353" i="10"/>
  <c r="S344" i="10"/>
  <c r="R344" i="10"/>
  <c r="Q344" i="10"/>
  <c r="S335" i="10"/>
  <c r="R335" i="10"/>
  <c r="Q335" i="10"/>
  <c r="S325" i="10"/>
  <c r="R325" i="10"/>
  <c r="Q325" i="10"/>
  <c r="S316" i="10"/>
  <c r="R316" i="10"/>
  <c r="Q316" i="10"/>
  <c r="S308" i="10"/>
  <c r="R308" i="10"/>
  <c r="Q308" i="10"/>
  <c r="S298" i="10"/>
  <c r="R298" i="10"/>
  <c r="Q298" i="10"/>
  <c r="S287" i="10"/>
  <c r="R287" i="10"/>
  <c r="Q287" i="10"/>
  <c r="S277" i="10"/>
  <c r="R277" i="10"/>
  <c r="Q277" i="10"/>
  <c r="S269" i="10"/>
  <c r="R269" i="10"/>
  <c r="Q269" i="10"/>
  <c r="S255" i="10"/>
  <c r="R255" i="10"/>
  <c r="Q255" i="10"/>
  <c r="S242" i="10"/>
  <c r="R242" i="10"/>
  <c r="Q242" i="10"/>
  <c r="S229" i="10"/>
  <c r="R229" i="10"/>
  <c r="Q229" i="10"/>
  <c r="S222" i="10"/>
  <c r="R222" i="10"/>
  <c r="Q222" i="10"/>
  <c r="S213" i="10"/>
  <c r="R213" i="10"/>
  <c r="Q213" i="10"/>
  <c r="S201" i="10"/>
  <c r="R201" i="10"/>
  <c r="Q201" i="10"/>
  <c r="S197" i="10"/>
  <c r="R197" i="10"/>
  <c r="Q197" i="10"/>
  <c r="S183" i="10"/>
  <c r="R183" i="10"/>
  <c r="Q183" i="10"/>
  <c r="S170" i="10"/>
  <c r="R170" i="10"/>
  <c r="Q170" i="10"/>
  <c r="S157" i="10"/>
  <c r="R157" i="10"/>
  <c r="Q157" i="10"/>
  <c r="S146" i="10"/>
  <c r="R146" i="10"/>
  <c r="Q146" i="10"/>
  <c r="S135" i="10"/>
  <c r="R135" i="10"/>
  <c r="Q135" i="10"/>
  <c r="S122" i="10"/>
  <c r="R122" i="10"/>
  <c r="Q122" i="10"/>
  <c r="S113" i="10"/>
  <c r="R113" i="10"/>
  <c r="Q113" i="10"/>
  <c r="S101" i="10"/>
  <c r="R101" i="10"/>
  <c r="Q101" i="10"/>
  <c r="S96" i="10"/>
  <c r="R96" i="10"/>
  <c r="Q96" i="10"/>
  <c r="S79" i="10"/>
  <c r="R79" i="10"/>
  <c r="Q79" i="10"/>
  <c r="S73" i="10"/>
  <c r="R73" i="10"/>
  <c r="Q73" i="10"/>
  <c r="S55" i="10"/>
  <c r="R55" i="10"/>
  <c r="Q55" i="10"/>
  <c r="S50" i="10"/>
  <c r="R50" i="10"/>
  <c r="Q50" i="10"/>
  <c r="R38" i="10"/>
  <c r="Q38" i="10"/>
  <c r="S24" i="10"/>
  <c r="R24" i="10"/>
  <c r="Q24" i="10"/>
  <c r="S15" i="10"/>
  <c r="R15" i="10"/>
  <c r="Q15" i="10"/>
  <c r="S11" i="10"/>
  <c r="R11" i="10"/>
  <c r="Q11" i="10"/>
  <c r="R10" i="10"/>
  <c r="Q10" i="10"/>
  <c r="R9" i="10"/>
  <c r="Q9" i="10"/>
  <c r="CG375" i="10"/>
  <c r="GB197" i="10" l="1"/>
  <c r="GB255" i="10"/>
  <c r="GC79" i="10"/>
  <c r="GE79" i="10" s="1"/>
  <c r="GB201" i="10"/>
  <c r="GB170" i="10"/>
  <c r="GK96" i="10"/>
  <c r="FS308" i="10"/>
  <c r="GB96" i="10"/>
  <c r="GB242" i="10"/>
  <c r="FV229" i="10"/>
  <c r="FY55" i="10"/>
  <c r="FY146" i="10"/>
  <c r="FV255" i="10"/>
  <c r="FY197" i="10"/>
  <c r="FV242" i="10"/>
  <c r="FY242" i="10"/>
  <c r="GE81" i="10"/>
  <c r="GC10" i="10"/>
  <c r="GE10" i="10" s="1"/>
  <c r="FY122" i="10"/>
  <c r="FV11" i="10"/>
  <c r="FV101" i="10"/>
  <c r="FY255" i="10"/>
  <c r="GB55" i="10"/>
  <c r="GB146" i="10"/>
  <c r="FY213" i="10"/>
  <c r="GC382" i="10"/>
  <c r="GC8" i="10" s="1"/>
  <c r="GC9" i="10"/>
  <c r="GE9" i="10" s="1"/>
  <c r="FV277" i="10"/>
  <c r="GE390" i="10"/>
  <c r="FY96" i="10"/>
  <c r="FY201" i="10"/>
  <c r="GB213" i="10"/>
  <c r="BW8" i="10"/>
  <c r="FM15" i="10"/>
  <c r="GD382" i="10"/>
  <c r="GD8" i="10" s="1"/>
  <c r="GD395" i="10" s="1"/>
  <c r="E73" i="7" s="1"/>
  <c r="FM344" i="10"/>
  <c r="R8" i="10"/>
  <c r="GC389" i="10"/>
  <c r="GE389" i="10" s="1"/>
  <c r="S389" i="10"/>
  <c r="FS15" i="10"/>
  <c r="FT8" i="10"/>
  <c r="FT395" i="10" s="1"/>
  <c r="D70" i="7" s="1"/>
  <c r="GA8" i="10"/>
  <c r="GA395" i="10" s="1"/>
  <c r="E72" i="7" s="1"/>
  <c r="FN8" i="10"/>
  <c r="FN395" i="10" s="1"/>
  <c r="FL8" i="10"/>
  <c r="FL395" i="10" s="1"/>
  <c r="E67" i="7" s="1"/>
  <c r="FO8" i="10"/>
  <c r="FO395" i="10" s="1"/>
  <c r="E68" i="7" s="1"/>
  <c r="FM353" i="10"/>
  <c r="GG8" i="10"/>
  <c r="GG395" i="10" s="1"/>
  <c r="E74" i="7" s="1"/>
  <c r="FR8" i="10"/>
  <c r="FR395" i="10" s="1"/>
  <c r="E69" i="7" s="1"/>
  <c r="GE383" i="10"/>
  <c r="Q8" i="10"/>
  <c r="Q395" i="10" s="1"/>
  <c r="D17" i="7" s="1"/>
  <c r="FM335" i="10"/>
  <c r="GI8" i="10"/>
  <c r="GI395" i="10" s="1"/>
  <c r="D75" i="7" s="1"/>
  <c r="GK9" i="10"/>
  <c r="GJ8" i="10"/>
  <c r="GF8" i="10"/>
  <c r="GF395" i="10" s="1"/>
  <c r="D74" i="7" s="1"/>
  <c r="GF10" i="10"/>
  <c r="GB389" i="10"/>
  <c r="GB353" i="10"/>
  <c r="FZ8" i="10"/>
  <c r="FZ395" i="10" s="1"/>
  <c r="D72" i="7" s="1"/>
  <c r="GB9" i="10"/>
  <c r="FY389" i="10"/>
  <c r="FY353" i="10"/>
  <c r="FX8" i="10"/>
  <c r="FX395" i="10" s="1"/>
  <c r="E71" i="7" s="1"/>
  <c r="FY38" i="10"/>
  <c r="FW8" i="10"/>
  <c r="FW395" i="10" s="1"/>
  <c r="D71" i="7" s="1"/>
  <c r="FY9" i="10"/>
  <c r="FU8" i="10"/>
  <c r="FU395" i="10" s="1"/>
  <c r="E70" i="7" s="1"/>
  <c r="FQ8" i="10"/>
  <c r="FQ395" i="10" s="1"/>
  <c r="D69" i="7" s="1"/>
  <c r="FP389" i="10"/>
  <c r="FM9" i="10"/>
  <c r="FK8" i="10"/>
  <c r="FK395" i="10" s="1"/>
  <c r="D67" i="7" s="1"/>
  <c r="F67" i="7" l="1"/>
  <c r="F69" i="7"/>
  <c r="GE382" i="10"/>
  <c r="F74" i="7"/>
  <c r="F72" i="7"/>
  <c r="F71" i="7"/>
  <c r="F70" i="7"/>
  <c r="BW395" i="10"/>
  <c r="BX8" i="10"/>
  <c r="BX395" i="10" s="1"/>
  <c r="GC395" i="10"/>
  <c r="D73" i="7" s="1"/>
  <c r="F73" i="7" s="1"/>
  <c r="R395" i="10"/>
  <c r="S395" i="10" s="1"/>
  <c r="GB8" i="10"/>
  <c r="GB395" i="10" s="1"/>
  <c r="FP395" i="10"/>
  <c r="D68" i="7"/>
  <c r="F68" i="7" s="1"/>
  <c r="GJ395" i="10"/>
  <c r="GK8" i="10"/>
  <c r="GK395" i="10" s="1"/>
  <c r="GH8" i="10"/>
  <c r="GH395" i="10" s="1"/>
  <c r="GE8" i="10"/>
  <c r="GE395" i="10" s="1"/>
  <c r="FY8" i="10"/>
  <c r="FY395" i="10" s="1"/>
  <c r="FV8" i="10"/>
  <c r="FV395" i="10" s="1"/>
  <c r="FS8" i="10"/>
  <c r="FS395" i="10" s="1"/>
  <c r="FM8" i="10"/>
  <c r="FM395" i="10" s="1"/>
  <c r="CD271" i="10"/>
  <c r="AH52" i="10"/>
  <c r="FJ390" i="10"/>
  <c r="FI389" i="10"/>
  <c r="FH389" i="10"/>
  <c r="FJ382" i="10"/>
  <c r="FI382" i="10"/>
  <c r="FH382" i="10"/>
  <c r="FJ373" i="10"/>
  <c r="FI373" i="10"/>
  <c r="FH373" i="10"/>
  <c r="FJ360" i="10"/>
  <c r="FI360" i="10"/>
  <c r="FH360" i="10"/>
  <c r="FJ353" i="10"/>
  <c r="FI353" i="10"/>
  <c r="FH353" i="10"/>
  <c r="FJ344" i="10"/>
  <c r="FI344" i="10"/>
  <c r="FH344" i="10"/>
  <c r="FJ335" i="10"/>
  <c r="FI335" i="10"/>
  <c r="FH335" i="10"/>
  <c r="FJ325" i="10"/>
  <c r="FI325" i="10"/>
  <c r="FH325" i="10"/>
  <c r="FJ316" i="10"/>
  <c r="FI316" i="10"/>
  <c r="FH316" i="10"/>
  <c r="FJ308" i="10"/>
  <c r="FI308" i="10"/>
  <c r="FH308" i="10"/>
  <c r="FJ298" i="10"/>
  <c r="FI298" i="10"/>
  <c r="FH298" i="10"/>
  <c r="FJ287" i="10"/>
  <c r="FI287" i="10"/>
  <c r="FH287" i="10"/>
  <c r="FJ277" i="10"/>
  <c r="FI277" i="10"/>
  <c r="FH277" i="10"/>
  <c r="FJ269" i="10"/>
  <c r="FI269" i="10"/>
  <c r="FH269" i="10"/>
  <c r="FJ255" i="10"/>
  <c r="FI255" i="10"/>
  <c r="FH255" i="10"/>
  <c r="FJ242" i="10"/>
  <c r="FI242" i="10"/>
  <c r="FH242" i="10"/>
  <c r="FJ229" i="10"/>
  <c r="FI229" i="10"/>
  <c r="FH229" i="10"/>
  <c r="FJ222" i="10"/>
  <c r="FI222" i="10"/>
  <c r="FH222" i="10"/>
  <c r="FJ213" i="10"/>
  <c r="FI213" i="10"/>
  <c r="FH213" i="10"/>
  <c r="FJ201" i="10"/>
  <c r="FI201" i="10"/>
  <c r="FH201" i="10"/>
  <c r="FJ197" i="10"/>
  <c r="FI197" i="10"/>
  <c r="FH197" i="10"/>
  <c r="FJ183" i="10"/>
  <c r="FI183" i="10"/>
  <c r="FH183" i="10"/>
  <c r="FJ170" i="10"/>
  <c r="FI170" i="10"/>
  <c r="FH170" i="10"/>
  <c r="FJ157" i="10"/>
  <c r="FI157" i="10"/>
  <c r="FH157" i="10"/>
  <c r="FJ146" i="10"/>
  <c r="FI146" i="10"/>
  <c r="FH146" i="10"/>
  <c r="FJ135" i="10"/>
  <c r="FI135" i="10"/>
  <c r="FH135" i="10"/>
  <c r="FJ122" i="10"/>
  <c r="FI122" i="10"/>
  <c r="FH122" i="10"/>
  <c r="FJ113" i="10"/>
  <c r="FI113" i="10"/>
  <c r="FH113" i="10"/>
  <c r="FJ101" i="10"/>
  <c r="FI101" i="10"/>
  <c r="FH101" i="10"/>
  <c r="FJ96" i="10"/>
  <c r="FI96" i="10"/>
  <c r="FH96" i="10"/>
  <c r="FJ79" i="10"/>
  <c r="FI79" i="10"/>
  <c r="FH79" i="10"/>
  <c r="FJ73" i="10"/>
  <c r="FI73" i="10"/>
  <c r="FH73" i="10"/>
  <c r="FJ55" i="10"/>
  <c r="FI55" i="10"/>
  <c r="FH55" i="10"/>
  <c r="FJ50" i="10"/>
  <c r="FI50" i="10"/>
  <c r="FH50" i="10"/>
  <c r="FI38" i="10"/>
  <c r="FH38" i="10"/>
  <c r="FJ24" i="10"/>
  <c r="FI24" i="10"/>
  <c r="FH24" i="10"/>
  <c r="FJ15" i="10"/>
  <c r="FI15" i="10"/>
  <c r="FH15" i="10"/>
  <c r="FJ11" i="10"/>
  <c r="FI11" i="10"/>
  <c r="FH11" i="10"/>
  <c r="FI10" i="10"/>
  <c r="FH10" i="10"/>
  <c r="FI9" i="10"/>
  <c r="FH9" i="10"/>
  <c r="AZ390" i="10"/>
  <c r="AY389" i="10"/>
  <c r="AX389" i="10"/>
  <c r="AZ383" i="10"/>
  <c r="AY382" i="10"/>
  <c r="AY8" i="10" s="1"/>
  <c r="AX382" i="10"/>
  <c r="AX8" i="10" s="1"/>
  <c r="AY9" i="10"/>
  <c r="AX9" i="10"/>
  <c r="AV389" i="10"/>
  <c r="AU389" i="10"/>
  <c r="AW114" i="10"/>
  <c r="AV113" i="10"/>
  <c r="AU113" i="10"/>
  <c r="AV11" i="10"/>
  <c r="AU11" i="10"/>
  <c r="AV9" i="10"/>
  <c r="AU9" i="10"/>
  <c r="AS389" i="10"/>
  <c r="AR389" i="10"/>
  <c r="AT390" i="10"/>
  <c r="AT374" i="10"/>
  <c r="AT354" i="10"/>
  <c r="AT345" i="10"/>
  <c r="AT336" i="10"/>
  <c r="AT326" i="10"/>
  <c r="AT288" i="10"/>
  <c r="AT270" i="10"/>
  <c r="AT223" i="10"/>
  <c r="AT184" i="10"/>
  <c r="AS183" i="10"/>
  <c r="AR183" i="10"/>
  <c r="AT171" i="10"/>
  <c r="AT158" i="10"/>
  <c r="AT147" i="10"/>
  <c r="AT123" i="10"/>
  <c r="AT114" i="10"/>
  <c r="AT102" i="10"/>
  <c r="AT97" i="10"/>
  <c r="AT74" i="10"/>
  <c r="AT57" i="10"/>
  <c r="AT56" i="10"/>
  <c r="AT39" i="10"/>
  <c r="AT25" i="10"/>
  <c r="AT383" i="10"/>
  <c r="AS382" i="10"/>
  <c r="AR382" i="10"/>
  <c r="AS373" i="10"/>
  <c r="AR373" i="10"/>
  <c r="AT361" i="10"/>
  <c r="AS360" i="10"/>
  <c r="AR360" i="10"/>
  <c r="AS353" i="10"/>
  <c r="AR353" i="10"/>
  <c r="AS344" i="10"/>
  <c r="AR344" i="10"/>
  <c r="AS335" i="10"/>
  <c r="AR335" i="10"/>
  <c r="AS325" i="10"/>
  <c r="AR325" i="10"/>
  <c r="AT317" i="10"/>
  <c r="AS316" i="10"/>
  <c r="AR316" i="10"/>
  <c r="AT309" i="10"/>
  <c r="AS308" i="10"/>
  <c r="AR308" i="10"/>
  <c r="AT299" i="10"/>
  <c r="AS298" i="10"/>
  <c r="AR298" i="10"/>
  <c r="AS287" i="10"/>
  <c r="AR287" i="10"/>
  <c r="AT278" i="10"/>
  <c r="AS277" i="10"/>
  <c r="AR277" i="10"/>
  <c r="AS269" i="10"/>
  <c r="AR269" i="10"/>
  <c r="AT256" i="10"/>
  <c r="AS255" i="10"/>
  <c r="AR255" i="10"/>
  <c r="AT243" i="10"/>
  <c r="AS242" i="10"/>
  <c r="AR242" i="10"/>
  <c r="AT230" i="10"/>
  <c r="AS229" i="10"/>
  <c r="AR229" i="10"/>
  <c r="AS222" i="10"/>
  <c r="AR222" i="10"/>
  <c r="AT214" i="10"/>
  <c r="AS213" i="10"/>
  <c r="AR213" i="10"/>
  <c r="AT202" i="10"/>
  <c r="AS201" i="10"/>
  <c r="AR201" i="10"/>
  <c r="AT198" i="10"/>
  <c r="AS197" i="10"/>
  <c r="AR197" i="10"/>
  <c r="AS170" i="10"/>
  <c r="AR170" i="10"/>
  <c r="AS157" i="10"/>
  <c r="AR157" i="10"/>
  <c r="AS146" i="10"/>
  <c r="AR146" i="10"/>
  <c r="AT136" i="10"/>
  <c r="AS135" i="10"/>
  <c r="AR135" i="10"/>
  <c r="AS122" i="10"/>
  <c r="AR122" i="10"/>
  <c r="AS113" i="10"/>
  <c r="AR113" i="10"/>
  <c r="AS101" i="10"/>
  <c r="AR101" i="10"/>
  <c r="AS96" i="10"/>
  <c r="AR96" i="10"/>
  <c r="AT80" i="10"/>
  <c r="AS79" i="10"/>
  <c r="AR79" i="10"/>
  <c r="AS73" i="10"/>
  <c r="AR73" i="10"/>
  <c r="AS55" i="10"/>
  <c r="AR55" i="10"/>
  <c r="AT51" i="10"/>
  <c r="AS50" i="10"/>
  <c r="AR50" i="10"/>
  <c r="AS38" i="10"/>
  <c r="AR38" i="10"/>
  <c r="AS24" i="10"/>
  <c r="AR24" i="10"/>
  <c r="AT16" i="10"/>
  <c r="AS15" i="10"/>
  <c r="AR15" i="10"/>
  <c r="AT12" i="10"/>
  <c r="AS11" i="10"/>
  <c r="AR11" i="10"/>
  <c r="AQ136" i="10"/>
  <c r="AQ383" i="10"/>
  <c r="AQ309" i="10"/>
  <c r="AQ299" i="10"/>
  <c r="AQ278" i="10"/>
  <c r="AQ243" i="10"/>
  <c r="AQ202" i="10"/>
  <c r="AQ80" i="10"/>
  <c r="AQ51" i="10"/>
  <c r="AQ16" i="10"/>
  <c r="AQ12" i="10"/>
  <c r="AM389" i="10"/>
  <c r="AL389" i="10"/>
  <c r="AN383" i="10"/>
  <c r="AN336" i="10"/>
  <c r="AN317" i="10"/>
  <c r="AN288" i="10"/>
  <c r="AN184" i="10"/>
  <c r="AN147" i="10"/>
  <c r="AN136" i="10"/>
  <c r="AN123" i="10"/>
  <c r="AN74" i="10"/>
  <c r="AN40" i="10"/>
  <c r="AK288" i="10"/>
  <c r="AK278" i="10"/>
  <c r="AK223" i="10"/>
  <c r="AK136" i="10"/>
  <c r="AK56" i="10"/>
  <c r="AK51" i="10"/>
  <c r="AK45" i="10"/>
  <c r="AK12" i="10"/>
  <c r="FF389" i="10"/>
  <c r="FE389" i="10"/>
  <c r="FG382" i="10"/>
  <c r="FF382" i="10"/>
  <c r="FE382" i="10"/>
  <c r="FG373" i="10"/>
  <c r="FF373" i="10"/>
  <c r="FE373" i="10"/>
  <c r="FG360" i="10"/>
  <c r="FF360" i="10"/>
  <c r="FE360" i="10"/>
  <c r="FG353" i="10"/>
  <c r="FF353" i="10"/>
  <c r="FE353" i="10"/>
  <c r="FG344" i="10"/>
  <c r="FF344" i="10"/>
  <c r="FE344" i="10"/>
  <c r="FG335" i="10"/>
  <c r="FF335" i="10"/>
  <c r="FE335" i="10"/>
  <c r="FG325" i="10"/>
  <c r="FF325" i="10"/>
  <c r="FE325" i="10"/>
  <c r="FG316" i="10"/>
  <c r="FF316" i="10"/>
  <c r="FE316" i="10"/>
  <c r="FG308" i="10"/>
  <c r="FF308" i="10"/>
  <c r="FE308" i="10"/>
  <c r="FG298" i="10"/>
  <c r="FF298" i="10"/>
  <c r="FE298" i="10"/>
  <c r="FG287" i="10"/>
  <c r="FF287" i="10"/>
  <c r="FE287" i="10"/>
  <c r="FG277" i="10"/>
  <c r="FF277" i="10"/>
  <c r="FE277" i="10"/>
  <c r="FF269" i="10"/>
  <c r="FE269" i="10"/>
  <c r="FG255" i="10"/>
  <c r="FF255" i="10"/>
  <c r="FE255" i="10"/>
  <c r="FG242" i="10"/>
  <c r="FF242" i="10"/>
  <c r="FE242" i="10"/>
  <c r="FG229" i="10"/>
  <c r="FF229" i="10"/>
  <c r="FE229" i="10"/>
  <c r="FG222" i="10"/>
  <c r="FF222" i="10"/>
  <c r="FE222" i="10"/>
  <c r="FG213" i="10"/>
  <c r="FF213" i="10"/>
  <c r="FE213" i="10"/>
  <c r="FG201" i="10"/>
  <c r="FF201" i="10"/>
  <c r="FE201" i="10"/>
  <c r="FG197" i="10"/>
  <c r="FF197" i="10"/>
  <c r="FE197" i="10"/>
  <c r="FG183" i="10"/>
  <c r="FF183" i="10"/>
  <c r="FE183" i="10"/>
  <c r="FG170" i="10"/>
  <c r="FF170" i="10"/>
  <c r="FE170" i="10"/>
  <c r="FG157" i="10"/>
  <c r="FF157" i="10"/>
  <c r="FE157" i="10"/>
  <c r="FG146" i="10"/>
  <c r="FF146" i="10"/>
  <c r="FE146" i="10"/>
  <c r="FG135" i="10"/>
  <c r="FF135" i="10"/>
  <c r="FE135" i="10"/>
  <c r="FG122" i="10"/>
  <c r="FF122" i="10"/>
  <c r="FE122" i="10"/>
  <c r="FG113" i="10"/>
  <c r="FF113" i="10"/>
  <c r="FE113" i="10"/>
  <c r="FG101" i="10"/>
  <c r="FF101" i="10"/>
  <c r="FE101" i="10"/>
  <c r="FG96" i="10"/>
  <c r="FF96" i="10"/>
  <c r="FE96" i="10"/>
  <c r="FF79" i="10"/>
  <c r="FE79" i="10"/>
  <c r="FG73" i="10"/>
  <c r="FF73" i="10"/>
  <c r="FE73" i="10"/>
  <c r="FG55" i="10"/>
  <c r="FF55" i="10"/>
  <c r="FE55" i="10"/>
  <c r="FG50" i="10"/>
  <c r="FF50" i="10"/>
  <c r="FE50" i="10"/>
  <c r="FF38" i="10"/>
  <c r="FE38" i="10"/>
  <c r="FG24" i="10"/>
  <c r="FF24" i="10"/>
  <c r="FE24" i="10"/>
  <c r="FG15" i="10"/>
  <c r="FF15" i="10"/>
  <c r="FE15" i="10"/>
  <c r="FG11" i="10"/>
  <c r="FF11" i="10"/>
  <c r="FE11" i="10"/>
  <c r="FF10" i="10"/>
  <c r="FE10" i="10"/>
  <c r="FF9" i="10"/>
  <c r="FE9" i="10"/>
  <c r="BQ389" i="10"/>
  <c r="BP389" i="10"/>
  <c r="BQ382" i="10"/>
  <c r="BP382" i="10"/>
  <c r="BR373" i="10"/>
  <c r="BQ373" i="10"/>
  <c r="BP373" i="10"/>
  <c r="BR360" i="10"/>
  <c r="BQ360" i="10"/>
  <c r="BP360" i="10"/>
  <c r="BR353" i="10"/>
  <c r="BQ353" i="10"/>
  <c r="BP353" i="10"/>
  <c r="BR344" i="10"/>
  <c r="BQ344" i="10"/>
  <c r="BP344" i="10"/>
  <c r="BR335" i="10"/>
  <c r="BQ335" i="10"/>
  <c r="BP335" i="10"/>
  <c r="BR325" i="10"/>
  <c r="BQ325" i="10"/>
  <c r="BP325" i="10"/>
  <c r="BR316" i="10"/>
  <c r="BQ316" i="10"/>
  <c r="BP316" i="10"/>
  <c r="BR308" i="10"/>
  <c r="BQ308" i="10"/>
  <c r="BP308" i="10"/>
  <c r="BR298" i="10"/>
  <c r="BQ298" i="10"/>
  <c r="BP298" i="10"/>
  <c r="BR287" i="10"/>
  <c r="BQ287" i="10"/>
  <c r="BP287" i="10"/>
  <c r="BR277" i="10"/>
  <c r="BQ277" i="10"/>
  <c r="BP277" i="10"/>
  <c r="BR269" i="10"/>
  <c r="BQ269" i="10"/>
  <c r="BP269" i="10"/>
  <c r="BR255" i="10"/>
  <c r="BQ255" i="10"/>
  <c r="BP255" i="10"/>
  <c r="BR242" i="10"/>
  <c r="BQ242" i="10"/>
  <c r="BP242" i="10"/>
  <c r="BR229" i="10"/>
  <c r="BQ229" i="10"/>
  <c r="BP229" i="10"/>
  <c r="BR222" i="10"/>
  <c r="BQ222" i="10"/>
  <c r="BP222" i="10"/>
  <c r="BR213" i="10"/>
  <c r="BQ213" i="10"/>
  <c r="BP213" i="10"/>
  <c r="BR201" i="10"/>
  <c r="BQ201" i="10"/>
  <c r="BP201" i="10"/>
  <c r="BR197" i="10"/>
  <c r="BQ197" i="10"/>
  <c r="BP197" i="10"/>
  <c r="BR183" i="10"/>
  <c r="BQ183" i="10"/>
  <c r="BP183" i="10"/>
  <c r="BR170" i="10"/>
  <c r="BQ170" i="10"/>
  <c r="BP170" i="10"/>
  <c r="BR157" i="10"/>
  <c r="BQ157" i="10"/>
  <c r="BP157" i="10"/>
  <c r="BR146" i="10"/>
  <c r="BQ146" i="10"/>
  <c r="BP146" i="10"/>
  <c r="BR135" i="10"/>
  <c r="BQ135" i="10"/>
  <c r="BP135" i="10"/>
  <c r="BR122" i="10"/>
  <c r="BQ122" i="10"/>
  <c r="BP122" i="10"/>
  <c r="BR113" i="10"/>
  <c r="BQ113" i="10"/>
  <c r="BP113" i="10"/>
  <c r="BR101" i="10"/>
  <c r="BQ101" i="10"/>
  <c r="BP101" i="10"/>
  <c r="BR96" i="10"/>
  <c r="BQ96" i="10"/>
  <c r="BP96" i="10"/>
  <c r="BR79" i="10"/>
  <c r="BQ79" i="10"/>
  <c r="BP79" i="10"/>
  <c r="BR73" i="10"/>
  <c r="BQ73" i="10"/>
  <c r="BP73" i="10"/>
  <c r="BR55" i="10"/>
  <c r="BQ55" i="10"/>
  <c r="BP55" i="10"/>
  <c r="BQ50" i="10"/>
  <c r="BP50" i="10"/>
  <c r="BQ38" i="10"/>
  <c r="BP38" i="10"/>
  <c r="BR24" i="10"/>
  <c r="BQ24" i="10"/>
  <c r="BP24" i="10"/>
  <c r="BR15" i="10"/>
  <c r="BQ15" i="10"/>
  <c r="BP15" i="10"/>
  <c r="BR11" i="10"/>
  <c r="BQ11" i="10"/>
  <c r="BP11" i="10"/>
  <c r="BQ10" i="10"/>
  <c r="BP10" i="10"/>
  <c r="BQ9" i="10"/>
  <c r="BP9" i="10"/>
  <c r="CA391" i="10"/>
  <c r="BZ389" i="10"/>
  <c r="BY389" i="10"/>
  <c r="CA383" i="10"/>
  <c r="BZ382" i="10"/>
  <c r="BY382" i="10"/>
  <c r="CA374" i="10"/>
  <c r="BZ373" i="10"/>
  <c r="BY373" i="10"/>
  <c r="CA361" i="10"/>
  <c r="BZ360" i="10"/>
  <c r="BY360" i="10"/>
  <c r="CA354" i="10"/>
  <c r="BZ353" i="10"/>
  <c r="BY353" i="10"/>
  <c r="CA345" i="10"/>
  <c r="BZ344" i="10"/>
  <c r="BY344" i="10"/>
  <c r="CA336" i="10"/>
  <c r="BZ335" i="10"/>
  <c r="BY335" i="10"/>
  <c r="CA326" i="10"/>
  <c r="CA325" i="10" s="1"/>
  <c r="BZ325" i="10"/>
  <c r="BY325" i="10"/>
  <c r="CA317" i="10"/>
  <c r="BZ316" i="10"/>
  <c r="BY316" i="10"/>
  <c r="CA309" i="10"/>
  <c r="BZ308" i="10"/>
  <c r="BY308" i="10"/>
  <c r="CA299" i="10"/>
  <c r="BZ298" i="10"/>
  <c r="BY298" i="10"/>
  <c r="CA288" i="10"/>
  <c r="BZ287" i="10"/>
  <c r="BY287" i="10"/>
  <c r="CA278" i="10"/>
  <c r="BZ277" i="10"/>
  <c r="BY277" i="10"/>
  <c r="CA270" i="10"/>
  <c r="BZ269" i="10"/>
  <c r="BY269" i="10"/>
  <c r="CA256" i="10"/>
  <c r="BZ255" i="10"/>
  <c r="BY255" i="10"/>
  <c r="CA243" i="10"/>
  <c r="BZ242" i="10"/>
  <c r="BY242" i="10"/>
  <c r="CA230" i="10"/>
  <c r="BZ229" i="10"/>
  <c r="BY229" i="10"/>
  <c r="CA223" i="10"/>
  <c r="BZ222" i="10"/>
  <c r="BY222" i="10"/>
  <c r="CA214" i="10"/>
  <c r="BZ213" i="10"/>
  <c r="BY213" i="10"/>
  <c r="CA202" i="10"/>
  <c r="BZ201" i="10"/>
  <c r="BY201" i="10"/>
  <c r="CA198" i="10"/>
  <c r="CA197" i="10" s="1"/>
  <c r="BZ197" i="10"/>
  <c r="BY197" i="10"/>
  <c r="CA184" i="10"/>
  <c r="BZ183" i="10"/>
  <c r="BY183" i="10"/>
  <c r="CA171" i="10"/>
  <c r="CA170" i="10" s="1"/>
  <c r="BZ170" i="10"/>
  <c r="BY170" i="10"/>
  <c r="CA158" i="10"/>
  <c r="CA157" i="10" s="1"/>
  <c r="BZ157" i="10"/>
  <c r="BY157" i="10"/>
  <c r="CA147" i="10"/>
  <c r="BZ146" i="10"/>
  <c r="BY146" i="10"/>
  <c r="CA136" i="10"/>
  <c r="BZ135" i="10"/>
  <c r="BY135" i="10"/>
  <c r="CA123" i="10"/>
  <c r="CA122" i="10" s="1"/>
  <c r="BZ122" i="10"/>
  <c r="BY122" i="10"/>
  <c r="CA114" i="10"/>
  <c r="BZ113" i="10"/>
  <c r="BY113" i="10"/>
  <c r="CA102" i="10"/>
  <c r="BZ101" i="10"/>
  <c r="CA101" i="10" s="1"/>
  <c r="BY101" i="10"/>
  <c r="CA97" i="10"/>
  <c r="BZ96" i="10"/>
  <c r="BY96" i="10"/>
  <c r="CA80" i="10"/>
  <c r="BZ79" i="10"/>
  <c r="BY79" i="10"/>
  <c r="CA74" i="10"/>
  <c r="BZ73" i="10"/>
  <c r="BY73" i="10"/>
  <c r="CA56" i="10"/>
  <c r="BZ55" i="10"/>
  <c r="BY55" i="10"/>
  <c r="CA51" i="10"/>
  <c r="CA50" i="10" s="1"/>
  <c r="BZ50" i="10"/>
  <c r="BY50" i="10"/>
  <c r="CA39" i="10"/>
  <c r="BZ38" i="10"/>
  <c r="BY38" i="10"/>
  <c r="CA25" i="10"/>
  <c r="CA24" i="10" s="1"/>
  <c r="BZ24" i="10"/>
  <c r="BY24" i="10"/>
  <c r="CA16" i="10"/>
  <c r="BZ15" i="10"/>
  <c r="BY15" i="10"/>
  <c r="CA12" i="10"/>
  <c r="BZ11" i="10"/>
  <c r="BY11" i="10"/>
  <c r="BZ10" i="10"/>
  <c r="BY10" i="10"/>
  <c r="BZ9" i="10"/>
  <c r="BY9" i="10"/>
  <c r="O389" i="10"/>
  <c r="N389" i="10"/>
  <c r="P382" i="10"/>
  <c r="O382" i="10"/>
  <c r="N382" i="10"/>
  <c r="P373" i="10"/>
  <c r="O373" i="10"/>
  <c r="N373" i="10"/>
  <c r="P360" i="10"/>
  <c r="O360" i="10"/>
  <c r="N360" i="10"/>
  <c r="P353" i="10"/>
  <c r="O353" i="10"/>
  <c r="N353" i="10"/>
  <c r="O344" i="10"/>
  <c r="N344" i="10"/>
  <c r="P335" i="10"/>
  <c r="O335" i="10"/>
  <c r="N335" i="10"/>
  <c r="P325" i="10"/>
  <c r="O325" i="10"/>
  <c r="N325" i="10"/>
  <c r="P316" i="10"/>
  <c r="O316" i="10"/>
  <c r="N316" i="10"/>
  <c r="P308" i="10"/>
  <c r="O308" i="10"/>
  <c r="N308" i="10"/>
  <c r="P298" i="10"/>
  <c r="O298" i="10"/>
  <c r="N298" i="10"/>
  <c r="P287" i="10"/>
  <c r="O287" i="10"/>
  <c r="N287" i="10"/>
  <c r="P277" i="10"/>
  <c r="O277" i="10"/>
  <c r="N277" i="10"/>
  <c r="P269" i="10"/>
  <c r="O269" i="10"/>
  <c r="N269" i="10"/>
  <c r="P255" i="10"/>
  <c r="O255" i="10"/>
  <c r="N255" i="10"/>
  <c r="P242" i="10"/>
  <c r="O242" i="10"/>
  <c r="N242" i="10"/>
  <c r="P229" i="10"/>
  <c r="O229" i="10"/>
  <c r="N229" i="10"/>
  <c r="P222" i="10"/>
  <c r="O222" i="10"/>
  <c r="N222" i="10"/>
  <c r="P213" i="10"/>
  <c r="O213" i="10"/>
  <c r="N213" i="10"/>
  <c r="P201" i="10"/>
  <c r="O201" i="10"/>
  <c r="N201" i="10"/>
  <c r="P197" i="10"/>
  <c r="O197" i="10"/>
  <c r="N197" i="10"/>
  <c r="P183" i="10"/>
  <c r="O183" i="10"/>
  <c r="N183" i="10"/>
  <c r="P170" i="10"/>
  <c r="O170" i="10"/>
  <c r="N170" i="10"/>
  <c r="P157" i="10"/>
  <c r="O157" i="10"/>
  <c r="N157" i="10"/>
  <c r="P146" i="10"/>
  <c r="O146" i="10"/>
  <c r="N146" i="10"/>
  <c r="P135" i="10"/>
  <c r="O135" i="10"/>
  <c r="N135" i="10"/>
  <c r="P122" i="10"/>
  <c r="O122" i="10"/>
  <c r="N122" i="10"/>
  <c r="P113" i="10"/>
  <c r="O113" i="10"/>
  <c r="N113" i="10"/>
  <c r="P101" i="10"/>
  <c r="O101" i="10"/>
  <c r="N101" i="10"/>
  <c r="P96" i="10"/>
  <c r="O96" i="10"/>
  <c r="N96" i="10"/>
  <c r="P79" i="10"/>
  <c r="O79" i="10"/>
  <c r="N79" i="10"/>
  <c r="P73" i="10"/>
  <c r="O73" i="10"/>
  <c r="N73" i="10"/>
  <c r="P55" i="10"/>
  <c r="O55" i="10"/>
  <c r="N55" i="10"/>
  <c r="P50" i="10"/>
  <c r="O50" i="10"/>
  <c r="N50" i="10"/>
  <c r="O38" i="10"/>
  <c r="N38" i="10"/>
  <c r="P24" i="10"/>
  <c r="O24" i="10"/>
  <c r="N24" i="10"/>
  <c r="P15" i="10"/>
  <c r="O15" i="10"/>
  <c r="N15" i="10"/>
  <c r="P11" i="10"/>
  <c r="O11" i="10"/>
  <c r="N11" i="10"/>
  <c r="O10" i="10"/>
  <c r="N10" i="10"/>
  <c r="O9" i="10"/>
  <c r="N9" i="10"/>
  <c r="EL393" i="10"/>
  <c r="EL392" i="10"/>
  <c r="EL390" i="10"/>
  <c r="EK389" i="10"/>
  <c r="EJ389" i="10"/>
  <c r="EL383" i="10"/>
  <c r="EK382" i="10"/>
  <c r="EJ382" i="10"/>
  <c r="EK373" i="10"/>
  <c r="EJ373" i="10"/>
  <c r="EL361" i="10"/>
  <c r="EK360" i="10"/>
  <c r="EJ360" i="10"/>
  <c r="EK353" i="10"/>
  <c r="EJ353" i="10"/>
  <c r="EL345" i="10"/>
  <c r="EK344" i="10"/>
  <c r="EJ344" i="10"/>
  <c r="EK335" i="10"/>
  <c r="EL335" i="10" s="1"/>
  <c r="EJ335" i="10"/>
  <c r="EL326" i="10"/>
  <c r="EK325" i="10"/>
  <c r="EJ325" i="10"/>
  <c r="EL317" i="10"/>
  <c r="EK316" i="10"/>
  <c r="EJ316" i="10"/>
  <c r="EK308" i="10"/>
  <c r="EJ308" i="10"/>
  <c r="EK298" i="10"/>
  <c r="EL298" i="10" s="1"/>
  <c r="EJ298" i="10"/>
  <c r="EL288" i="10"/>
  <c r="EK287" i="10"/>
  <c r="EJ287" i="10"/>
  <c r="EL278" i="10"/>
  <c r="EK277" i="10"/>
  <c r="EJ277" i="10"/>
  <c r="EL270" i="10"/>
  <c r="EK269" i="10"/>
  <c r="EJ269" i="10"/>
  <c r="EL256" i="10"/>
  <c r="EK255" i="10"/>
  <c r="EJ255" i="10"/>
  <c r="EL243" i="10"/>
  <c r="EK242" i="10"/>
  <c r="EJ242" i="10"/>
  <c r="EL230" i="10"/>
  <c r="EK229" i="10"/>
  <c r="EJ229" i="10"/>
  <c r="EK222" i="10"/>
  <c r="EJ222" i="10"/>
  <c r="EL214" i="10"/>
  <c r="EK213" i="10"/>
  <c r="EJ213" i="10"/>
  <c r="EK201" i="10"/>
  <c r="EJ201" i="10"/>
  <c r="EL197" i="10"/>
  <c r="EK197" i="10"/>
  <c r="EJ197" i="10"/>
  <c r="EL184" i="10"/>
  <c r="EK183" i="10"/>
  <c r="EJ183" i="10"/>
  <c r="EL171" i="10"/>
  <c r="EK170" i="10"/>
  <c r="EJ170" i="10"/>
  <c r="EL158" i="10"/>
  <c r="EK157" i="10"/>
  <c r="EJ157" i="10"/>
  <c r="EL147" i="10"/>
  <c r="EK146" i="10"/>
  <c r="EJ146" i="10"/>
  <c r="EL136" i="10"/>
  <c r="EK135" i="10"/>
  <c r="EJ135" i="10"/>
  <c r="EK122" i="10"/>
  <c r="EJ122" i="10"/>
  <c r="EL114" i="10"/>
  <c r="EK113" i="10"/>
  <c r="EJ113" i="10"/>
  <c r="EK101" i="10"/>
  <c r="EJ101" i="10"/>
  <c r="EK96" i="10"/>
  <c r="EJ96" i="10"/>
  <c r="EK79" i="10"/>
  <c r="EJ79" i="10"/>
  <c r="EL74" i="10"/>
  <c r="EK73" i="10"/>
  <c r="EJ73" i="10"/>
  <c r="EL56" i="10"/>
  <c r="EK55" i="10"/>
  <c r="EJ55" i="10"/>
  <c r="EK50" i="10"/>
  <c r="EJ50" i="10"/>
  <c r="EL39" i="10"/>
  <c r="EK38" i="10"/>
  <c r="EJ38" i="10"/>
  <c r="EK24" i="10"/>
  <c r="EJ24" i="10"/>
  <c r="EL16" i="10"/>
  <c r="EK15" i="10"/>
  <c r="EJ15" i="10"/>
  <c r="EL12" i="10"/>
  <c r="EK11" i="10"/>
  <c r="EJ11" i="10"/>
  <c r="EK10" i="10"/>
  <c r="EJ10" i="10"/>
  <c r="EK9" i="10"/>
  <c r="EJ9" i="10"/>
  <c r="EI270" i="10"/>
  <c r="EI243" i="10"/>
  <c r="EG55" i="10"/>
  <c r="EI393" i="10"/>
  <c r="EI392" i="10"/>
  <c r="EI390" i="10"/>
  <c r="EH389" i="10"/>
  <c r="EG389" i="10"/>
  <c r="EI383" i="10"/>
  <c r="EH382" i="10"/>
  <c r="EG382" i="10"/>
  <c r="EH373" i="10"/>
  <c r="EG373" i="10"/>
  <c r="EI361" i="10"/>
  <c r="EH360" i="10"/>
  <c r="EG360" i="10"/>
  <c r="EI353" i="10"/>
  <c r="EH353" i="10"/>
  <c r="EG353" i="10"/>
  <c r="EI345" i="10"/>
  <c r="EH344" i="10"/>
  <c r="EG344" i="10"/>
  <c r="EH335" i="10"/>
  <c r="EG335" i="10"/>
  <c r="EI326" i="10"/>
  <c r="EH325" i="10"/>
  <c r="EG325" i="10"/>
  <c r="EI317" i="10"/>
  <c r="EH316" i="10"/>
  <c r="EG316" i="10"/>
  <c r="EI308" i="10"/>
  <c r="EH308" i="10"/>
  <c r="EG308" i="10"/>
  <c r="EH298" i="10"/>
  <c r="EI298" i="10" s="1"/>
  <c r="EG298" i="10"/>
  <c r="EI288" i="10"/>
  <c r="EH287" i="10"/>
  <c r="EG287" i="10"/>
  <c r="EI278" i="10"/>
  <c r="EH277" i="10"/>
  <c r="EG277" i="10"/>
  <c r="EH269" i="10"/>
  <c r="EG269" i="10"/>
  <c r="EI256" i="10"/>
  <c r="EH255" i="10"/>
  <c r="EG255" i="10"/>
  <c r="EH242" i="10"/>
  <c r="EG242" i="10"/>
  <c r="EI230" i="10"/>
  <c r="EH229" i="10"/>
  <c r="EG229" i="10"/>
  <c r="EH222" i="10"/>
  <c r="EG222" i="10"/>
  <c r="EI214" i="10"/>
  <c r="EH213" i="10"/>
  <c r="EG213" i="10"/>
  <c r="EH201" i="10"/>
  <c r="EG201" i="10"/>
  <c r="EI197" i="10"/>
  <c r="EH197" i="10"/>
  <c r="EG197" i="10"/>
  <c r="EI184" i="10"/>
  <c r="EH183" i="10"/>
  <c r="EG183" i="10"/>
  <c r="EI171" i="10"/>
  <c r="EH170" i="10"/>
  <c r="EG170" i="10"/>
  <c r="EI158" i="10"/>
  <c r="EH157" i="10"/>
  <c r="EG157" i="10"/>
  <c r="EI147" i="10"/>
  <c r="EH146" i="10"/>
  <c r="EG146" i="10"/>
  <c r="EI136" i="10"/>
  <c r="EH135" i="10"/>
  <c r="EG135" i="10"/>
  <c r="EI122" i="10"/>
  <c r="EH122" i="10"/>
  <c r="EG122" i="10"/>
  <c r="EI114" i="10"/>
  <c r="EH113" i="10"/>
  <c r="EG113" i="10"/>
  <c r="EH101" i="10"/>
  <c r="EG101" i="10"/>
  <c r="EI97" i="10"/>
  <c r="EH96" i="10"/>
  <c r="EG96" i="10"/>
  <c r="EH79" i="10"/>
  <c r="EI79" i="10" s="1"/>
  <c r="EG79" i="10"/>
  <c r="EI74" i="10"/>
  <c r="EH73" i="10"/>
  <c r="EG73" i="10"/>
  <c r="EI56" i="10"/>
  <c r="EH55" i="10"/>
  <c r="EI50" i="10"/>
  <c r="EH50" i="10"/>
  <c r="EG50" i="10"/>
  <c r="EI39" i="10"/>
  <c r="EH38" i="10"/>
  <c r="EG38" i="10"/>
  <c r="EI24" i="10"/>
  <c r="EH24" i="10"/>
  <c r="EG24" i="10"/>
  <c r="EI16" i="10"/>
  <c r="EH15" i="10"/>
  <c r="EG15" i="10"/>
  <c r="EI12" i="10"/>
  <c r="EH11" i="10"/>
  <c r="EG11" i="10"/>
  <c r="EH10" i="10"/>
  <c r="EG10" i="10"/>
  <c r="EH9" i="10"/>
  <c r="EG9" i="10"/>
  <c r="EC392" i="10"/>
  <c r="EC393" i="10"/>
  <c r="EC390" i="10"/>
  <c r="EC383" i="10"/>
  <c r="EC361" i="10"/>
  <c r="EC345" i="10"/>
  <c r="EC326" i="10"/>
  <c r="EC317" i="10"/>
  <c r="EC288" i="10"/>
  <c r="EC278" i="10"/>
  <c r="EC256" i="10"/>
  <c r="EC230" i="10"/>
  <c r="EC214" i="10"/>
  <c r="EC184" i="10"/>
  <c r="EC171" i="10"/>
  <c r="EC158" i="10"/>
  <c r="EC147" i="10"/>
  <c r="EC136" i="10"/>
  <c r="EC114" i="10"/>
  <c r="EC97" i="10"/>
  <c r="EC74" i="10"/>
  <c r="EC56" i="10"/>
  <c r="EC39" i="10"/>
  <c r="EC16" i="10"/>
  <c r="EC12" i="10"/>
  <c r="M390" i="10"/>
  <c r="L389" i="10"/>
  <c r="K389" i="10"/>
  <c r="M382" i="10"/>
  <c r="L382" i="10"/>
  <c r="K382" i="10"/>
  <c r="M373" i="10"/>
  <c r="L373" i="10"/>
  <c r="K373" i="10"/>
  <c r="M360" i="10"/>
  <c r="L360" i="10"/>
  <c r="K360" i="10"/>
  <c r="M353" i="10"/>
  <c r="L353" i="10"/>
  <c r="K353" i="10"/>
  <c r="M344" i="10"/>
  <c r="L344" i="10"/>
  <c r="K344" i="10"/>
  <c r="M335" i="10"/>
  <c r="L335" i="10"/>
  <c r="K335" i="10"/>
  <c r="M325" i="10"/>
  <c r="L325" i="10"/>
  <c r="K325" i="10"/>
  <c r="M316" i="10"/>
  <c r="L316" i="10"/>
  <c r="K316" i="10"/>
  <c r="M308" i="10"/>
  <c r="L308" i="10"/>
  <c r="K308" i="10"/>
  <c r="M298" i="10"/>
  <c r="L298" i="10"/>
  <c r="K298" i="10"/>
  <c r="M287" i="10"/>
  <c r="L287" i="10"/>
  <c r="K287" i="10"/>
  <c r="M277" i="10"/>
  <c r="L277" i="10"/>
  <c r="K277" i="10"/>
  <c r="M269" i="10"/>
  <c r="L269" i="10"/>
  <c r="K269" i="10"/>
  <c r="M255" i="10"/>
  <c r="L255" i="10"/>
  <c r="K255" i="10"/>
  <c r="M242" i="10"/>
  <c r="L242" i="10"/>
  <c r="K242" i="10"/>
  <c r="M229" i="10"/>
  <c r="L229" i="10"/>
  <c r="K229" i="10"/>
  <c r="M222" i="10"/>
  <c r="L222" i="10"/>
  <c r="K222" i="10"/>
  <c r="M213" i="10"/>
  <c r="L213" i="10"/>
  <c r="K213" i="10"/>
  <c r="M201" i="10"/>
  <c r="L201" i="10"/>
  <c r="K201" i="10"/>
  <c r="M197" i="10"/>
  <c r="L197" i="10"/>
  <c r="K197" i="10"/>
  <c r="M183" i="10"/>
  <c r="L183" i="10"/>
  <c r="K183" i="10"/>
  <c r="M170" i="10"/>
  <c r="L170" i="10"/>
  <c r="K170" i="10"/>
  <c r="M157" i="10"/>
  <c r="L157" i="10"/>
  <c r="K157" i="10"/>
  <c r="M146" i="10"/>
  <c r="L146" i="10"/>
  <c r="K146" i="10"/>
  <c r="M135" i="10"/>
  <c r="L135" i="10"/>
  <c r="K135" i="10"/>
  <c r="M122" i="10"/>
  <c r="L122" i="10"/>
  <c r="K122" i="10"/>
  <c r="M113" i="10"/>
  <c r="L113" i="10"/>
  <c r="K113" i="10"/>
  <c r="M101" i="10"/>
  <c r="L101" i="10"/>
  <c r="K101" i="10"/>
  <c r="M96" i="10"/>
  <c r="L96" i="10"/>
  <c r="K96" i="10"/>
  <c r="M79" i="10"/>
  <c r="L79" i="10"/>
  <c r="K79" i="10"/>
  <c r="M73" i="10"/>
  <c r="L73" i="10"/>
  <c r="K73" i="10"/>
  <c r="M55" i="10"/>
  <c r="L55" i="10"/>
  <c r="K55" i="10"/>
  <c r="M50" i="10"/>
  <c r="L50" i="10"/>
  <c r="K50" i="10"/>
  <c r="L38" i="10"/>
  <c r="K38" i="10"/>
  <c r="M24" i="10"/>
  <c r="L24" i="10"/>
  <c r="K24" i="10"/>
  <c r="M15" i="10"/>
  <c r="L15" i="10"/>
  <c r="K15" i="10"/>
  <c r="M11" i="10"/>
  <c r="L11" i="10"/>
  <c r="K11" i="10"/>
  <c r="L10" i="10"/>
  <c r="K10" i="10"/>
  <c r="L9" i="10"/>
  <c r="K9" i="10"/>
  <c r="DP389" i="10"/>
  <c r="DO389" i="10"/>
  <c r="DQ382" i="10"/>
  <c r="DP382" i="10"/>
  <c r="DO382" i="10"/>
  <c r="DQ373" i="10"/>
  <c r="DP373" i="10"/>
  <c r="DO373" i="10"/>
  <c r="DQ360" i="10"/>
  <c r="DP360" i="10"/>
  <c r="DO360" i="10"/>
  <c r="DQ353" i="10"/>
  <c r="DP353" i="10"/>
  <c r="DO353" i="10"/>
  <c r="DQ344" i="10"/>
  <c r="DP344" i="10"/>
  <c r="DO344" i="10"/>
  <c r="DQ335" i="10"/>
  <c r="DP335" i="10"/>
  <c r="DO335" i="10"/>
  <c r="DQ325" i="10"/>
  <c r="DP325" i="10"/>
  <c r="DO325" i="10"/>
  <c r="DQ316" i="10"/>
  <c r="DP316" i="10"/>
  <c r="DO316" i="10"/>
  <c r="DQ308" i="10"/>
  <c r="DP308" i="10"/>
  <c r="DO308" i="10"/>
  <c r="DQ298" i="10"/>
  <c r="DP298" i="10"/>
  <c r="DO298" i="10"/>
  <c r="DQ287" i="10"/>
  <c r="DP287" i="10"/>
  <c r="DO287" i="10"/>
  <c r="DQ277" i="10"/>
  <c r="DP277" i="10"/>
  <c r="DO277" i="10"/>
  <c r="DQ269" i="10"/>
  <c r="DP269" i="10"/>
  <c r="DO269" i="10"/>
  <c r="DQ255" i="10"/>
  <c r="DP255" i="10"/>
  <c r="DO255" i="10"/>
  <c r="DQ242" i="10"/>
  <c r="DP242" i="10"/>
  <c r="DO242" i="10"/>
  <c r="DQ229" i="10"/>
  <c r="DP229" i="10"/>
  <c r="DO229" i="10"/>
  <c r="DQ222" i="10"/>
  <c r="DP222" i="10"/>
  <c r="DO222" i="10"/>
  <c r="DQ213" i="10"/>
  <c r="DP213" i="10"/>
  <c r="DO213" i="10"/>
  <c r="DQ201" i="10"/>
  <c r="DP201" i="10"/>
  <c r="DO201" i="10"/>
  <c r="DQ197" i="10"/>
  <c r="DP197" i="10"/>
  <c r="DO197" i="10"/>
  <c r="DQ183" i="10"/>
  <c r="DP183" i="10"/>
  <c r="DO183" i="10"/>
  <c r="DQ170" i="10"/>
  <c r="DP170" i="10"/>
  <c r="DO170" i="10"/>
  <c r="DQ157" i="10"/>
  <c r="DP157" i="10"/>
  <c r="DO157" i="10"/>
  <c r="DQ146" i="10"/>
  <c r="DP146" i="10"/>
  <c r="DO146" i="10"/>
  <c r="DQ135" i="10"/>
  <c r="DP135" i="10"/>
  <c r="DO135" i="10"/>
  <c r="DQ122" i="10"/>
  <c r="DP122" i="10"/>
  <c r="DO122" i="10"/>
  <c r="DQ113" i="10"/>
  <c r="DP113" i="10"/>
  <c r="DO113" i="10"/>
  <c r="DQ101" i="10"/>
  <c r="DP101" i="10"/>
  <c r="DO101" i="10"/>
  <c r="DQ96" i="10"/>
  <c r="DP96" i="10"/>
  <c r="DO96" i="10"/>
  <c r="DQ79" i="10"/>
  <c r="DP79" i="10"/>
  <c r="DO79" i="10"/>
  <c r="DQ73" i="10"/>
  <c r="DP73" i="10"/>
  <c r="DO73" i="10"/>
  <c r="DP55" i="10"/>
  <c r="DO55" i="10"/>
  <c r="DQ50" i="10"/>
  <c r="DP50" i="10"/>
  <c r="DO50" i="10"/>
  <c r="DP38" i="10"/>
  <c r="DO38" i="10"/>
  <c r="DQ24" i="10"/>
  <c r="DP24" i="10"/>
  <c r="DO24" i="10"/>
  <c r="DQ15" i="10"/>
  <c r="DP15" i="10"/>
  <c r="DO15" i="10"/>
  <c r="DQ11" i="10"/>
  <c r="DP11" i="10"/>
  <c r="DO11" i="10"/>
  <c r="DP10" i="10"/>
  <c r="DO10" i="10"/>
  <c r="DP9" i="10"/>
  <c r="DO9" i="10"/>
  <c r="FC389" i="10"/>
  <c r="FB389" i="10"/>
  <c r="FD382" i="10"/>
  <c r="FC382" i="10"/>
  <c r="FB382" i="10"/>
  <c r="FD373" i="10"/>
  <c r="FC373" i="10"/>
  <c r="FB373" i="10"/>
  <c r="FD360" i="10"/>
  <c r="FC360" i="10"/>
  <c r="FB360" i="10"/>
  <c r="FD353" i="10"/>
  <c r="FC353" i="10"/>
  <c r="FB353" i="10"/>
  <c r="FD344" i="10"/>
  <c r="FC344" i="10"/>
  <c r="FB344" i="10"/>
  <c r="FD335" i="10"/>
  <c r="FC335" i="10"/>
  <c r="FB335" i="10"/>
  <c r="FD325" i="10"/>
  <c r="FC325" i="10"/>
  <c r="FB325" i="10"/>
  <c r="FD316" i="10"/>
  <c r="FC316" i="10"/>
  <c r="FB316" i="10"/>
  <c r="FD308" i="10"/>
  <c r="FC308" i="10"/>
  <c r="FB308" i="10"/>
  <c r="FD298" i="10"/>
  <c r="FC298" i="10"/>
  <c r="FB298" i="10"/>
  <c r="FD287" i="10"/>
  <c r="FC287" i="10"/>
  <c r="FB287" i="10"/>
  <c r="FD277" i="10"/>
  <c r="FC277" i="10"/>
  <c r="FB277" i="10"/>
  <c r="FD269" i="10"/>
  <c r="FC269" i="10"/>
  <c r="FB269" i="10"/>
  <c r="FD255" i="10"/>
  <c r="FC255" i="10"/>
  <c r="FB255" i="10"/>
  <c r="FD242" i="10"/>
  <c r="FC242" i="10"/>
  <c r="FB242" i="10"/>
  <c r="FD229" i="10"/>
  <c r="FC229" i="10"/>
  <c r="FB229" i="10"/>
  <c r="FD222" i="10"/>
  <c r="FC222" i="10"/>
  <c r="FB222" i="10"/>
  <c r="FD213" i="10"/>
  <c r="FC213" i="10"/>
  <c r="FB213" i="10"/>
  <c r="FD201" i="10"/>
  <c r="FC201" i="10"/>
  <c r="FB201" i="10"/>
  <c r="FD197" i="10"/>
  <c r="FC197" i="10"/>
  <c r="FB197" i="10"/>
  <c r="FD183" i="10"/>
  <c r="FC183" i="10"/>
  <c r="FB183" i="10"/>
  <c r="FD170" i="10"/>
  <c r="FC170" i="10"/>
  <c r="FB170" i="10"/>
  <c r="FD157" i="10"/>
  <c r="FC157" i="10"/>
  <c r="FB157" i="10"/>
  <c r="FD146" i="10"/>
  <c r="FC146" i="10"/>
  <c r="FB146" i="10"/>
  <c r="FD135" i="10"/>
  <c r="FC135" i="10"/>
  <c r="FB135" i="10"/>
  <c r="FD122" i="10"/>
  <c r="FC122" i="10"/>
  <c r="FB122" i="10"/>
  <c r="FD113" i="10"/>
  <c r="FC113" i="10"/>
  <c r="FB113" i="10"/>
  <c r="FD101" i="10"/>
  <c r="FC101" i="10"/>
  <c r="FB101" i="10"/>
  <c r="FD96" i="10"/>
  <c r="FC96" i="10"/>
  <c r="FB96" i="10"/>
  <c r="FD79" i="10"/>
  <c r="FC79" i="10"/>
  <c r="FB79" i="10"/>
  <c r="FD73" i="10"/>
  <c r="FC73" i="10"/>
  <c r="FB73" i="10"/>
  <c r="FD55" i="10"/>
  <c r="FC55" i="10"/>
  <c r="FB55" i="10"/>
  <c r="FC50" i="10"/>
  <c r="FB50" i="10"/>
  <c r="FC38" i="10"/>
  <c r="FB38" i="10"/>
  <c r="FD24" i="10"/>
  <c r="FC24" i="10"/>
  <c r="FB24" i="10"/>
  <c r="FD15" i="10"/>
  <c r="FC15" i="10"/>
  <c r="FB15" i="10"/>
  <c r="FD11" i="10"/>
  <c r="FC11" i="10"/>
  <c r="FB11" i="10"/>
  <c r="FC10" i="10"/>
  <c r="FB10" i="10"/>
  <c r="FC9" i="10"/>
  <c r="FB9" i="10"/>
  <c r="EZ389" i="10"/>
  <c r="EY389" i="10"/>
  <c r="FA382" i="10"/>
  <c r="EZ382" i="10"/>
  <c r="EY382" i="10"/>
  <c r="FA373" i="10"/>
  <c r="EZ373" i="10"/>
  <c r="EY373" i="10"/>
  <c r="FA360" i="10"/>
  <c r="EZ360" i="10"/>
  <c r="EY360" i="10"/>
  <c r="FA353" i="10"/>
  <c r="EZ353" i="10"/>
  <c r="EY353" i="10"/>
  <c r="FA344" i="10"/>
  <c r="EZ344" i="10"/>
  <c r="EY344" i="10"/>
  <c r="FA335" i="10"/>
  <c r="EZ335" i="10"/>
  <c r="EY335" i="10"/>
  <c r="FA325" i="10"/>
  <c r="EZ325" i="10"/>
  <c r="EY325" i="10"/>
  <c r="FA316" i="10"/>
  <c r="EZ316" i="10"/>
  <c r="EY316" i="10"/>
  <c r="FA308" i="10"/>
  <c r="EZ308" i="10"/>
  <c r="EY308" i="10"/>
  <c r="FA298" i="10"/>
  <c r="EZ298" i="10"/>
  <c r="EY298" i="10"/>
  <c r="FA287" i="10"/>
  <c r="EZ287" i="10"/>
  <c r="EY287" i="10"/>
  <c r="FA277" i="10"/>
  <c r="EZ277" i="10"/>
  <c r="EY277" i="10"/>
  <c r="FA269" i="10"/>
  <c r="EZ269" i="10"/>
  <c r="EY269" i="10"/>
  <c r="FA255" i="10"/>
  <c r="EZ255" i="10"/>
  <c r="EY255" i="10"/>
  <c r="FA242" i="10"/>
  <c r="EZ242" i="10"/>
  <c r="EY242" i="10"/>
  <c r="FA229" i="10"/>
  <c r="EZ229" i="10"/>
  <c r="EY229" i="10"/>
  <c r="FA222" i="10"/>
  <c r="EZ222" i="10"/>
  <c r="EY222" i="10"/>
  <c r="FA213" i="10"/>
  <c r="EZ213" i="10"/>
  <c r="EY213" i="10"/>
  <c r="FA201" i="10"/>
  <c r="EZ201" i="10"/>
  <c r="EY201" i="10"/>
  <c r="FA197" i="10"/>
  <c r="EZ197" i="10"/>
  <c r="EY197" i="10"/>
  <c r="FA183" i="10"/>
  <c r="EZ183" i="10"/>
  <c r="EY183" i="10"/>
  <c r="FA170" i="10"/>
  <c r="EZ170" i="10"/>
  <c r="EY170" i="10"/>
  <c r="FA157" i="10"/>
  <c r="EZ157" i="10"/>
  <c r="EY157" i="10"/>
  <c r="FA146" i="10"/>
  <c r="EZ146" i="10"/>
  <c r="EY146" i="10"/>
  <c r="FA135" i="10"/>
  <c r="EZ135" i="10"/>
  <c r="EY135" i="10"/>
  <c r="FA122" i="10"/>
  <c r="EZ122" i="10"/>
  <c r="EY122" i="10"/>
  <c r="FA113" i="10"/>
  <c r="EZ113" i="10"/>
  <c r="EY113" i="10"/>
  <c r="FA101" i="10"/>
  <c r="EZ101" i="10"/>
  <c r="EY101" i="10"/>
  <c r="FA96" i="10"/>
  <c r="EZ96" i="10"/>
  <c r="EY96" i="10"/>
  <c r="FA79" i="10"/>
  <c r="EZ79" i="10"/>
  <c r="EY79" i="10"/>
  <c r="FA73" i="10"/>
  <c r="EZ73" i="10"/>
  <c r="EY73" i="10"/>
  <c r="FA55" i="10"/>
  <c r="EZ55" i="10"/>
  <c r="EY55" i="10"/>
  <c r="FA50" i="10"/>
  <c r="EZ50" i="10"/>
  <c r="EY50" i="10"/>
  <c r="EZ38" i="10"/>
  <c r="EY38" i="10"/>
  <c r="FA24" i="10"/>
  <c r="EZ24" i="10"/>
  <c r="EY24" i="10"/>
  <c r="FA15" i="10"/>
  <c r="EZ15" i="10"/>
  <c r="EY15" i="10"/>
  <c r="FA11" i="10"/>
  <c r="EZ11" i="10"/>
  <c r="EY11" i="10"/>
  <c r="EZ10" i="10"/>
  <c r="EY10" i="10"/>
  <c r="EZ9" i="10"/>
  <c r="EY9" i="10"/>
  <c r="EW389" i="10"/>
  <c r="EV389" i="10"/>
  <c r="EX382" i="10"/>
  <c r="EW382" i="10"/>
  <c r="EV382" i="10"/>
  <c r="EX373" i="10"/>
  <c r="EW373" i="10"/>
  <c r="EV373" i="10"/>
  <c r="EX360" i="10"/>
  <c r="EW360" i="10"/>
  <c r="EV360" i="10"/>
  <c r="EX353" i="10"/>
  <c r="EW353" i="10"/>
  <c r="EV353" i="10"/>
  <c r="EX344" i="10"/>
  <c r="EW344" i="10"/>
  <c r="EV344" i="10"/>
  <c r="EX335" i="10"/>
  <c r="EW335" i="10"/>
  <c r="EV335" i="10"/>
  <c r="EX325" i="10"/>
  <c r="EW325" i="10"/>
  <c r="EV325" i="10"/>
  <c r="EX316" i="10"/>
  <c r="EW316" i="10"/>
  <c r="EV316" i="10"/>
  <c r="EX308" i="10"/>
  <c r="EW308" i="10"/>
  <c r="EV308" i="10"/>
  <c r="EX298" i="10"/>
  <c r="EW298" i="10"/>
  <c r="EV298" i="10"/>
  <c r="EX287" i="10"/>
  <c r="EW287" i="10"/>
  <c r="EV287" i="10"/>
  <c r="EX277" i="10"/>
  <c r="EW277" i="10"/>
  <c r="EV277" i="10"/>
  <c r="EX269" i="10"/>
  <c r="EW269" i="10"/>
  <c r="EV269" i="10"/>
  <c r="EX255" i="10"/>
  <c r="EW255" i="10"/>
  <c r="EV255" i="10"/>
  <c r="EX242" i="10"/>
  <c r="EW242" i="10"/>
  <c r="EV242" i="10"/>
  <c r="EX229" i="10"/>
  <c r="EW229" i="10"/>
  <c r="EV229" i="10"/>
  <c r="EX222" i="10"/>
  <c r="EW222" i="10"/>
  <c r="EV222" i="10"/>
  <c r="EX213" i="10"/>
  <c r="EW213" i="10"/>
  <c r="EV213" i="10"/>
  <c r="EX201" i="10"/>
  <c r="EW201" i="10"/>
  <c r="EV201" i="10"/>
  <c r="EX197" i="10"/>
  <c r="EW197" i="10"/>
  <c r="EV197" i="10"/>
  <c r="EX183" i="10"/>
  <c r="EW183" i="10"/>
  <c r="EV183" i="10"/>
  <c r="EX170" i="10"/>
  <c r="EW170" i="10"/>
  <c r="EV170" i="10"/>
  <c r="EX157" i="10"/>
  <c r="EW157" i="10"/>
  <c r="EV157" i="10"/>
  <c r="EX146" i="10"/>
  <c r="EW146" i="10"/>
  <c r="EV146" i="10"/>
  <c r="EX135" i="10"/>
  <c r="EW135" i="10"/>
  <c r="EV135" i="10"/>
  <c r="EX122" i="10"/>
  <c r="EW122" i="10"/>
  <c r="EV122" i="10"/>
  <c r="EX113" i="10"/>
  <c r="EW113" i="10"/>
  <c r="EV113" i="10"/>
  <c r="EX101" i="10"/>
  <c r="EW101" i="10"/>
  <c r="EV101" i="10"/>
  <c r="EX96" i="10"/>
  <c r="EW96" i="10"/>
  <c r="EV96" i="10"/>
  <c r="EX79" i="10"/>
  <c r="EW79" i="10"/>
  <c r="EV79" i="10"/>
  <c r="EX73" i="10"/>
  <c r="EW73" i="10"/>
  <c r="EV73" i="10"/>
  <c r="EX55" i="10"/>
  <c r="EW55" i="10"/>
  <c r="EV55" i="10"/>
  <c r="EX50" i="10"/>
  <c r="EW50" i="10"/>
  <c r="EV50" i="10"/>
  <c r="EW38" i="10"/>
  <c r="EV38" i="10"/>
  <c r="EX24" i="10"/>
  <c r="EW24" i="10"/>
  <c r="EV24" i="10"/>
  <c r="EX15" i="10"/>
  <c r="EW15" i="10"/>
  <c r="EV15" i="10"/>
  <c r="EX11" i="10"/>
  <c r="EW11" i="10"/>
  <c r="EV11" i="10"/>
  <c r="EW10" i="10"/>
  <c r="EV10" i="10"/>
  <c r="EW9" i="10"/>
  <c r="EV9" i="10"/>
  <c r="ER392" i="10"/>
  <c r="ER383" i="10"/>
  <c r="EU391" i="10"/>
  <c r="ET389" i="10"/>
  <c r="ES389" i="10"/>
  <c r="EU383" i="10"/>
  <c r="ET382" i="10"/>
  <c r="ES382" i="10"/>
  <c r="EU374" i="10"/>
  <c r="ET373" i="10"/>
  <c r="ES373" i="10"/>
  <c r="EU361" i="10"/>
  <c r="ET360" i="10"/>
  <c r="ES360" i="10"/>
  <c r="EU354" i="10"/>
  <c r="ET353" i="10"/>
  <c r="ES353" i="10"/>
  <c r="EU345" i="10"/>
  <c r="ET344" i="10"/>
  <c r="ES344" i="10"/>
  <c r="EU336" i="10"/>
  <c r="ET335" i="10"/>
  <c r="ES335" i="10"/>
  <c r="EU326" i="10"/>
  <c r="EU325" i="10" s="1"/>
  <c r="ET325" i="10"/>
  <c r="ES325" i="10"/>
  <c r="EU317" i="10"/>
  <c r="EU316" i="10" s="1"/>
  <c r="ET316" i="10"/>
  <c r="ES316" i="10"/>
  <c r="EU309" i="10"/>
  <c r="EU308" i="10" s="1"/>
  <c r="ET308" i="10"/>
  <c r="ES308" i="10"/>
  <c r="EU299" i="10"/>
  <c r="EU298" i="10" s="1"/>
  <c r="ET298" i="10"/>
  <c r="ES298" i="10"/>
  <c r="EU288" i="10"/>
  <c r="EU287" i="10" s="1"/>
  <c r="ET287" i="10"/>
  <c r="ES287" i="10"/>
  <c r="EU278" i="10"/>
  <c r="EU277" i="10" s="1"/>
  <c r="ET277" i="10"/>
  <c r="ES277" i="10"/>
  <c r="EU270" i="10"/>
  <c r="EU269" i="10" s="1"/>
  <c r="ET269" i="10"/>
  <c r="ES269" i="10"/>
  <c r="EU256" i="10"/>
  <c r="EU255" i="10" s="1"/>
  <c r="ET255" i="10"/>
  <c r="ES255" i="10"/>
  <c r="EU242" i="10"/>
  <c r="ES242" i="10"/>
  <c r="EU229" i="10"/>
  <c r="ET229" i="10"/>
  <c r="ES229" i="10"/>
  <c r="EU223" i="10"/>
  <c r="EU222" i="10" s="1"/>
  <c r="ET222" i="10"/>
  <c r="ES222" i="10"/>
  <c r="EU214" i="10"/>
  <c r="EU213" i="10" s="1"/>
  <c r="ET213" i="10"/>
  <c r="ES213" i="10"/>
  <c r="EU202" i="10"/>
  <c r="EU201" i="10" s="1"/>
  <c r="ET201" i="10"/>
  <c r="ES201" i="10"/>
  <c r="EU198" i="10"/>
  <c r="EU197" i="10" s="1"/>
  <c r="ET197" i="10"/>
  <c r="ES197" i="10"/>
  <c r="EU184" i="10"/>
  <c r="EU183" i="10" s="1"/>
  <c r="ET183" i="10"/>
  <c r="ES183" i="10"/>
  <c r="EU171" i="10"/>
  <c r="EU170" i="10" s="1"/>
  <c r="ET170" i="10"/>
  <c r="ES170" i="10"/>
  <c r="EU158" i="10"/>
  <c r="EU157" i="10" s="1"/>
  <c r="ET157" i="10"/>
  <c r="ES157" i="10"/>
  <c r="EU147" i="10"/>
  <c r="EU146" i="10" s="1"/>
  <c r="ET146" i="10"/>
  <c r="ES146" i="10"/>
  <c r="EU136" i="10"/>
  <c r="EU135" i="10" s="1"/>
  <c r="ET135" i="10"/>
  <c r="ES135" i="10"/>
  <c r="EU123" i="10"/>
  <c r="EU122" i="10" s="1"/>
  <c r="ET122" i="10"/>
  <c r="ES122" i="10"/>
  <c r="EU114" i="10"/>
  <c r="EU113" i="10" s="1"/>
  <c r="ET113" i="10"/>
  <c r="ES113" i="10"/>
  <c r="EU102" i="10"/>
  <c r="EU101" i="10" s="1"/>
  <c r="ET101" i="10"/>
  <c r="ES101" i="10"/>
  <c r="EU97" i="10"/>
  <c r="EU96" i="10" s="1"/>
  <c r="ET96" i="10"/>
  <c r="ES96" i="10"/>
  <c r="EU80" i="10"/>
  <c r="EU79" i="10" s="1"/>
  <c r="ET79" i="10"/>
  <c r="ES79" i="10"/>
  <c r="EU74" i="10"/>
  <c r="EU73" i="10" s="1"/>
  <c r="ET73" i="10"/>
  <c r="ES73" i="10"/>
  <c r="EU56" i="10"/>
  <c r="EU55" i="10" s="1"/>
  <c r="ET55" i="10"/>
  <c r="ES55" i="10"/>
  <c r="EU51" i="10"/>
  <c r="EU50" i="10" s="1"/>
  <c r="ET50" i="10"/>
  <c r="ES50" i="10"/>
  <c r="EU39" i="10"/>
  <c r="ET38" i="10"/>
  <c r="ES38" i="10"/>
  <c r="EU25" i="10"/>
  <c r="EU24" i="10" s="1"/>
  <c r="ET24" i="10"/>
  <c r="ES24" i="10"/>
  <c r="EU16" i="10"/>
  <c r="ET15" i="10"/>
  <c r="ES15" i="10"/>
  <c r="EU12" i="10"/>
  <c r="ET11" i="10"/>
  <c r="ES11" i="10"/>
  <c r="ET10" i="10"/>
  <c r="ES10" i="10"/>
  <c r="ES9" i="10"/>
  <c r="ER391" i="10"/>
  <c r="EQ389" i="10"/>
  <c r="EP389" i="10"/>
  <c r="EQ382" i="10"/>
  <c r="EP382" i="10"/>
  <c r="ER374" i="10"/>
  <c r="EQ373" i="10"/>
  <c r="EP373" i="10"/>
  <c r="ER361" i="10"/>
  <c r="EQ360" i="10"/>
  <c r="EP360" i="10"/>
  <c r="ER354" i="10"/>
  <c r="EQ353" i="10"/>
  <c r="EP353" i="10"/>
  <c r="ER345" i="10"/>
  <c r="EQ344" i="10"/>
  <c r="EP344" i="10"/>
  <c r="ER336" i="10"/>
  <c r="EQ335" i="10"/>
  <c r="EP335" i="10"/>
  <c r="ER326" i="10"/>
  <c r="ER325" i="10" s="1"/>
  <c r="EQ325" i="10"/>
  <c r="EP325" i="10"/>
  <c r="ER317" i="10"/>
  <c r="ER316" i="10" s="1"/>
  <c r="EQ316" i="10"/>
  <c r="EP316" i="10"/>
  <c r="ER309" i="10"/>
  <c r="ER308" i="10" s="1"/>
  <c r="EQ308" i="10"/>
  <c r="EP308" i="10"/>
  <c r="ER299" i="10"/>
  <c r="ER298" i="10" s="1"/>
  <c r="EQ298" i="10"/>
  <c r="EP298" i="10"/>
  <c r="ER288" i="10"/>
  <c r="ER287" i="10" s="1"/>
  <c r="EQ287" i="10"/>
  <c r="EP287" i="10"/>
  <c r="ER278" i="10"/>
  <c r="ER277" i="10" s="1"/>
  <c r="EQ277" i="10"/>
  <c r="EP277" i="10"/>
  <c r="ER270" i="10"/>
  <c r="ER269" i="10" s="1"/>
  <c r="EQ269" i="10"/>
  <c r="EP269" i="10"/>
  <c r="ER256" i="10"/>
  <c r="ER255" i="10" s="1"/>
  <c r="EQ255" i="10"/>
  <c r="EP255" i="10"/>
  <c r="ER243" i="10"/>
  <c r="ER242" i="10" s="1"/>
  <c r="EP242" i="10"/>
  <c r="ER230" i="10"/>
  <c r="ER229" i="10" s="1"/>
  <c r="EQ229" i="10"/>
  <c r="EP229" i="10"/>
  <c r="ER223" i="10"/>
  <c r="ER222" i="10" s="1"/>
  <c r="EQ222" i="10"/>
  <c r="EP222" i="10"/>
  <c r="ER214" i="10"/>
  <c r="ER213" i="10" s="1"/>
  <c r="EQ213" i="10"/>
  <c r="EP213" i="10"/>
  <c r="ER202" i="10"/>
  <c r="ER201" i="10" s="1"/>
  <c r="EQ201" i="10"/>
  <c r="EP201" i="10"/>
  <c r="ER198" i="10"/>
  <c r="ER197" i="10" s="1"/>
  <c r="EQ197" i="10"/>
  <c r="EP197" i="10"/>
  <c r="ER184" i="10"/>
  <c r="ER183" i="10" s="1"/>
  <c r="EQ183" i="10"/>
  <c r="EP183" i="10"/>
  <c r="ER171" i="10"/>
  <c r="ER170" i="10" s="1"/>
  <c r="EQ170" i="10"/>
  <c r="EP170" i="10"/>
  <c r="ER158" i="10"/>
  <c r="ER157" i="10" s="1"/>
  <c r="EQ157" i="10"/>
  <c r="EP157" i="10"/>
  <c r="ER147" i="10"/>
  <c r="ER146" i="10" s="1"/>
  <c r="EQ146" i="10"/>
  <c r="EP146" i="10"/>
  <c r="ER136" i="10"/>
  <c r="ER135" i="10" s="1"/>
  <c r="EQ135" i="10"/>
  <c r="EP135" i="10"/>
  <c r="ER123" i="10"/>
  <c r="ER122" i="10" s="1"/>
  <c r="EQ122" i="10"/>
  <c r="EP122" i="10"/>
  <c r="ER114" i="10"/>
  <c r="ER113" i="10" s="1"/>
  <c r="EQ113" i="10"/>
  <c r="EP113" i="10"/>
  <c r="ER102" i="10"/>
  <c r="ER101" i="10" s="1"/>
  <c r="EQ101" i="10"/>
  <c r="EP101" i="10"/>
  <c r="ER97" i="10"/>
  <c r="ER96" i="10" s="1"/>
  <c r="EQ96" i="10"/>
  <c r="EP96" i="10"/>
  <c r="ER80" i="10"/>
  <c r="ER79" i="10" s="1"/>
  <c r="EQ79" i="10"/>
  <c r="EP79" i="10"/>
  <c r="ER74" i="10"/>
  <c r="ER73" i="10" s="1"/>
  <c r="EQ73" i="10"/>
  <c r="EP73" i="10"/>
  <c r="ER56" i="10"/>
  <c r="ER55" i="10" s="1"/>
  <c r="EQ55" i="10"/>
  <c r="EP55" i="10"/>
  <c r="ER51" i="10"/>
  <c r="ER50" i="10" s="1"/>
  <c r="EQ50" i="10"/>
  <c r="EP50" i="10"/>
  <c r="ER39" i="10"/>
  <c r="EQ38" i="10"/>
  <c r="EP38" i="10"/>
  <c r="ER24" i="10"/>
  <c r="EQ24" i="10"/>
  <c r="EP24" i="10"/>
  <c r="ER16" i="10"/>
  <c r="EQ15" i="10"/>
  <c r="EP15" i="10"/>
  <c r="ER12" i="10"/>
  <c r="EQ11" i="10"/>
  <c r="EP11" i="10"/>
  <c r="EQ10" i="10"/>
  <c r="EP10" i="10"/>
  <c r="EQ9" i="10"/>
  <c r="EP9" i="10"/>
  <c r="CR389" i="10"/>
  <c r="CQ389" i="10"/>
  <c r="CR382" i="10"/>
  <c r="CQ382" i="10"/>
  <c r="CS373" i="10"/>
  <c r="CR373" i="10"/>
  <c r="CQ373" i="10"/>
  <c r="CS360" i="10"/>
  <c r="CR360" i="10"/>
  <c r="CQ360" i="10"/>
  <c r="CS353" i="10"/>
  <c r="CR353" i="10"/>
  <c r="CQ353" i="10"/>
  <c r="CS344" i="10"/>
  <c r="CR344" i="10"/>
  <c r="CQ344" i="10"/>
  <c r="CS335" i="10"/>
  <c r="CR335" i="10"/>
  <c r="CQ335" i="10"/>
  <c r="CS325" i="10"/>
  <c r="CR325" i="10"/>
  <c r="CQ325" i="10"/>
  <c r="CS316" i="10"/>
  <c r="CR316" i="10"/>
  <c r="CQ316" i="10"/>
  <c r="CS308" i="10"/>
  <c r="CR308" i="10"/>
  <c r="CQ308" i="10"/>
  <c r="CS298" i="10"/>
  <c r="CR298" i="10"/>
  <c r="CQ298" i="10"/>
  <c r="CS287" i="10"/>
  <c r="CR287" i="10"/>
  <c r="CQ287" i="10"/>
  <c r="CS277" i="10"/>
  <c r="CR277" i="10"/>
  <c r="CQ277" i="10"/>
  <c r="CS269" i="10"/>
  <c r="CR269" i="10"/>
  <c r="CQ269" i="10"/>
  <c r="CS255" i="10"/>
  <c r="CR255" i="10"/>
  <c r="CQ255" i="10"/>
  <c r="CS242" i="10"/>
  <c r="CR242" i="10"/>
  <c r="CQ242" i="10"/>
  <c r="CS229" i="10"/>
  <c r="CR229" i="10"/>
  <c r="CQ229" i="10"/>
  <c r="CS222" i="10"/>
  <c r="CR222" i="10"/>
  <c r="CQ222" i="10"/>
  <c r="CS213" i="10"/>
  <c r="CR213" i="10"/>
  <c r="CQ213" i="10"/>
  <c r="CS201" i="10"/>
  <c r="CR201" i="10"/>
  <c r="CQ201" i="10"/>
  <c r="CS197" i="10"/>
  <c r="CR197" i="10"/>
  <c r="CQ197" i="10"/>
  <c r="CS183" i="10"/>
  <c r="CR183" i="10"/>
  <c r="CQ183" i="10"/>
  <c r="CS170" i="10"/>
  <c r="CR170" i="10"/>
  <c r="CQ170" i="10"/>
  <c r="CS157" i="10"/>
  <c r="CR157" i="10"/>
  <c r="CQ157" i="10"/>
  <c r="CS146" i="10"/>
  <c r="CR146" i="10"/>
  <c r="CQ146" i="10"/>
  <c r="CS135" i="10"/>
  <c r="CR135" i="10"/>
  <c r="CQ135" i="10"/>
  <c r="CS122" i="10"/>
  <c r="CR122" i="10"/>
  <c r="CQ122" i="10"/>
  <c r="CS113" i="10"/>
  <c r="CR113" i="10"/>
  <c r="CQ113" i="10"/>
  <c r="CS101" i="10"/>
  <c r="CR101" i="10"/>
  <c r="CQ101" i="10"/>
  <c r="CS96" i="10"/>
  <c r="CR96" i="10"/>
  <c r="CQ96" i="10"/>
  <c r="CS79" i="10"/>
  <c r="CR79" i="10"/>
  <c r="CQ79" i="10"/>
  <c r="CS73" i="10"/>
  <c r="CR73" i="10"/>
  <c r="CQ73" i="10"/>
  <c r="CS55" i="10"/>
  <c r="CR55" i="10"/>
  <c r="CQ55" i="10"/>
  <c r="CS50" i="10"/>
  <c r="CR50" i="10"/>
  <c r="CQ50" i="10"/>
  <c r="CR38" i="10"/>
  <c r="CQ38" i="10"/>
  <c r="CS24" i="10"/>
  <c r="CR24" i="10"/>
  <c r="CQ24" i="10"/>
  <c r="CS15" i="10"/>
  <c r="CR15" i="10"/>
  <c r="CQ15" i="10"/>
  <c r="CS11" i="10"/>
  <c r="CR11" i="10"/>
  <c r="CQ11" i="10"/>
  <c r="CR10" i="10"/>
  <c r="CQ10" i="10"/>
  <c r="CR9" i="10"/>
  <c r="CQ9" i="10"/>
  <c r="EN9" i="10"/>
  <c r="EN10" i="10"/>
  <c r="EM10" i="10"/>
  <c r="EM9" i="10"/>
  <c r="EB9" i="10"/>
  <c r="EB10" i="10"/>
  <c r="EA10" i="10"/>
  <c r="EA9" i="10"/>
  <c r="DV9" i="10"/>
  <c r="DV10" i="10"/>
  <c r="DU10" i="10"/>
  <c r="DU9" i="10"/>
  <c r="DJ9" i="10"/>
  <c r="DJ10" i="10"/>
  <c r="DI10" i="10"/>
  <c r="DI9" i="10"/>
  <c r="DG9" i="10"/>
  <c r="DG10" i="10"/>
  <c r="DF10" i="10"/>
  <c r="DD9" i="10"/>
  <c r="DD10" i="10"/>
  <c r="DC10" i="10"/>
  <c r="DC9" i="10"/>
  <c r="DA9" i="10"/>
  <c r="DA10" i="10"/>
  <c r="CZ10" i="10"/>
  <c r="CZ9" i="10"/>
  <c r="CX9" i="10"/>
  <c r="CX10" i="10"/>
  <c r="CW10" i="10"/>
  <c r="CW9" i="10"/>
  <c r="CU9" i="10"/>
  <c r="CU10" i="10"/>
  <c r="CT10" i="10"/>
  <c r="CT9" i="10"/>
  <c r="CL9" i="10"/>
  <c r="CL10" i="10"/>
  <c r="CK10" i="10"/>
  <c r="CK9" i="10"/>
  <c r="CF9" i="10"/>
  <c r="CF10" i="10"/>
  <c r="CE10" i="10"/>
  <c r="CE9" i="10"/>
  <c r="CC10" i="10"/>
  <c r="CB10" i="10"/>
  <c r="CB9" i="10"/>
  <c r="CD9" i="10" s="1"/>
  <c r="BT9" i="10"/>
  <c r="BT10" i="10"/>
  <c r="BS10" i="10"/>
  <c r="BS9" i="10"/>
  <c r="BN9" i="10"/>
  <c r="BN10" i="10"/>
  <c r="BM10" i="10"/>
  <c r="BM9" i="10"/>
  <c r="BK9" i="10"/>
  <c r="BK10" i="10"/>
  <c r="BJ10" i="10"/>
  <c r="BJ9" i="10"/>
  <c r="BH9" i="10"/>
  <c r="BH10" i="10"/>
  <c r="BG10" i="10"/>
  <c r="BG9" i="10"/>
  <c r="BE9" i="10"/>
  <c r="BF10" i="10"/>
  <c r="BD10" i="10"/>
  <c r="BD9" i="10"/>
  <c r="BB9" i="10"/>
  <c r="BB10" i="10"/>
  <c r="BA10" i="10"/>
  <c r="BA9" i="10"/>
  <c r="AP9" i="10"/>
  <c r="AO9" i="10"/>
  <c r="AM9" i="10"/>
  <c r="AM10" i="10"/>
  <c r="AL10" i="10"/>
  <c r="AL9" i="10"/>
  <c r="AJ9" i="10"/>
  <c r="AJ10" i="10"/>
  <c r="AI10" i="10"/>
  <c r="AI9" i="10"/>
  <c r="AG9" i="10"/>
  <c r="AG10" i="10"/>
  <c r="AF10" i="10"/>
  <c r="AF9" i="10"/>
  <c r="AD9" i="10"/>
  <c r="AD10" i="10"/>
  <c r="AC10" i="10"/>
  <c r="AA10" i="10"/>
  <c r="Z10" i="10"/>
  <c r="I9" i="10"/>
  <c r="I10" i="10"/>
  <c r="H10" i="10"/>
  <c r="H9" i="10"/>
  <c r="F10" i="10"/>
  <c r="E10" i="10"/>
  <c r="F9" i="10"/>
  <c r="E9" i="10"/>
  <c r="CO9" i="10"/>
  <c r="CO10" i="10"/>
  <c r="CN10" i="10"/>
  <c r="CN9" i="10"/>
  <c r="DY55" i="10"/>
  <c r="DX55" i="10"/>
  <c r="DY122" i="10"/>
  <c r="DX122" i="10"/>
  <c r="DY157" i="10"/>
  <c r="DX157" i="10"/>
  <c r="DY170" i="10"/>
  <c r="DX170" i="10"/>
  <c r="DY255" i="10"/>
  <c r="DZ255" i="10" s="1"/>
  <c r="DY277" i="10"/>
  <c r="DX277" i="10"/>
  <c r="DY308" i="10"/>
  <c r="DX308" i="10"/>
  <c r="DY325" i="10"/>
  <c r="DX325" i="10"/>
  <c r="DY360" i="10"/>
  <c r="DX360" i="10"/>
  <c r="DY382" i="10"/>
  <c r="DX382" i="10"/>
  <c r="DY9" i="10"/>
  <c r="DY10" i="10"/>
  <c r="H377" i="8"/>
  <c r="H334" i="8"/>
  <c r="H316" i="8"/>
  <c r="H288" i="8"/>
  <c r="H271" i="8"/>
  <c r="H272" i="8"/>
  <c r="H184" i="8"/>
  <c r="H179" i="8"/>
  <c r="H173" i="8"/>
  <c r="H132" i="8"/>
  <c r="J126" i="8"/>
  <c r="H63" i="8"/>
  <c r="H50" i="8"/>
  <c r="DX38" i="10"/>
  <c r="F9" i="8"/>
  <c r="E9" i="8"/>
  <c r="C50" i="9"/>
  <c r="B50" i="9"/>
  <c r="B47" i="9"/>
  <c r="C47" i="9"/>
  <c r="B48" i="9"/>
  <c r="C48" i="9"/>
  <c r="B49" i="9"/>
  <c r="C49" i="9"/>
  <c r="C46" i="9"/>
  <c r="B46" i="9"/>
  <c r="B9" i="9"/>
  <c r="C9" i="9"/>
  <c r="B10" i="9"/>
  <c r="C10" i="9"/>
  <c r="B11" i="9"/>
  <c r="C11" i="9"/>
  <c r="B12" i="9"/>
  <c r="C12" i="9"/>
  <c r="B13" i="9"/>
  <c r="C13" i="9"/>
  <c r="B14" i="9"/>
  <c r="C14" i="9"/>
  <c r="B15" i="9"/>
  <c r="C15" i="9"/>
  <c r="B16" i="9"/>
  <c r="C16" i="9"/>
  <c r="B17" i="9"/>
  <c r="C17" i="9"/>
  <c r="B18" i="9"/>
  <c r="C18" i="9"/>
  <c r="B19" i="9"/>
  <c r="C19" i="9"/>
  <c r="B20" i="9"/>
  <c r="C20" i="9"/>
  <c r="B21" i="9"/>
  <c r="C21" i="9"/>
  <c r="B22" i="9"/>
  <c r="C22" i="9"/>
  <c r="B23" i="9"/>
  <c r="C23" i="9"/>
  <c r="B24" i="9"/>
  <c r="C24" i="9"/>
  <c r="B25" i="9"/>
  <c r="C25" i="9"/>
  <c r="B26" i="9"/>
  <c r="C26" i="9"/>
  <c r="B27" i="9"/>
  <c r="C27" i="9"/>
  <c r="B28" i="9"/>
  <c r="C28" i="9"/>
  <c r="B29" i="9"/>
  <c r="C29" i="9"/>
  <c r="B30" i="9"/>
  <c r="C30" i="9"/>
  <c r="B31" i="9"/>
  <c r="C31" i="9"/>
  <c r="B32" i="9"/>
  <c r="C32" i="9"/>
  <c r="B33" i="9"/>
  <c r="C33" i="9"/>
  <c r="B34" i="9"/>
  <c r="C34" i="9"/>
  <c r="B35" i="9"/>
  <c r="C35" i="9"/>
  <c r="B36" i="9"/>
  <c r="C36" i="9"/>
  <c r="B37" i="9"/>
  <c r="C37" i="9"/>
  <c r="B38" i="9"/>
  <c r="C38" i="9"/>
  <c r="B39" i="9"/>
  <c r="C39" i="9"/>
  <c r="B40" i="9"/>
  <c r="C40" i="9"/>
  <c r="B41" i="9"/>
  <c r="C41" i="9"/>
  <c r="B42" i="9"/>
  <c r="C42" i="9"/>
  <c r="B43" i="9"/>
  <c r="C43" i="9"/>
  <c r="B44" i="9"/>
  <c r="C44" i="9"/>
  <c r="C8" i="9"/>
  <c r="B8" i="9"/>
  <c r="P47" i="9"/>
  <c r="P48" i="9"/>
  <c r="P49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8" i="9"/>
  <c r="M49" i="9"/>
  <c r="J38" i="9"/>
  <c r="H7" i="9"/>
  <c r="I7" i="9"/>
  <c r="J8" i="9"/>
  <c r="J9" i="9"/>
  <c r="J10" i="9"/>
  <c r="J11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C10" i="10" l="1"/>
  <c r="EI335" i="10"/>
  <c r="EL122" i="10"/>
  <c r="FG269" i="10"/>
  <c r="EL101" i="10"/>
  <c r="B9" i="10"/>
  <c r="EI101" i="10"/>
  <c r="EL201" i="10"/>
  <c r="EL353" i="10"/>
  <c r="EI222" i="10"/>
  <c r="BR50" i="10"/>
  <c r="B10" i="10"/>
  <c r="EI201" i="10"/>
  <c r="BR10" i="10"/>
  <c r="CA55" i="10"/>
  <c r="CA146" i="10"/>
  <c r="CA229" i="10"/>
  <c r="CA316" i="10"/>
  <c r="CA96" i="10"/>
  <c r="CA183" i="10"/>
  <c r="P344" i="10"/>
  <c r="CA222" i="10"/>
  <c r="CS382" i="10"/>
  <c r="DZ55" i="10"/>
  <c r="FG9" i="10"/>
  <c r="FG79" i="10"/>
  <c r="CA277" i="10"/>
  <c r="AN10" i="10"/>
  <c r="EL222" i="10"/>
  <c r="CA353" i="10"/>
  <c r="E75" i="7"/>
  <c r="F75" i="7" s="1"/>
  <c r="EL24" i="10"/>
  <c r="AN389" i="10"/>
  <c r="J173" i="8"/>
  <c r="J271" i="8"/>
  <c r="J377" i="8"/>
  <c r="DZ325" i="10"/>
  <c r="EI373" i="10"/>
  <c r="EL308" i="10"/>
  <c r="DZ360" i="10"/>
  <c r="J272" i="8"/>
  <c r="DZ170" i="10"/>
  <c r="J50" i="8"/>
  <c r="J179" i="8"/>
  <c r="J288" i="8"/>
  <c r="DB10" i="10"/>
  <c r="EO9" i="10"/>
  <c r="FD9" i="10"/>
  <c r="CA135" i="10"/>
  <c r="CA308" i="10"/>
  <c r="J334" i="8"/>
  <c r="J63" i="8"/>
  <c r="J184" i="8"/>
  <c r="J316" i="8"/>
  <c r="AE10" i="10"/>
  <c r="EL50" i="10"/>
  <c r="EL79" i="10"/>
  <c r="EL373" i="10"/>
  <c r="CA79" i="10"/>
  <c r="CA255" i="10"/>
  <c r="CA113" i="10"/>
  <c r="CA201" i="10"/>
  <c r="CA287" i="10"/>
  <c r="CA213" i="10"/>
  <c r="CA298" i="10"/>
  <c r="CA373" i="10"/>
  <c r="CA269" i="10"/>
  <c r="CA73" i="10"/>
  <c r="CA242" i="10"/>
  <c r="E17" i="7"/>
  <c r="F17" i="7" s="1"/>
  <c r="E36" i="7"/>
  <c r="F36" i="7" s="1"/>
  <c r="FD50" i="10"/>
  <c r="DZ382" i="10"/>
  <c r="DZ308" i="10"/>
  <c r="DZ277" i="10"/>
  <c r="DZ157" i="10"/>
  <c r="DZ122" i="10"/>
  <c r="AZ9" i="10"/>
  <c r="EU15" i="10"/>
  <c r="AT15" i="10"/>
  <c r="EU38" i="10"/>
  <c r="EI113" i="10"/>
  <c r="P9" i="10"/>
  <c r="CA389" i="10"/>
  <c r="AT73" i="10"/>
  <c r="AT146" i="10"/>
  <c r="FJ389" i="10"/>
  <c r="EL73" i="10"/>
  <c r="AT38" i="10"/>
  <c r="AT157" i="10"/>
  <c r="AT269" i="10"/>
  <c r="AZ389" i="10"/>
  <c r="AT170" i="10"/>
  <c r="AT308" i="10"/>
  <c r="AT335" i="10"/>
  <c r="DZ10" i="10"/>
  <c r="EI325" i="10"/>
  <c r="EL55" i="10"/>
  <c r="EU353" i="10"/>
  <c r="EI229" i="10"/>
  <c r="CA38" i="10"/>
  <c r="AT122" i="10"/>
  <c r="AT389" i="10"/>
  <c r="EL344" i="10"/>
  <c r="AT96" i="10"/>
  <c r="AT373" i="10"/>
  <c r="DE9" i="10"/>
  <c r="EI242" i="10"/>
  <c r="EI15" i="10"/>
  <c r="BQ8" i="10"/>
  <c r="BQ395" i="10" s="1"/>
  <c r="E34" i="7" s="1"/>
  <c r="AT201" i="10"/>
  <c r="FC8" i="10"/>
  <c r="FC395" i="10" s="1"/>
  <c r="E64" i="7" s="1"/>
  <c r="AT344" i="10"/>
  <c r="FH8" i="10"/>
  <c r="FH395" i="10" s="1"/>
  <c r="D66" i="7" s="1"/>
  <c r="ER353" i="10"/>
  <c r="EU335" i="10"/>
  <c r="EZ8" i="10"/>
  <c r="EZ395" i="10" s="1"/>
  <c r="E63" i="7" s="1"/>
  <c r="EI170" i="10"/>
  <c r="CA335" i="10"/>
  <c r="AT24" i="10"/>
  <c r="AT101" i="10"/>
  <c r="AT222" i="10"/>
  <c r="AT255" i="10"/>
  <c r="AT287" i="10"/>
  <c r="AT353" i="10"/>
  <c r="AT382" i="10"/>
  <c r="EU360" i="10"/>
  <c r="CA360" i="10"/>
  <c r="EU389" i="10"/>
  <c r="EI146" i="10"/>
  <c r="EI269" i="10"/>
  <c r="EL316" i="10"/>
  <c r="FF8" i="10"/>
  <c r="AT325" i="10"/>
  <c r="FI8" i="10"/>
  <c r="FI395" i="10" s="1"/>
  <c r="E66" i="7" s="1"/>
  <c r="AT113" i="10"/>
  <c r="AT183" i="10"/>
  <c r="EU373" i="10"/>
  <c r="EL183" i="10"/>
  <c r="EI344" i="10"/>
  <c r="DQ9" i="10"/>
  <c r="EL11" i="10"/>
  <c r="EL325" i="10"/>
  <c r="AZ382" i="10"/>
  <c r="AX395" i="10"/>
  <c r="D28" i="7" s="1"/>
  <c r="AY395" i="10"/>
  <c r="E28" i="7" s="1"/>
  <c r="AZ8" i="10"/>
  <c r="AT55" i="10"/>
  <c r="AT197" i="10"/>
  <c r="AT79" i="10"/>
  <c r="AT360" i="10"/>
  <c r="AV8" i="10"/>
  <c r="AV395" i="10" s="1"/>
  <c r="E27" i="7" s="1"/>
  <c r="AU8" i="10"/>
  <c r="AU395" i="10" s="1"/>
  <c r="D27" i="7" s="1"/>
  <c r="AW113" i="10"/>
  <c r="AW9" i="10"/>
  <c r="AT316" i="10"/>
  <c r="AT298" i="10"/>
  <c r="AT277" i="10"/>
  <c r="AT242" i="10"/>
  <c r="AT229" i="10"/>
  <c r="AT213" i="10"/>
  <c r="AR9" i="10"/>
  <c r="AS9" i="10"/>
  <c r="C9" i="10" s="1"/>
  <c r="AT135" i="10"/>
  <c r="AT50" i="10"/>
  <c r="AR8" i="10"/>
  <c r="AR395" i="10" s="1"/>
  <c r="D26" i="7" s="1"/>
  <c r="AS8" i="10"/>
  <c r="AT11" i="10"/>
  <c r="FE8" i="10"/>
  <c r="FE395" i="10" s="1"/>
  <c r="D65" i="7" s="1"/>
  <c r="BP8" i="10"/>
  <c r="BP395" i="10" s="1"/>
  <c r="D34" i="7" s="1"/>
  <c r="BZ8" i="10"/>
  <c r="BZ395" i="10" s="1"/>
  <c r="E37" i="7" s="1"/>
  <c r="CA15" i="10"/>
  <c r="CA382" i="10"/>
  <c r="CA344" i="10"/>
  <c r="CA9" i="10"/>
  <c r="CA11" i="10"/>
  <c r="BY8" i="10"/>
  <c r="BY395" i="10" s="1"/>
  <c r="D37" i="7" s="1"/>
  <c r="O8" i="10"/>
  <c r="O395" i="10" s="1"/>
  <c r="E16" i="7" s="1"/>
  <c r="N8" i="10"/>
  <c r="N395" i="10" s="1"/>
  <c r="D16" i="7" s="1"/>
  <c r="EL389" i="10"/>
  <c r="EL382" i="10"/>
  <c r="EL360" i="10"/>
  <c r="EL287" i="10"/>
  <c r="EL277" i="10"/>
  <c r="EL269" i="10"/>
  <c r="EL255" i="10"/>
  <c r="EL242" i="10"/>
  <c r="EL229" i="10"/>
  <c r="EL213" i="10"/>
  <c r="EL170" i="10"/>
  <c r="EL157" i="10"/>
  <c r="EL146" i="10"/>
  <c r="EL135" i="10"/>
  <c r="EL113" i="10"/>
  <c r="EL38" i="10"/>
  <c r="EL15" i="10"/>
  <c r="EJ8" i="10"/>
  <c r="EJ395" i="10" s="1"/>
  <c r="D58" i="7" s="1"/>
  <c r="EL9" i="10"/>
  <c r="EK8" i="10"/>
  <c r="EI55" i="10"/>
  <c r="EI382" i="10"/>
  <c r="EI360" i="10"/>
  <c r="EI316" i="10"/>
  <c r="EI287" i="10"/>
  <c r="EI277" i="10"/>
  <c r="EI255" i="10"/>
  <c r="EI213" i="10"/>
  <c r="EI183" i="10"/>
  <c r="EI157" i="10"/>
  <c r="EI135" i="10"/>
  <c r="EI96" i="10"/>
  <c r="EI73" i="10"/>
  <c r="EI38" i="10"/>
  <c r="EG8" i="10"/>
  <c r="EG395" i="10" s="1"/>
  <c r="D57" i="7" s="1"/>
  <c r="EH8" i="10"/>
  <c r="EH395" i="10" s="1"/>
  <c r="E57" i="7" s="1"/>
  <c r="EI9" i="10"/>
  <c r="EI11" i="10"/>
  <c r="EI389" i="10"/>
  <c r="DO8" i="10"/>
  <c r="DO395" i="10" s="1"/>
  <c r="D51" i="7" s="1"/>
  <c r="DP8" i="10"/>
  <c r="DP395" i="10" s="1"/>
  <c r="E51" i="7" s="1"/>
  <c r="L8" i="10"/>
  <c r="L395" i="10" s="1"/>
  <c r="E15" i="7" s="1"/>
  <c r="EC9" i="10"/>
  <c r="M389" i="10"/>
  <c r="K8" i="10"/>
  <c r="K395" i="10" s="1"/>
  <c r="D15" i="7" s="1"/>
  <c r="CR8" i="10"/>
  <c r="CR395" i="10" s="1"/>
  <c r="E43" i="7" s="1"/>
  <c r="EW8" i="10"/>
  <c r="EW395" i="10" s="1"/>
  <c r="E62" i="7" s="1"/>
  <c r="FB8" i="10"/>
  <c r="FB395" i="10" s="1"/>
  <c r="D64" i="7" s="1"/>
  <c r="EY8" i="10"/>
  <c r="EY395" i="10" s="1"/>
  <c r="D63" i="7" s="1"/>
  <c r="EV8" i="10"/>
  <c r="EV395" i="10" s="1"/>
  <c r="D62" i="7" s="1"/>
  <c r="EU382" i="10"/>
  <c r="EU344" i="10"/>
  <c r="ES8" i="10"/>
  <c r="ES395" i="10" s="1"/>
  <c r="D61" i="7" s="1"/>
  <c r="ET8" i="10"/>
  <c r="ET395" i="10" s="1"/>
  <c r="E61" i="7" s="1"/>
  <c r="EU11" i="10"/>
  <c r="EU9" i="10"/>
  <c r="ER382" i="10"/>
  <c r="ER373" i="10"/>
  <c r="ER360" i="10"/>
  <c r="ER344" i="10"/>
  <c r="ER335" i="10"/>
  <c r="ER38" i="10"/>
  <c r="EQ8" i="10"/>
  <c r="EQ395" i="10" s="1"/>
  <c r="E60" i="7" s="1"/>
  <c r="ER9" i="10"/>
  <c r="ER11" i="10"/>
  <c r="EP8" i="10"/>
  <c r="ER389" i="10"/>
  <c r="ER15" i="10"/>
  <c r="CQ8" i="10"/>
  <c r="CQ395" i="10" s="1"/>
  <c r="X183" i="12"/>
  <c r="W183" i="12"/>
  <c r="D112" i="7" s="1"/>
  <c r="G80" i="12"/>
  <c r="AY359" i="11"/>
  <c r="AX17" i="11"/>
  <c r="AY17" i="11"/>
  <c r="BI373" i="11"/>
  <c r="BI343" i="11"/>
  <c r="BI351" i="11"/>
  <c r="BI314" i="11"/>
  <c r="BI295" i="11"/>
  <c r="BI275" i="11"/>
  <c r="BI254" i="11"/>
  <c r="BI229" i="11"/>
  <c r="BI214" i="11"/>
  <c r="BI198" i="11"/>
  <c r="BI173" i="11"/>
  <c r="BI150" i="11"/>
  <c r="BI124" i="11"/>
  <c r="BI98" i="11"/>
  <c r="BI76" i="11"/>
  <c r="BI55" i="11"/>
  <c r="BI27" i="11"/>
  <c r="BI14" i="11"/>
  <c r="AX102" i="11"/>
  <c r="AY102" i="11"/>
  <c r="AZ104" i="11"/>
  <c r="AZ105" i="11"/>
  <c r="AZ106" i="11"/>
  <c r="AZ107" i="11"/>
  <c r="AZ108" i="11"/>
  <c r="AZ109" i="11"/>
  <c r="AZ110" i="11"/>
  <c r="AZ111" i="11"/>
  <c r="AZ112" i="11"/>
  <c r="AZ113" i="11"/>
  <c r="AZ56" i="11"/>
  <c r="AZ57" i="11"/>
  <c r="AT373" i="11"/>
  <c r="AT343" i="11"/>
  <c r="AT351" i="11"/>
  <c r="AT305" i="11"/>
  <c r="AT314" i="11"/>
  <c r="AT285" i="11"/>
  <c r="AT268" i="11"/>
  <c r="AT241" i="11"/>
  <c r="AT222" i="11"/>
  <c r="AT202" i="11"/>
  <c r="AT185" i="11"/>
  <c r="AT161" i="11"/>
  <c r="AT138" i="11"/>
  <c r="AT115" i="11"/>
  <c r="AT98" i="11"/>
  <c r="AT76" i="11"/>
  <c r="AT55" i="11"/>
  <c r="AT27" i="11"/>
  <c r="AT14" i="11"/>
  <c r="M360" i="11"/>
  <c r="M343" i="11"/>
  <c r="M314" i="11"/>
  <c r="M295" i="11"/>
  <c r="M268" i="11"/>
  <c r="M275" i="11"/>
  <c r="M241" i="11"/>
  <c r="M222" i="11"/>
  <c r="M202" i="11"/>
  <c r="M185" i="11"/>
  <c r="M161" i="11"/>
  <c r="M138" i="11"/>
  <c r="M115" i="11"/>
  <c r="M98" i="11"/>
  <c r="M76" i="11"/>
  <c r="M55" i="11"/>
  <c r="M27" i="11"/>
  <c r="M14" i="11"/>
  <c r="J360" i="11"/>
  <c r="J343" i="11"/>
  <c r="J305" i="11"/>
  <c r="J314" i="11"/>
  <c r="J285" i="11"/>
  <c r="J268" i="11"/>
  <c r="J241" i="11"/>
  <c r="J222" i="11"/>
  <c r="J202" i="11"/>
  <c r="J185" i="11"/>
  <c r="J161" i="11"/>
  <c r="J138" i="11"/>
  <c r="J115" i="11"/>
  <c r="J98" i="11"/>
  <c r="J76" i="11"/>
  <c r="J55" i="11"/>
  <c r="J27" i="11"/>
  <c r="J14" i="11"/>
  <c r="Y373" i="11"/>
  <c r="Y351" i="11"/>
  <c r="Y332" i="11"/>
  <c r="Y314" i="11"/>
  <c r="Y322" i="11"/>
  <c r="Y295" i="11"/>
  <c r="Y275" i="11"/>
  <c r="Y254" i="11"/>
  <c r="Y229" i="11"/>
  <c r="Y214" i="11"/>
  <c r="Y198" i="11"/>
  <c r="Y173" i="11"/>
  <c r="Y150" i="11"/>
  <c r="Y124" i="11"/>
  <c r="Y98" i="11"/>
  <c r="Y76" i="11"/>
  <c r="Y55" i="11"/>
  <c r="Y27" i="11"/>
  <c r="Y14" i="11"/>
  <c r="P360" i="11"/>
  <c r="P343" i="11"/>
  <c r="P314" i="11"/>
  <c r="P295" i="11"/>
  <c r="P268" i="11"/>
  <c r="P275" i="11"/>
  <c r="P241" i="11"/>
  <c r="P222" i="11"/>
  <c r="P198" i="11"/>
  <c r="P202" i="11"/>
  <c r="P173" i="11"/>
  <c r="P150" i="11"/>
  <c r="P124" i="11"/>
  <c r="P103" i="11"/>
  <c r="P82" i="11"/>
  <c r="P59" i="11"/>
  <c r="P41" i="11"/>
  <c r="P14" i="11"/>
  <c r="F51" i="7" l="1"/>
  <c r="F27" i="7"/>
  <c r="F28" i="7"/>
  <c r="F63" i="7"/>
  <c r="Y183" i="12"/>
  <c r="E112" i="7"/>
  <c r="F112" i="7" s="1"/>
  <c r="FD8" i="10"/>
  <c r="F37" i="7"/>
  <c r="FG8" i="10"/>
  <c r="BR8" i="10"/>
  <c r="BR395" i="10" s="1"/>
  <c r="F34" i="7"/>
  <c r="FF395" i="10"/>
  <c r="FJ395" i="10"/>
  <c r="F66" i="7"/>
  <c r="FA8" i="10"/>
  <c r="FD395" i="10"/>
  <c r="F64" i="7"/>
  <c r="F16" i="7"/>
  <c r="AZ395" i="10"/>
  <c r="AW395" i="10"/>
  <c r="P8" i="10"/>
  <c r="AW8" i="10"/>
  <c r="AT9" i="10"/>
  <c r="AT8" i="10"/>
  <c r="AS395" i="10"/>
  <c r="E26" i="7" s="1"/>
  <c r="CA8" i="10"/>
  <c r="CA395" i="10" s="1"/>
  <c r="P395" i="10"/>
  <c r="EK395" i="10"/>
  <c r="E58" i="7" s="1"/>
  <c r="F58" i="7" s="1"/>
  <c r="EL8" i="10"/>
  <c r="DQ8" i="10"/>
  <c r="EI8" i="10"/>
  <c r="EI395" i="10"/>
  <c r="F57" i="7" s="1"/>
  <c r="M395" i="10"/>
  <c r="F15" i="7"/>
  <c r="DQ395" i="10"/>
  <c r="EX395" i="10"/>
  <c r="F62" i="7"/>
  <c r="CS395" i="10"/>
  <c r="D43" i="7"/>
  <c r="F43" i="7" s="1"/>
  <c r="EX8" i="10"/>
  <c r="FA395" i="10"/>
  <c r="F61" i="7"/>
  <c r="EU8" i="10"/>
  <c r="EU395" i="10" s="1"/>
  <c r="ER8" i="10"/>
  <c r="ER395" i="10" s="1"/>
  <c r="EP395" i="10"/>
  <c r="D60" i="7" s="1"/>
  <c r="F60" i="7" s="1"/>
  <c r="E103" i="7"/>
  <c r="AZ102" i="11"/>
  <c r="V373" i="11"/>
  <c r="V343" i="11"/>
  <c r="V351" i="11"/>
  <c r="V314" i="11"/>
  <c r="V295" i="11"/>
  <c r="V268" i="11"/>
  <c r="V275" i="11"/>
  <c r="V241" i="11"/>
  <c r="V214" i="11"/>
  <c r="V222" i="11"/>
  <c r="V198" i="11"/>
  <c r="V173" i="11"/>
  <c r="V150" i="11"/>
  <c r="V124" i="11"/>
  <c r="V76" i="11"/>
  <c r="V55" i="11"/>
  <c r="S268" i="11"/>
  <c r="S138" i="11"/>
  <c r="E65" i="7" l="1"/>
  <c r="F65" i="7" s="1"/>
  <c r="D103" i="7"/>
  <c r="F103" i="7" s="1"/>
  <c r="FG395" i="10"/>
  <c r="AT395" i="10"/>
  <c r="F26" i="7" s="1"/>
  <c r="EL395" i="10"/>
  <c r="BF14" i="11"/>
  <c r="BF18" i="11"/>
  <c r="BF27" i="11"/>
  <c r="BF41" i="11"/>
  <c r="BF55" i="11"/>
  <c r="BF59" i="11"/>
  <c r="BF76" i="11"/>
  <c r="BF82" i="11"/>
  <c r="BF98" i="11"/>
  <c r="BF103" i="11"/>
  <c r="BF115" i="11"/>
  <c r="BF124" i="11"/>
  <c r="BF138" i="11"/>
  <c r="BF150" i="11"/>
  <c r="BF161" i="11"/>
  <c r="BF173" i="11"/>
  <c r="BF185" i="11"/>
  <c r="BF198" i="11"/>
  <c r="BF202" i="11"/>
  <c r="BF214" i="11"/>
  <c r="BF222" i="11"/>
  <c r="BF229" i="11"/>
  <c r="BF241" i="11"/>
  <c r="BF254" i="11"/>
  <c r="BF268" i="11"/>
  <c r="BF275" i="11"/>
  <c r="BF285" i="11"/>
  <c r="BF295" i="11"/>
  <c r="BF305" i="11"/>
  <c r="BF314" i="11"/>
  <c r="BF322" i="11"/>
  <c r="BF332" i="11"/>
  <c r="BF343" i="11"/>
  <c r="BF351" i="11"/>
  <c r="BF360" i="11"/>
  <c r="BF373" i="11"/>
  <c r="AB18" i="11"/>
  <c r="AB27" i="11"/>
  <c r="AB41" i="11"/>
  <c r="AB55" i="11"/>
  <c r="AB59" i="11"/>
  <c r="AB76" i="11"/>
  <c r="AB82" i="11"/>
  <c r="AB98" i="11"/>
  <c r="AB103" i="11"/>
  <c r="AB115" i="11"/>
  <c r="AB124" i="11"/>
  <c r="AB138" i="11"/>
  <c r="AB150" i="11"/>
  <c r="AB161" i="11"/>
  <c r="AB173" i="11"/>
  <c r="AB185" i="11"/>
  <c r="AB198" i="11"/>
  <c r="AB202" i="11"/>
  <c r="AB214" i="11"/>
  <c r="AB222" i="11"/>
  <c r="AB229" i="11"/>
  <c r="AB241" i="11"/>
  <c r="AB254" i="11"/>
  <c r="AB268" i="11"/>
  <c r="AB275" i="11"/>
  <c r="AB285" i="11"/>
  <c r="AB295" i="11"/>
  <c r="AB305" i="11"/>
  <c r="AB314" i="11"/>
  <c r="AB322" i="11"/>
  <c r="AB332" i="11"/>
  <c r="AB343" i="11"/>
  <c r="AB351" i="11"/>
  <c r="AB360" i="11"/>
  <c r="AB373" i="11"/>
  <c r="AB382" i="11"/>
  <c r="BL18" i="11"/>
  <c r="BL27" i="11"/>
  <c r="BL41" i="11"/>
  <c r="BL55" i="11"/>
  <c r="BL59" i="11"/>
  <c r="BL76" i="11"/>
  <c r="BL82" i="11"/>
  <c r="BL98" i="11"/>
  <c r="BL103" i="11"/>
  <c r="BL115" i="11"/>
  <c r="BL124" i="11"/>
  <c r="BL138" i="11"/>
  <c r="BL150" i="11"/>
  <c r="BL161" i="11"/>
  <c r="BL173" i="11"/>
  <c r="BL185" i="11"/>
  <c r="BL198" i="11"/>
  <c r="BL202" i="11"/>
  <c r="BL214" i="11"/>
  <c r="BL222" i="11"/>
  <c r="BL229" i="11"/>
  <c r="BL241" i="11"/>
  <c r="BL254" i="11"/>
  <c r="BL268" i="11"/>
  <c r="BL275" i="11"/>
  <c r="BL285" i="11"/>
  <c r="BL295" i="11"/>
  <c r="BL305" i="11"/>
  <c r="BL314" i="11"/>
  <c r="BL322" i="11"/>
  <c r="BL332" i="11"/>
  <c r="BL343" i="11"/>
  <c r="BL351" i="11"/>
  <c r="BL360" i="11"/>
  <c r="BL373" i="11"/>
  <c r="BL382" i="11"/>
  <c r="BL389" i="11"/>
  <c r="BL390" i="11"/>
  <c r="BL391" i="11"/>
  <c r="BL392" i="11"/>
  <c r="BL14" i="11"/>
  <c r="BF392" i="11" l="1"/>
  <c r="BI391" i="11"/>
  <c r="BI392" i="11"/>
  <c r="BF11" i="11"/>
  <c r="F381" i="11"/>
  <c r="H381" i="11"/>
  <c r="I381" i="11"/>
  <c r="K381" i="11"/>
  <c r="L381" i="11"/>
  <c r="N381" i="11"/>
  <c r="O381" i="11"/>
  <c r="Q381" i="11"/>
  <c r="R381" i="11"/>
  <c r="T381" i="11"/>
  <c r="U381" i="11"/>
  <c r="W381" i="11"/>
  <c r="X381" i="11"/>
  <c r="Z381" i="11"/>
  <c r="AA381" i="11"/>
  <c r="AC381" i="11"/>
  <c r="AD381" i="11"/>
  <c r="AF381" i="11"/>
  <c r="AG381" i="11"/>
  <c r="AI381" i="11"/>
  <c r="AJ381" i="11"/>
  <c r="AL381" i="11"/>
  <c r="AM381" i="11"/>
  <c r="AO381" i="11"/>
  <c r="AP381" i="11"/>
  <c r="AR381" i="11"/>
  <c r="AS381" i="11"/>
  <c r="AU381" i="11"/>
  <c r="AV381" i="11"/>
  <c r="AX381" i="11"/>
  <c r="AY381" i="11"/>
  <c r="BA381" i="11"/>
  <c r="BB381" i="11"/>
  <c r="BD381" i="11"/>
  <c r="BE381" i="11"/>
  <c r="BG381" i="11"/>
  <c r="BH381" i="11"/>
  <c r="BJ381" i="11"/>
  <c r="BK381" i="11"/>
  <c r="E381" i="11"/>
  <c r="L398" i="8"/>
  <c r="K398" i="8"/>
  <c r="F372" i="11"/>
  <c r="H372" i="11"/>
  <c r="I372" i="11"/>
  <c r="K372" i="11"/>
  <c r="L372" i="11"/>
  <c r="N372" i="11"/>
  <c r="O372" i="11"/>
  <c r="P372" i="11" s="1"/>
  <c r="Q372" i="11"/>
  <c r="R372" i="11"/>
  <c r="S372" i="11" s="1"/>
  <c r="T372" i="11"/>
  <c r="U372" i="11"/>
  <c r="W372" i="11"/>
  <c r="X372" i="11"/>
  <c r="Z372" i="11"/>
  <c r="AA372" i="11"/>
  <c r="AC372" i="11"/>
  <c r="AD372" i="11"/>
  <c r="AF372" i="11"/>
  <c r="AG372" i="11"/>
  <c r="AI372" i="11"/>
  <c r="AJ372" i="11"/>
  <c r="AL372" i="11"/>
  <c r="AM372" i="11"/>
  <c r="AO372" i="11"/>
  <c r="AP372" i="11"/>
  <c r="AR372" i="11"/>
  <c r="AS372" i="11"/>
  <c r="AU372" i="11"/>
  <c r="AV372" i="11"/>
  <c r="AW372" i="11"/>
  <c r="AX372" i="11"/>
  <c r="AY372" i="11"/>
  <c r="BA372" i="11"/>
  <c r="BB372" i="11"/>
  <c r="BD372" i="11"/>
  <c r="BE372" i="11"/>
  <c r="BG372" i="11"/>
  <c r="BH372" i="11"/>
  <c r="BJ372" i="11"/>
  <c r="BK372" i="11"/>
  <c r="E372" i="11"/>
  <c r="F359" i="11"/>
  <c r="H359" i="11"/>
  <c r="I359" i="11"/>
  <c r="K359" i="11"/>
  <c r="L359" i="11"/>
  <c r="N359" i="11"/>
  <c r="O359" i="11"/>
  <c r="Q359" i="11"/>
  <c r="R359" i="11"/>
  <c r="T359" i="11"/>
  <c r="U359" i="11"/>
  <c r="W359" i="11"/>
  <c r="X359" i="11"/>
  <c r="Z359" i="11"/>
  <c r="AA359" i="11"/>
  <c r="AC359" i="11"/>
  <c r="AD359" i="11"/>
  <c r="AE359" i="11"/>
  <c r="AF359" i="11"/>
  <c r="AG359" i="11"/>
  <c r="AI359" i="11"/>
  <c r="AJ359" i="11"/>
  <c r="AL359" i="11"/>
  <c r="AM359" i="11"/>
  <c r="AO359" i="11"/>
  <c r="AP359" i="11"/>
  <c r="AR359" i="11"/>
  <c r="AS359" i="11"/>
  <c r="AU359" i="11"/>
  <c r="AV359" i="11"/>
  <c r="AW359" i="11"/>
  <c r="AX359" i="11"/>
  <c r="BA359" i="11"/>
  <c r="BB359" i="11"/>
  <c r="BD359" i="11"/>
  <c r="BE359" i="11"/>
  <c r="BG359" i="11"/>
  <c r="BH359" i="11"/>
  <c r="BJ359" i="11"/>
  <c r="BK359" i="11"/>
  <c r="E359" i="11"/>
  <c r="F350" i="11"/>
  <c r="H350" i="11"/>
  <c r="I350" i="11"/>
  <c r="K350" i="11"/>
  <c r="L350" i="11"/>
  <c r="N350" i="11"/>
  <c r="O350" i="11"/>
  <c r="Q350" i="11"/>
  <c r="R350" i="11"/>
  <c r="T350" i="11"/>
  <c r="U350" i="11"/>
  <c r="W350" i="11"/>
  <c r="X350" i="11"/>
  <c r="Z350" i="11"/>
  <c r="AA350" i="11"/>
  <c r="AC350" i="11"/>
  <c r="AD350" i="11"/>
  <c r="AE350" i="11"/>
  <c r="AF350" i="11"/>
  <c r="AG350" i="11"/>
  <c r="AI350" i="11"/>
  <c r="AJ350" i="11"/>
  <c r="AL350" i="11"/>
  <c r="AM350" i="11"/>
  <c r="AO350" i="11"/>
  <c r="AP350" i="11"/>
  <c r="AR350" i="11"/>
  <c r="AS350" i="11"/>
  <c r="AU350" i="11"/>
  <c r="AV350" i="11"/>
  <c r="AW350" i="11"/>
  <c r="AX350" i="11"/>
  <c r="AY350" i="11"/>
  <c r="BA350" i="11"/>
  <c r="BB350" i="11"/>
  <c r="BD350" i="11"/>
  <c r="BE350" i="11"/>
  <c r="BG350" i="11"/>
  <c r="BH350" i="11"/>
  <c r="BJ350" i="11"/>
  <c r="BK350" i="11"/>
  <c r="E350" i="11"/>
  <c r="F342" i="11"/>
  <c r="H342" i="11"/>
  <c r="I342" i="11"/>
  <c r="K342" i="11"/>
  <c r="L342" i="11"/>
  <c r="N342" i="11"/>
  <c r="O342" i="11"/>
  <c r="Q342" i="11"/>
  <c r="R342" i="11"/>
  <c r="T342" i="11"/>
  <c r="U342" i="11"/>
  <c r="W342" i="11"/>
  <c r="X342" i="11"/>
  <c r="Z342" i="11"/>
  <c r="AA342" i="11"/>
  <c r="AC342" i="11"/>
  <c r="AD342" i="11"/>
  <c r="AF342" i="11"/>
  <c r="AG342" i="11"/>
  <c r="AI342" i="11"/>
  <c r="AJ342" i="11"/>
  <c r="AL342" i="11"/>
  <c r="AM342" i="11"/>
  <c r="AO342" i="11"/>
  <c r="AP342" i="11"/>
  <c r="AR342" i="11"/>
  <c r="AS342" i="11"/>
  <c r="AU342" i="11"/>
  <c r="AV342" i="11"/>
  <c r="AW342" i="11"/>
  <c r="AX342" i="11"/>
  <c r="AY342" i="11"/>
  <c r="BA342" i="11"/>
  <c r="BB342" i="11"/>
  <c r="BD342" i="11"/>
  <c r="BE342" i="11"/>
  <c r="BG342" i="11"/>
  <c r="BH342" i="11"/>
  <c r="BJ342" i="11"/>
  <c r="BK342" i="11"/>
  <c r="E342" i="11"/>
  <c r="F331" i="11"/>
  <c r="H331" i="11"/>
  <c r="I331" i="11"/>
  <c r="K331" i="11"/>
  <c r="L331" i="11"/>
  <c r="N331" i="11"/>
  <c r="O331" i="11"/>
  <c r="Q331" i="11"/>
  <c r="R331" i="11"/>
  <c r="T331" i="11"/>
  <c r="U331" i="11"/>
  <c r="W331" i="11"/>
  <c r="X331" i="11"/>
  <c r="Z331" i="11"/>
  <c r="AA331" i="11"/>
  <c r="AB331" i="11" s="1"/>
  <c r="AC331" i="11"/>
  <c r="AD331" i="11"/>
  <c r="AE331" i="11"/>
  <c r="AF331" i="11"/>
  <c r="AG331" i="11"/>
  <c r="AI331" i="11"/>
  <c r="AJ331" i="11"/>
  <c r="AL331" i="11"/>
  <c r="AM331" i="11"/>
  <c r="AO331" i="11"/>
  <c r="AP331" i="11"/>
  <c r="AR331" i="11"/>
  <c r="AS331" i="11"/>
  <c r="AU331" i="11"/>
  <c r="AV331" i="11"/>
  <c r="AW331" i="11"/>
  <c r="AX331" i="11"/>
  <c r="AY331" i="11"/>
  <c r="BA331" i="11"/>
  <c r="BB331" i="11"/>
  <c r="BD331" i="11"/>
  <c r="BE331" i="11"/>
  <c r="BG331" i="11"/>
  <c r="BH331" i="11"/>
  <c r="BI331" i="11" s="1"/>
  <c r="BJ331" i="11"/>
  <c r="BK331" i="11"/>
  <c r="E331" i="11"/>
  <c r="F321" i="11"/>
  <c r="H321" i="11"/>
  <c r="I321" i="11"/>
  <c r="K321" i="11"/>
  <c r="L321" i="11"/>
  <c r="N321" i="11"/>
  <c r="O321" i="11"/>
  <c r="Q321" i="11"/>
  <c r="R321" i="11"/>
  <c r="T321" i="11"/>
  <c r="U321" i="11"/>
  <c r="W321" i="11"/>
  <c r="X321" i="11"/>
  <c r="Z321" i="11"/>
  <c r="AA321" i="11"/>
  <c r="AC321" i="11"/>
  <c r="AD321" i="11"/>
  <c r="AE321" i="11"/>
  <c r="AF321" i="11"/>
  <c r="AG321" i="11"/>
  <c r="AI321" i="11"/>
  <c r="AJ321" i="11"/>
  <c r="AL321" i="11"/>
  <c r="AM321" i="11"/>
  <c r="AO321" i="11"/>
  <c r="AP321" i="11"/>
  <c r="AR321" i="11"/>
  <c r="AS321" i="11"/>
  <c r="AU321" i="11"/>
  <c r="AV321" i="11"/>
  <c r="AW321" i="11"/>
  <c r="AX321" i="11"/>
  <c r="AY321" i="11"/>
  <c r="BA321" i="11"/>
  <c r="BB321" i="11"/>
  <c r="BD321" i="11"/>
  <c r="BE321" i="11"/>
  <c r="BG321" i="11"/>
  <c r="BH321" i="11"/>
  <c r="BI321" i="11" s="1"/>
  <c r="BJ321" i="11"/>
  <c r="BK321" i="11"/>
  <c r="E321" i="11"/>
  <c r="F313" i="11"/>
  <c r="H313" i="11"/>
  <c r="I313" i="11"/>
  <c r="K313" i="11"/>
  <c r="L313" i="11"/>
  <c r="M313" i="11" s="1"/>
  <c r="N313" i="11"/>
  <c r="O313" i="11"/>
  <c r="Q313" i="11"/>
  <c r="R313" i="11"/>
  <c r="T313" i="11"/>
  <c r="U313" i="11"/>
  <c r="V313" i="11" s="1"/>
  <c r="W313" i="11"/>
  <c r="X313" i="11"/>
  <c r="Z313" i="11"/>
  <c r="AA313" i="11"/>
  <c r="AC313" i="11"/>
  <c r="AD313" i="11"/>
  <c r="AF313" i="11"/>
  <c r="AG313" i="11"/>
  <c r="AI313" i="11"/>
  <c r="AJ313" i="11"/>
  <c r="AL313" i="11"/>
  <c r="AM313" i="11"/>
  <c r="AO313" i="11"/>
  <c r="AP313" i="11"/>
  <c r="AR313" i="11"/>
  <c r="AS313" i="11"/>
  <c r="AU313" i="11"/>
  <c r="AV313" i="11"/>
  <c r="AW313" i="11"/>
  <c r="AX313" i="11"/>
  <c r="AY313" i="11"/>
  <c r="BA313" i="11"/>
  <c r="BB313" i="11"/>
  <c r="BD313" i="11"/>
  <c r="BE313" i="11"/>
  <c r="BG313" i="11"/>
  <c r="BH313" i="11"/>
  <c r="BJ313" i="11"/>
  <c r="BK313" i="11"/>
  <c r="BL313" i="11" s="1"/>
  <c r="E313" i="11"/>
  <c r="F304" i="11"/>
  <c r="H304" i="11"/>
  <c r="I304" i="11"/>
  <c r="J304" i="11" s="1"/>
  <c r="K304" i="11"/>
  <c r="L304" i="11"/>
  <c r="N304" i="11"/>
  <c r="O304" i="11"/>
  <c r="Q304" i="11"/>
  <c r="R304" i="11"/>
  <c r="T304" i="11"/>
  <c r="U304" i="11"/>
  <c r="W304" i="11"/>
  <c r="X304" i="11"/>
  <c r="Z304" i="11"/>
  <c r="AA304" i="11"/>
  <c r="AC304" i="11"/>
  <c r="AD304" i="11"/>
  <c r="AE304" i="11"/>
  <c r="AF304" i="11"/>
  <c r="AG304" i="11"/>
  <c r="AI304" i="11"/>
  <c r="AJ304" i="11"/>
  <c r="AL304" i="11"/>
  <c r="AM304" i="11"/>
  <c r="AO304" i="11"/>
  <c r="AP304" i="11"/>
  <c r="AR304" i="11"/>
  <c r="AS304" i="11"/>
  <c r="AU304" i="11"/>
  <c r="AV304" i="11"/>
  <c r="AW304" i="11"/>
  <c r="AX304" i="11"/>
  <c r="AY304" i="11"/>
  <c r="BA304" i="11"/>
  <c r="BB304" i="11"/>
  <c r="BD304" i="11"/>
  <c r="BE304" i="11"/>
  <c r="BG304" i="11"/>
  <c r="BH304" i="11"/>
  <c r="BJ304" i="11"/>
  <c r="BK304" i="11"/>
  <c r="E304" i="11"/>
  <c r="F294" i="11"/>
  <c r="H294" i="11"/>
  <c r="I294" i="11"/>
  <c r="K294" i="11"/>
  <c r="L294" i="11"/>
  <c r="N294" i="11"/>
  <c r="O294" i="11"/>
  <c r="Q294" i="11"/>
  <c r="R294" i="11"/>
  <c r="S294" i="11" s="1"/>
  <c r="T294" i="11"/>
  <c r="U294" i="11"/>
  <c r="W294" i="11"/>
  <c r="X294" i="11"/>
  <c r="Z294" i="11"/>
  <c r="AA294" i="11"/>
  <c r="AC294" i="11"/>
  <c r="AD294" i="11"/>
  <c r="AF294" i="11"/>
  <c r="AG294" i="11"/>
  <c r="AI294" i="11"/>
  <c r="AJ294" i="11"/>
  <c r="AL294" i="11"/>
  <c r="AM294" i="11"/>
  <c r="AO294" i="11"/>
  <c r="AP294" i="11"/>
  <c r="AR294" i="11"/>
  <c r="AS294" i="11"/>
  <c r="AU294" i="11"/>
  <c r="AV294" i="11"/>
  <c r="AW294" i="11"/>
  <c r="AX294" i="11"/>
  <c r="AY294" i="11"/>
  <c r="BA294" i="11"/>
  <c r="BB294" i="11"/>
  <c r="BD294" i="11"/>
  <c r="BE294" i="11"/>
  <c r="BF294" i="11" s="1"/>
  <c r="BG294" i="11"/>
  <c r="BH294" i="11"/>
  <c r="BJ294" i="11"/>
  <c r="BK294" i="11"/>
  <c r="E294" i="11"/>
  <c r="F284" i="11"/>
  <c r="H284" i="11"/>
  <c r="I284" i="11"/>
  <c r="J284" i="11" s="1"/>
  <c r="K284" i="11"/>
  <c r="L284" i="11"/>
  <c r="N284" i="11"/>
  <c r="O284" i="11"/>
  <c r="Q284" i="11"/>
  <c r="R284" i="11"/>
  <c r="S284" i="11" s="1"/>
  <c r="T284" i="11"/>
  <c r="U284" i="11"/>
  <c r="W284" i="11"/>
  <c r="X284" i="11"/>
  <c r="Z284" i="11"/>
  <c r="AA284" i="11"/>
  <c r="AC284" i="11"/>
  <c r="AD284" i="11"/>
  <c r="AE284" i="11"/>
  <c r="AF284" i="11"/>
  <c r="AG284" i="11"/>
  <c r="AI284" i="11"/>
  <c r="AJ284" i="11"/>
  <c r="AL284" i="11"/>
  <c r="AM284" i="11"/>
  <c r="AO284" i="11"/>
  <c r="AP284" i="11"/>
  <c r="AR284" i="11"/>
  <c r="AS284" i="11"/>
  <c r="AU284" i="11"/>
  <c r="AV284" i="11"/>
  <c r="AW284" i="11"/>
  <c r="AX284" i="11"/>
  <c r="AY284" i="11"/>
  <c r="AZ284" i="11" s="1"/>
  <c r="BA284" i="11"/>
  <c r="BB284" i="11"/>
  <c r="BD284" i="11"/>
  <c r="BE284" i="11"/>
  <c r="BG284" i="11"/>
  <c r="BH284" i="11"/>
  <c r="BJ284" i="11"/>
  <c r="BK284" i="11"/>
  <c r="E284" i="11"/>
  <c r="F274" i="11"/>
  <c r="H274" i="11"/>
  <c r="I274" i="11"/>
  <c r="K274" i="11"/>
  <c r="L274" i="11"/>
  <c r="N274" i="11"/>
  <c r="O274" i="11"/>
  <c r="P274" i="11" s="1"/>
  <c r="Q274" i="11"/>
  <c r="R274" i="11"/>
  <c r="T274" i="11"/>
  <c r="U274" i="11"/>
  <c r="W274" i="11"/>
  <c r="X274" i="11"/>
  <c r="Y274" i="11" s="1"/>
  <c r="Z274" i="11"/>
  <c r="AA274" i="11"/>
  <c r="AC274" i="11"/>
  <c r="AD274" i="11"/>
  <c r="AE274" i="11"/>
  <c r="AF274" i="11"/>
  <c r="AG274" i="11"/>
  <c r="AI274" i="11"/>
  <c r="AJ274" i="11"/>
  <c r="AL274" i="11"/>
  <c r="AM274" i="11"/>
  <c r="AO274" i="11"/>
  <c r="AP274" i="11"/>
  <c r="AR274" i="11"/>
  <c r="AS274" i="11"/>
  <c r="AU274" i="11"/>
  <c r="AV274" i="11"/>
  <c r="AW274" i="11"/>
  <c r="AX274" i="11"/>
  <c r="AY274" i="11"/>
  <c r="BA274" i="11"/>
  <c r="BB274" i="11"/>
  <c r="BD274" i="11"/>
  <c r="BE274" i="11"/>
  <c r="BF274" i="11" s="1"/>
  <c r="BG274" i="11"/>
  <c r="BH274" i="11"/>
  <c r="BJ274" i="11"/>
  <c r="BK274" i="11"/>
  <c r="E274" i="11"/>
  <c r="F267" i="11"/>
  <c r="H267" i="11"/>
  <c r="I267" i="11"/>
  <c r="J267" i="11" s="1"/>
  <c r="K267" i="11"/>
  <c r="L267" i="11"/>
  <c r="N267" i="11"/>
  <c r="O267" i="11"/>
  <c r="Q267" i="11"/>
  <c r="R267" i="11"/>
  <c r="T267" i="11"/>
  <c r="U267" i="11"/>
  <c r="W267" i="11"/>
  <c r="X267" i="11"/>
  <c r="Z267" i="11"/>
  <c r="AA267" i="11"/>
  <c r="AC267" i="11"/>
  <c r="AD267" i="11"/>
  <c r="AF267" i="11"/>
  <c r="AG267" i="11"/>
  <c r="AI267" i="11"/>
  <c r="AJ267" i="11"/>
  <c r="AL267" i="11"/>
  <c r="AM267" i="11"/>
  <c r="AO267" i="11"/>
  <c r="AP267" i="11"/>
  <c r="AR267" i="11"/>
  <c r="AS267" i="11"/>
  <c r="AU267" i="11"/>
  <c r="AV267" i="11"/>
  <c r="AX267" i="11"/>
  <c r="AY267" i="11"/>
  <c r="BA267" i="11"/>
  <c r="BB267" i="11"/>
  <c r="BD267" i="11"/>
  <c r="BE267" i="11"/>
  <c r="BG267" i="11"/>
  <c r="BH267" i="11"/>
  <c r="BJ267" i="11"/>
  <c r="BK267" i="11"/>
  <c r="E267" i="11"/>
  <c r="F253" i="11"/>
  <c r="H253" i="11"/>
  <c r="I253" i="11"/>
  <c r="K253" i="11"/>
  <c r="L253" i="11"/>
  <c r="N253" i="11"/>
  <c r="O253" i="11"/>
  <c r="Q253" i="11"/>
  <c r="R253" i="11"/>
  <c r="T253" i="11"/>
  <c r="U253" i="11"/>
  <c r="W253" i="11"/>
  <c r="X253" i="11"/>
  <c r="Z253" i="11"/>
  <c r="AA253" i="11"/>
  <c r="AB253" i="11" s="1"/>
  <c r="AC253" i="11"/>
  <c r="AD253" i="11"/>
  <c r="AE253" i="11"/>
  <c r="AF253" i="11"/>
  <c r="AG253" i="11"/>
  <c r="AI253" i="11"/>
  <c r="AJ253" i="11"/>
  <c r="AL253" i="11"/>
  <c r="AM253" i="11"/>
  <c r="AO253" i="11"/>
  <c r="AP253" i="11"/>
  <c r="AR253" i="11"/>
  <c r="AS253" i="11"/>
  <c r="AU253" i="11"/>
  <c r="AV253" i="11"/>
  <c r="AW253" i="11"/>
  <c r="AX253" i="11"/>
  <c r="AY253" i="11"/>
  <c r="BA253" i="11"/>
  <c r="BB253" i="11"/>
  <c r="BD253" i="11"/>
  <c r="BE253" i="11"/>
  <c r="BG253" i="11"/>
  <c r="BH253" i="11"/>
  <c r="BI253" i="11" s="1"/>
  <c r="BJ253" i="11"/>
  <c r="BK253" i="11"/>
  <c r="E253" i="11"/>
  <c r="F240" i="11"/>
  <c r="H240" i="11"/>
  <c r="I240" i="11"/>
  <c r="K240" i="11"/>
  <c r="L240" i="11"/>
  <c r="M240" i="11" s="1"/>
  <c r="N240" i="11"/>
  <c r="O240" i="11"/>
  <c r="Q240" i="11"/>
  <c r="R240" i="11"/>
  <c r="T240" i="11"/>
  <c r="U240" i="11"/>
  <c r="V240" i="11" s="1"/>
  <c r="W240" i="11"/>
  <c r="X240" i="11"/>
  <c r="Z240" i="11"/>
  <c r="AA240" i="11"/>
  <c r="AC240" i="11"/>
  <c r="AD240" i="11"/>
  <c r="AE240" i="11" s="1"/>
  <c r="AF240" i="11"/>
  <c r="AG240" i="11"/>
  <c r="AI240" i="11"/>
  <c r="AJ240" i="11"/>
  <c r="AL240" i="11"/>
  <c r="AM240" i="11"/>
  <c r="AO240" i="11"/>
  <c r="AP240" i="11"/>
  <c r="AR240" i="11"/>
  <c r="AS240" i="11"/>
  <c r="AT240" i="11" s="1"/>
  <c r="AU240" i="11"/>
  <c r="AV240" i="11"/>
  <c r="AW240" i="11"/>
  <c r="AX240" i="11"/>
  <c r="AY240" i="11"/>
  <c r="BA240" i="11"/>
  <c r="BB240" i="11"/>
  <c r="BD240" i="11"/>
  <c r="BE240" i="11"/>
  <c r="BG240" i="11"/>
  <c r="BH240" i="11"/>
  <c r="BJ240" i="11"/>
  <c r="BK240" i="11"/>
  <c r="E240" i="11"/>
  <c r="F228" i="11"/>
  <c r="H228" i="11"/>
  <c r="I228" i="11"/>
  <c r="K228" i="11"/>
  <c r="L228" i="11"/>
  <c r="N228" i="11"/>
  <c r="O228" i="11"/>
  <c r="Q228" i="11"/>
  <c r="R228" i="11"/>
  <c r="S228" i="11" s="1"/>
  <c r="T228" i="11"/>
  <c r="U228" i="11"/>
  <c r="W228" i="11"/>
  <c r="X228" i="11"/>
  <c r="Z228" i="11"/>
  <c r="AA228" i="11"/>
  <c r="AC228" i="11"/>
  <c r="AD228" i="11"/>
  <c r="AE228" i="11" s="1"/>
  <c r="AF228" i="11"/>
  <c r="AG228" i="11"/>
  <c r="AI228" i="11"/>
  <c r="AJ228" i="11"/>
  <c r="AL228" i="11"/>
  <c r="AM228" i="11"/>
  <c r="AO228" i="11"/>
  <c r="AP228" i="11"/>
  <c r="AR228" i="11"/>
  <c r="AS228" i="11"/>
  <c r="AU228" i="11"/>
  <c r="AV228" i="11"/>
  <c r="AX228" i="11"/>
  <c r="AY228" i="11"/>
  <c r="BA228" i="11"/>
  <c r="BB228" i="11"/>
  <c r="BD228" i="11"/>
  <c r="BE228" i="11"/>
  <c r="BG228" i="11"/>
  <c r="BH228" i="11"/>
  <c r="BJ228" i="11"/>
  <c r="BK228" i="11"/>
  <c r="E228" i="11"/>
  <c r="F221" i="11"/>
  <c r="H221" i="11"/>
  <c r="I221" i="11"/>
  <c r="K221" i="11"/>
  <c r="L221" i="11"/>
  <c r="N221" i="11"/>
  <c r="O221" i="11"/>
  <c r="Q221" i="11"/>
  <c r="R221" i="11"/>
  <c r="T221" i="11"/>
  <c r="U221" i="11"/>
  <c r="W221" i="11"/>
  <c r="X221" i="11"/>
  <c r="Z221" i="11"/>
  <c r="AA221" i="11"/>
  <c r="AC221" i="11"/>
  <c r="AD221" i="11"/>
  <c r="AE221" i="11"/>
  <c r="AF221" i="11"/>
  <c r="AG221" i="11"/>
  <c r="AI221" i="11"/>
  <c r="AJ221" i="11"/>
  <c r="AL221" i="11"/>
  <c r="AM221" i="11"/>
  <c r="AO221" i="11"/>
  <c r="AP221" i="11"/>
  <c r="AR221" i="11"/>
  <c r="AS221" i="11"/>
  <c r="AU221" i="11"/>
  <c r="AV221" i="11"/>
  <c r="AW221" i="11"/>
  <c r="AX221" i="11"/>
  <c r="AY221" i="11"/>
  <c r="BA221" i="11"/>
  <c r="BB221" i="11"/>
  <c r="BD221" i="11"/>
  <c r="BE221" i="11"/>
  <c r="BG221" i="11"/>
  <c r="BH221" i="11"/>
  <c r="BJ221" i="11"/>
  <c r="BK221" i="11"/>
  <c r="E221" i="11"/>
  <c r="F213" i="11"/>
  <c r="H213" i="11"/>
  <c r="I213" i="11"/>
  <c r="K213" i="11"/>
  <c r="L213" i="11"/>
  <c r="N213" i="11"/>
  <c r="O213" i="11"/>
  <c r="Q213" i="11"/>
  <c r="R213" i="11"/>
  <c r="T213" i="11"/>
  <c r="U213" i="11"/>
  <c r="V213" i="11" s="1"/>
  <c r="W213" i="11"/>
  <c r="X213" i="11"/>
  <c r="Z213" i="11"/>
  <c r="AA213" i="11"/>
  <c r="AC213" i="11"/>
  <c r="AD213" i="11"/>
  <c r="AE213" i="11" s="1"/>
  <c r="AF213" i="11"/>
  <c r="AG213" i="11"/>
  <c r="AI213" i="11"/>
  <c r="AJ213" i="11"/>
  <c r="AL213" i="11"/>
  <c r="AM213" i="11"/>
  <c r="AO213" i="11"/>
  <c r="AP213" i="11"/>
  <c r="AR213" i="11"/>
  <c r="AS213" i="11"/>
  <c r="AT213" i="11" s="1"/>
  <c r="AU213" i="11"/>
  <c r="AV213" i="11"/>
  <c r="AW213" i="11"/>
  <c r="AX213" i="11"/>
  <c r="AY213" i="11"/>
  <c r="BA213" i="11"/>
  <c r="BB213" i="11"/>
  <c r="BD213" i="11"/>
  <c r="BE213" i="11"/>
  <c r="BG213" i="11"/>
  <c r="BH213" i="11"/>
  <c r="BJ213" i="11"/>
  <c r="BK213" i="11"/>
  <c r="E213" i="11"/>
  <c r="F201" i="11"/>
  <c r="H201" i="11"/>
  <c r="I201" i="11"/>
  <c r="K201" i="11"/>
  <c r="L201" i="11"/>
  <c r="N201" i="11"/>
  <c r="O201" i="11"/>
  <c r="Q201" i="11"/>
  <c r="R201" i="11"/>
  <c r="T201" i="11"/>
  <c r="U201" i="11"/>
  <c r="W201" i="11"/>
  <c r="X201" i="11"/>
  <c r="Z201" i="11"/>
  <c r="AA201" i="11"/>
  <c r="AB201" i="11" s="1"/>
  <c r="AC201" i="11"/>
  <c r="AD201" i="11"/>
  <c r="AE201" i="11"/>
  <c r="AF201" i="11"/>
  <c r="AG201" i="11"/>
  <c r="AI201" i="11"/>
  <c r="AJ201" i="11"/>
  <c r="AL201" i="11"/>
  <c r="AM201" i="11"/>
  <c r="AO201" i="11"/>
  <c r="AP201" i="11"/>
  <c r="AR201" i="11"/>
  <c r="AS201" i="11"/>
  <c r="AU201" i="11"/>
  <c r="AV201" i="11"/>
  <c r="AW201" i="11"/>
  <c r="AX201" i="11"/>
  <c r="AY201" i="11"/>
  <c r="BA201" i="11"/>
  <c r="BB201" i="11"/>
  <c r="BD201" i="11"/>
  <c r="BE201" i="11"/>
  <c r="BG201" i="11"/>
  <c r="BH201" i="11"/>
  <c r="BI201" i="11" s="1"/>
  <c r="BJ201" i="11"/>
  <c r="BK201" i="11"/>
  <c r="E201" i="11"/>
  <c r="B321" i="11" l="1"/>
  <c r="B201" i="11"/>
  <c r="B381" i="11"/>
  <c r="B331" i="11"/>
  <c r="B284" i="11"/>
  <c r="B274" i="11"/>
  <c r="B213" i="11"/>
  <c r="P381" i="11"/>
  <c r="B372" i="11"/>
  <c r="B359" i="11"/>
  <c r="B350" i="11"/>
  <c r="B342" i="11"/>
  <c r="B313" i="11"/>
  <c r="B304" i="11"/>
  <c r="B294" i="11"/>
  <c r="B267" i="11"/>
  <c r="B253" i="11"/>
  <c r="B240" i="11"/>
  <c r="B228" i="11"/>
  <c r="B221" i="11"/>
  <c r="C221" i="11"/>
  <c r="C228" i="11"/>
  <c r="C304" i="11"/>
  <c r="C342" i="11"/>
  <c r="C294" i="11"/>
  <c r="C240" i="11"/>
  <c r="C372" i="11"/>
  <c r="C359" i="11"/>
  <c r="C321" i="11"/>
  <c r="C313" i="11"/>
  <c r="C274" i="11"/>
  <c r="C267" i="11"/>
  <c r="C253" i="11"/>
  <c r="C381" i="11"/>
  <c r="C350" i="11"/>
  <c r="C331" i="11"/>
  <c r="C284" i="11"/>
  <c r="C213" i="11"/>
  <c r="C201" i="11"/>
  <c r="S267" i="11"/>
  <c r="AE313" i="11"/>
  <c r="M213" i="11"/>
  <c r="BI221" i="11"/>
  <c r="AB221" i="11"/>
  <c r="P294" i="11"/>
  <c r="BL304" i="11"/>
  <c r="S304" i="11"/>
  <c r="J372" i="11"/>
  <c r="BI381" i="11"/>
  <c r="AW381" i="11"/>
  <c r="AZ304" i="11"/>
  <c r="BI350" i="11"/>
  <c r="AT359" i="11"/>
  <c r="AT313" i="11"/>
  <c r="AT294" i="11"/>
  <c r="BL284" i="11"/>
  <c r="BF221" i="11"/>
  <c r="AB372" i="11"/>
  <c r="AB350" i="11"/>
  <c r="AB213" i="11"/>
  <c r="Y381" i="11"/>
  <c r="Y372" i="11"/>
  <c r="Y294" i="11"/>
  <c r="Y221" i="11"/>
  <c r="P221" i="11"/>
  <c r="J213" i="11"/>
  <c r="M294" i="11"/>
  <c r="V294" i="11"/>
  <c r="S213" i="11"/>
  <c r="BL331" i="11"/>
  <c r="AZ331" i="11"/>
  <c r="S331" i="11"/>
  <c r="J331" i="11"/>
  <c r="BF342" i="11"/>
  <c r="V359" i="11"/>
  <c r="M359" i="11"/>
  <c r="BL221" i="11"/>
  <c r="AZ221" i="11"/>
  <c r="S221" i="11"/>
  <c r="J221" i="11"/>
  <c r="BF228" i="11"/>
  <c r="AT228" i="11"/>
  <c r="V228" i="11"/>
  <c r="M228" i="11"/>
  <c r="V304" i="11"/>
  <c r="M304" i="11"/>
  <c r="BI313" i="11"/>
  <c r="AE342" i="11"/>
  <c r="S342" i="11"/>
  <c r="J342" i="11"/>
  <c r="G372" i="11"/>
  <c r="G313" i="11"/>
  <c r="G350" i="11"/>
  <c r="G201" i="11"/>
  <c r="G253" i="11"/>
  <c r="AB321" i="11"/>
  <c r="G321" i="11"/>
  <c r="G221" i="11"/>
  <c r="G331" i="11"/>
  <c r="BL201" i="11"/>
  <c r="AZ201" i="11"/>
  <c r="S201" i="11"/>
  <c r="J201" i="11"/>
  <c r="Y240" i="11"/>
  <c r="P240" i="11"/>
  <c r="BL253" i="11"/>
  <c r="AZ253" i="11"/>
  <c r="S253" i="11"/>
  <c r="J253" i="11"/>
  <c r="BF267" i="11"/>
  <c r="AT267" i="11"/>
  <c r="V267" i="11"/>
  <c r="M267" i="11"/>
  <c r="BI274" i="11"/>
  <c r="G274" i="11"/>
  <c r="V284" i="11"/>
  <c r="M284" i="11"/>
  <c r="BI294" i="11"/>
  <c r="Y313" i="11"/>
  <c r="P313" i="11"/>
  <c r="BL321" i="11"/>
  <c r="AZ321" i="11"/>
  <c r="S321" i="11"/>
  <c r="J321" i="11"/>
  <c r="AT342" i="11"/>
  <c r="V342" i="11"/>
  <c r="M342" i="11"/>
  <c r="BL350" i="11"/>
  <c r="AZ350" i="11"/>
  <c r="Y359" i="11"/>
  <c r="P359" i="11"/>
  <c r="BL372" i="11"/>
  <c r="AZ372" i="11"/>
  <c r="AB11" i="11"/>
  <c r="Y201" i="11"/>
  <c r="P201" i="11"/>
  <c r="AT221" i="11"/>
  <c r="S240" i="11"/>
  <c r="J240" i="11"/>
  <c r="BF253" i="11"/>
  <c r="Y253" i="11"/>
  <c r="P253" i="11"/>
  <c r="BL267" i="11"/>
  <c r="AZ267" i="11"/>
  <c r="AB267" i="11"/>
  <c r="V274" i="11"/>
  <c r="M274" i="11"/>
  <c r="BI284" i="11"/>
  <c r="AB284" i="11"/>
  <c r="G284" i="11"/>
  <c r="S313" i="11"/>
  <c r="J313" i="11"/>
  <c r="Y321" i="11"/>
  <c r="P321" i="11"/>
  <c r="AT331" i="11"/>
  <c r="AB342" i="11"/>
  <c r="G342" i="11"/>
  <c r="Y350" i="11"/>
  <c r="P350" i="11"/>
  <c r="BL359" i="11"/>
  <c r="AZ359" i="11"/>
  <c r="S359" i="11"/>
  <c r="J359" i="11"/>
  <c r="AT201" i="11"/>
  <c r="BI228" i="11"/>
  <c r="AW228" i="11"/>
  <c r="Y228" i="11"/>
  <c r="P228" i="11"/>
  <c r="BL240" i="11"/>
  <c r="AZ240" i="11"/>
  <c r="AZ313" i="11"/>
  <c r="AT321" i="11"/>
  <c r="BI342" i="11"/>
  <c r="AT350" i="11"/>
  <c r="BL381" i="11"/>
  <c r="AZ381" i="11"/>
  <c r="AB381" i="11"/>
  <c r="G381" i="11"/>
  <c r="V201" i="11"/>
  <c r="M201" i="11"/>
  <c r="BI213" i="11"/>
  <c r="AB240" i="11"/>
  <c r="V253" i="11"/>
  <c r="M253" i="11"/>
  <c r="BI267" i="11"/>
  <c r="AW267" i="11"/>
  <c r="Y267" i="11"/>
  <c r="P267" i="11"/>
  <c r="BL274" i="11"/>
  <c r="AZ274" i="11"/>
  <c r="S274" i="11"/>
  <c r="J274" i="11"/>
  <c r="BL294" i="11"/>
  <c r="AZ294" i="11"/>
  <c r="AT304" i="11"/>
  <c r="AB313" i="11"/>
  <c r="V321" i="11"/>
  <c r="M321" i="11"/>
  <c r="Y342" i="11"/>
  <c r="P342" i="11"/>
  <c r="V350" i="11"/>
  <c r="M350" i="11"/>
  <c r="BL213" i="11"/>
  <c r="AZ213" i="11"/>
  <c r="G240" i="11"/>
  <c r="AB274" i="11"/>
  <c r="BF284" i="11"/>
  <c r="Y284" i="11"/>
  <c r="P284" i="11"/>
  <c r="BI372" i="11"/>
  <c r="AE11" i="11"/>
  <c r="J228" i="11"/>
  <c r="BI240" i="11"/>
  <c r="AT253" i="11"/>
  <c r="AT284" i="11"/>
  <c r="J294" i="11"/>
  <c r="BI304" i="11"/>
  <c r="AB304" i="11"/>
  <c r="G304" i="11"/>
  <c r="BF313" i="11"/>
  <c r="BF331" i="11"/>
  <c r="Y331" i="11"/>
  <c r="P331" i="11"/>
  <c r="BF381" i="11"/>
  <c r="AT381" i="11"/>
  <c r="V381" i="11"/>
  <c r="M381" i="11"/>
  <c r="G267" i="11"/>
  <c r="S350" i="11"/>
  <c r="J350" i="11"/>
  <c r="BI359" i="11"/>
  <c r="AB359" i="11"/>
  <c r="G359" i="11"/>
  <c r="G213" i="11"/>
  <c r="Y213" i="11"/>
  <c r="P213" i="11"/>
  <c r="V221" i="11"/>
  <c r="M221" i="11"/>
  <c r="BL228" i="11"/>
  <c r="AZ228" i="11"/>
  <c r="AB228" i="11"/>
  <c r="G228" i="11"/>
  <c r="BF240" i="11"/>
  <c r="AT274" i="11"/>
  <c r="AB294" i="11"/>
  <c r="G294" i="11"/>
  <c r="BF304" i="11"/>
  <c r="Y304" i="11"/>
  <c r="P304" i="11"/>
  <c r="V331" i="11"/>
  <c r="M331" i="11"/>
  <c r="BL342" i="11"/>
  <c r="AZ342" i="11"/>
  <c r="AT372" i="11"/>
  <c r="V372" i="11"/>
  <c r="M372" i="11"/>
  <c r="S381" i="11"/>
  <c r="J381" i="11"/>
  <c r="AW11" i="11"/>
  <c r="BI11" i="11"/>
  <c r="AZ12" i="11"/>
  <c r="AT11" i="11"/>
  <c r="M11" i="11"/>
  <c r="J11" i="11"/>
  <c r="Y11" i="11"/>
  <c r="P11" i="11"/>
  <c r="V11" i="11"/>
  <c r="S11" i="11"/>
  <c r="BF372" i="11"/>
  <c r="BF359" i="11"/>
  <c r="BF350" i="11"/>
  <c r="BF321" i="11"/>
  <c r="BF213" i="11"/>
  <c r="BF201" i="11"/>
  <c r="AN11" i="11"/>
  <c r="AQ11" i="11"/>
  <c r="BC11" i="11"/>
  <c r="AH11" i="11"/>
  <c r="AK11" i="11"/>
  <c r="BL11" i="11"/>
  <c r="G11" i="11"/>
  <c r="D351" i="11"/>
  <c r="F197" i="11"/>
  <c r="H197" i="11"/>
  <c r="I197" i="11"/>
  <c r="K197" i="11"/>
  <c r="L197" i="11"/>
  <c r="N197" i="11"/>
  <c r="O197" i="11"/>
  <c r="Q197" i="11"/>
  <c r="R197" i="11"/>
  <c r="T197" i="11"/>
  <c r="U197" i="11"/>
  <c r="V197" i="11" s="1"/>
  <c r="W197" i="11"/>
  <c r="X197" i="11"/>
  <c r="Z197" i="11"/>
  <c r="AA197" i="11"/>
  <c r="AC197" i="11"/>
  <c r="AD197" i="11"/>
  <c r="AE197" i="11"/>
  <c r="AF197" i="11"/>
  <c r="AG197" i="11"/>
  <c r="AI197" i="11"/>
  <c r="AJ197" i="11"/>
  <c r="AL197" i="11"/>
  <c r="AM197" i="11"/>
  <c r="AO197" i="11"/>
  <c r="AP197" i="11"/>
  <c r="AR197" i="11"/>
  <c r="AS197" i="11"/>
  <c r="AU197" i="11"/>
  <c r="AV197" i="11"/>
  <c r="AW197" i="11"/>
  <c r="AX197" i="11"/>
  <c r="AY197" i="11"/>
  <c r="BA197" i="11"/>
  <c r="BB197" i="11"/>
  <c r="BD197" i="11"/>
  <c r="BE197" i="11"/>
  <c r="BG197" i="11"/>
  <c r="BH197" i="11"/>
  <c r="BJ197" i="11"/>
  <c r="BK197" i="11"/>
  <c r="E197" i="11"/>
  <c r="F184" i="11"/>
  <c r="H184" i="11"/>
  <c r="I184" i="11"/>
  <c r="K184" i="11"/>
  <c r="L184" i="11"/>
  <c r="N184" i="11"/>
  <c r="O184" i="11"/>
  <c r="Q184" i="11"/>
  <c r="R184" i="11"/>
  <c r="T184" i="11"/>
  <c r="U184" i="11"/>
  <c r="W184" i="11"/>
  <c r="X184" i="11"/>
  <c r="Y184" i="11" s="1"/>
  <c r="Z184" i="11"/>
  <c r="AA184" i="11"/>
  <c r="AC184" i="11"/>
  <c r="AD184" i="11"/>
  <c r="AF184" i="11"/>
  <c r="AG184" i="11"/>
  <c r="AI184" i="11"/>
  <c r="AJ184" i="11"/>
  <c r="AL184" i="11"/>
  <c r="AM184" i="11"/>
  <c r="AO184" i="11"/>
  <c r="AP184" i="11"/>
  <c r="AR184" i="11"/>
  <c r="AS184" i="11"/>
  <c r="AU184" i="11"/>
  <c r="AV184" i="11"/>
  <c r="AW184" i="11"/>
  <c r="AX184" i="11"/>
  <c r="AY184" i="11"/>
  <c r="BA184" i="11"/>
  <c r="BB184" i="11"/>
  <c r="BD184" i="11"/>
  <c r="BE184" i="11"/>
  <c r="BG184" i="11"/>
  <c r="BH184" i="11"/>
  <c r="BJ184" i="11"/>
  <c r="BK184" i="11"/>
  <c r="E184" i="11"/>
  <c r="F172" i="11"/>
  <c r="H172" i="11"/>
  <c r="I172" i="11"/>
  <c r="K172" i="11"/>
  <c r="L172" i="11"/>
  <c r="N172" i="11"/>
  <c r="O172" i="11"/>
  <c r="Q172" i="11"/>
  <c r="R172" i="11"/>
  <c r="T172" i="11"/>
  <c r="U172" i="11"/>
  <c r="W172" i="11"/>
  <c r="X172" i="11"/>
  <c r="Z172" i="11"/>
  <c r="AA172" i="11"/>
  <c r="AC172" i="11"/>
  <c r="AD172" i="11"/>
  <c r="AF172" i="11"/>
  <c r="AG172" i="11"/>
  <c r="AI172" i="11"/>
  <c r="AJ172" i="11"/>
  <c r="AL172" i="11"/>
  <c r="AM172" i="11"/>
  <c r="AO172" i="11"/>
  <c r="AP172" i="11"/>
  <c r="AR172" i="11"/>
  <c r="AS172" i="11"/>
  <c r="AU172" i="11"/>
  <c r="AV172" i="11"/>
  <c r="AW172" i="11"/>
  <c r="AX172" i="11"/>
  <c r="AY172" i="11"/>
  <c r="BA172" i="11"/>
  <c r="BB172" i="11"/>
  <c r="BD172" i="11"/>
  <c r="BE172" i="11"/>
  <c r="BG172" i="11"/>
  <c r="BH172" i="11"/>
  <c r="BJ172" i="11"/>
  <c r="BK172" i="11"/>
  <c r="E172" i="11"/>
  <c r="F160" i="11"/>
  <c r="H160" i="11"/>
  <c r="I160" i="11"/>
  <c r="J160" i="11" s="1"/>
  <c r="K160" i="11"/>
  <c r="L160" i="11"/>
  <c r="N160" i="11"/>
  <c r="O160" i="11"/>
  <c r="Q160" i="11"/>
  <c r="R160" i="11"/>
  <c r="S160" i="11" s="1"/>
  <c r="T160" i="11"/>
  <c r="U160" i="11"/>
  <c r="W160" i="11"/>
  <c r="X160" i="11"/>
  <c r="Z160" i="11"/>
  <c r="AA160" i="11"/>
  <c r="AB160" i="11" s="1"/>
  <c r="AC160" i="11"/>
  <c r="AD160" i="11"/>
  <c r="AE160" i="11"/>
  <c r="AF160" i="11"/>
  <c r="AG160" i="11"/>
  <c r="AI160" i="11"/>
  <c r="AJ160" i="11"/>
  <c r="AL160" i="11"/>
  <c r="AM160" i="11"/>
  <c r="AO160" i="11"/>
  <c r="AP160" i="11"/>
  <c r="AR160" i="11"/>
  <c r="AS160" i="11"/>
  <c r="AU160" i="11"/>
  <c r="AV160" i="11"/>
  <c r="AW160" i="11"/>
  <c r="AX160" i="11"/>
  <c r="AY160" i="11"/>
  <c r="BA160" i="11"/>
  <c r="BB160" i="11"/>
  <c r="BD160" i="11"/>
  <c r="BE160" i="11"/>
  <c r="BG160" i="11"/>
  <c r="BH160" i="11"/>
  <c r="BJ160" i="11"/>
  <c r="BK160" i="11"/>
  <c r="E160" i="11"/>
  <c r="F149" i="11"/>
  <c r="H149" i="11"/>
  <c r="I149" i="11"/>
  <c r="K149" i="11"/>
  <c r="L149" i="11"/>
  <c r="N149" i="11"/>
  <c r="O149" i="11"/>
  <c r="P149" i="11" s="1"/>
  <c r="Q149" i="11"/>
  <c r="R149" i="11"/>
  <c r="T149" i="11"/>
  <c r="U149" i="11"/>
  <c r="W149" i="11"/>
  <c r="X149" i="11"/>
  <c r="Y149" i="11" s="1"/>
  <c r="Z149" i="11"/>
  <c r="AA149" i="11"/>
  <c r="AC149" i="11"/>
  <c r="AD149" i="11"/>
  <c r="AE149" i="11"/>
  <c r="AF149" i="11"/>
  <c r="AG149" i="11"/>
  <c r="AI149" i="11"/>
  <c r="AJ149" i="11"/>
  <c r="AL149" i="11"/>
  <c r="AM149" i="11"/>
  <c r="AO149" i="11"/>
  <c r="AP149" i="11"/>
  <c r="AR149" i="11"/>
  <c r="AS149" i="11"/>
  <c r="AU149" i="11"/>
  <c r="AV149" i="11"/>
  <c r="AW149" i="11"/>
  <c r="AX149" i="11"/>
  <c r="AY149" i="11"/>
  <c r="BA149" i="11"/>
  <c r="BB149" i="11"/>
  <c r="BD149" i="11"/>
  <c r="BE149" i="11"/>
  <c r="BF149" i="11" s="1"/>
  <c r="BG149" i="11"/>
  <c r="BH149" i="11"/>
  <c r="BJ149" i="11"/>
  <c r="BK149" i="11"/>
  <c r="E149" i="11"/>
  <c r="F137" i="11"/>
  <c r="H137" i="11"/>
  <c r="I137" i="11"/>
  <c r="J137" i="11" s="1"/>
  <c r="K137" i="11"/>
  <c r="L137" i="11"/>
  <c r="N137" i="11"/>
  <c r="O137" i="11"/>
  <c r="Q137" i="11"/>
  <c r="R137" i="11"/>
  <c r="T137" i="11"/>
  <c r="U137" i="11"/>
  <c r="W137" i="11"/>
  <c r="X137" i="11"/>
  <c r="Z137" i="11"/>
  <c r="AA137" i="11"/>
  <c r="AC137" i="11"/>
  <c r="AD137" i="11"/>
  <c r="AE137" i="11"/>
  <c r="AF137" i="11"/>
  <c r="AG137" i="11"/>
  <c r="AI137" i="11"/>
  <c r="AJ137" i="11"/>
  <c r="AL137" i="11"/>
  <c r="AM137" i="11"/>
  <c r="AO137" i="11"/>
  <c r="AP137" i="11"/>
  <c r="AR137" i="11"/>
  <c r="AS137" i="11"/>
  <c r="AU137" i="11"/>
  <c r="AV137" i="11"/>
  <c r="AX137" i="11"/>
  <c r="AY137" i="11"/>
  <c r="BA137" i="11"/>
  <c r="BB137" i="11"/>
  <c r="BD137" i="11"/>
  <c r="BE137" i="11"/>
  <c r="BG137" i="11"/>
  <c r="BH137" i="11"/>
  <c r="BJ137" i="11"/>
  <c r="BK137" i="11"/>
  <c r="E137" i="11"/>
  <c r="F123" i="11"/>
  <c r="H123" i="11"/>
  <c r="I123" i="11"/>
  <c r="K123" i="11"/>
  <c r="L123" i="11"/>
  <c r="N123" i="11"/>
  <c r="O123" i="11"/>
  <c r="Q123" i="11"/>
  <c r="R123" i="11"/>
  <c r="T123" i="11"/>
  <c r="U123" i="11"/>
  <c r="W123" i="11"/>
  <c r="X123" i="11"/>
  <c r="Z123" i="11"/>
  <c r="AA123" i="11"/>
  <c r="AC123" i="11"/>
  <c r="AD123" i="11"/>
  <c r="AE123" i="11"/>
  <c r="AF123" i="11"/>
  <c r="AG123" i="11"/>
  <c r="AI123" i="11"/>
  <c r="AJ123" i="11"/>
  <c r="AL123" i="11"/>
  <c r="AM123" i="11"/>
  <c r="AO123" i="11"/>
  <c r="AP123" i="11"/>
  <c r="AR123" i="11"/>
  <c r="AS123" i="11"/>
  <c r="AT123" i="11" s="1"/>
  <c r="AU123" i="11"/>
  <c r="AV123" i="11"/>
  <c r="AW123" i="11"/>
  <c r="AX123" i="11"/>
  <c r="AY123" i="11"/>
  <c r="BA123" i="11"/>
  <c r="BB123" i="11"/>
  <c r="BD123" i="11"/>
  <c r="BE123" i="11"/>
  <c r="BG123" i="11"/>
  <c r="BH123" i="11"/>
  <c r="BJ123" i="11"/>
  <c r="BK123" i="11"/>
  <c r="E123" i="11"/>
  <c r="F114" i="11"/>
  <c r="H114" i="11"/>
  <c r="I114" i="11"/>
  <c r="K114" i="11"/>
  <c r="L114" i="11"/>
  <c r="N114" i="11"/>
  <c r="O114" i="11"/>
  <c r="Q114" i="11"/>
  <c r="R114" i="11"/>
  <c r="T114" i="11"/>
  <c r="U114" i="11"/>
  <c r="W114" i="11"/>
  <c r="X114" i="11"/>
  <c r="Z114" i="11"/>
  <c r="AA114" i="11"/>
  <c r="AC114" i="11"/>
  <c r="AD114" i="11"/>
  <c r="AE114" i="11"/>
  <c r="AF114" i="11"/>
  <c r="AG114" i="11"/>
  <c r="AI114" i="11"/>
  <c r="AJ114" i="11"/>
  <c r="AL114" i="11"/>
  <c r="AM114" i="11"/>
  <c r="AO114" i="11"/>
  <c r="AP114" i="11"/>
  <c r="AR114" i="11"/>
  <c r="AS114" i="11"/>
  <c r="AU114" i="11"/>
  <c r="AV114" i="11"/>
  <c r="AW114" i="11"/>
  <c r="AX114" i="11"/>
  <c r="AY114" i="11"/>
  <c r="BA114" i="11"/>
  <c r="BB114" i="11"/>
  <c r="BD114" i="11"/>
  <c r="BE114" i="11"/>
  <c r="BG114" i="11"/>
  <c r="BH114" i="11"/>
  <c r="BJ114" i="11"/>
  <c r="BK114" i="11"/>
  <c r="E114" i="11"/>
  <c r="BF172" i="11" l="1"/>
  <c r="B172" i="11"/>
  <c r="AB137" i="11"/>
  <c r="B149" i="11"/>
  <c r="B137" i="11"/>
  <c r="B197" i="11"/>
  <c r="B184" i="11"/>
  <c r="B123" i="11"/>
  <c r="B114" i="11"/>
  <c r="B160" i="11"/>
  <c r="C149" i="11"/>
  <c r="C184" i="11"/>
  <c r="C172" i="11"/>
  <c r="C160" i="11"/>
  <c r="C123" i="11"/>
  <c r="C114" i="11"/>
  <c r="C197" i="11"/>
  <c r="C137" i="11"/>
  <c r="V149" i="11"/>
  <c r="AB184" i="11"/>
  <c r="P184" i="11"/>
  <c r="BL197" i="11"/>
  <c r="AZ197" i="11"/>
  <c r="S197" i="11"/>
  <c r="AZ160" i="11"/>
  <c r="BI160" i="11"/>
  <c r="BL160" i="11"/>
  <c r="J197" i="11"/>
  <c r="M197" i="11"/>
  <c r="M149" i="11"/>
  <c r="S137" i="11"/>
  <c r="D12" i="11"/>
  <c r="BL137" i="11"/>
  <c r="AZ137" i="11"/>
  <c r="BI184" i="11"/>
  <c r="G184" i="11"/>
  <c r="AT114" i="11"/>
  <c r="V137" i="11"/>
  <c r="M137" i="11"/>
  <c r="BI149" i="11"/>
  <c r="AB149" i="11"/>
  <c r="G149" i="11"/>
  <c r="V160" i="11"/>
  <c r="M160" i="11"/>
  <c r="BI172" i="11"/>
  <c r="S184" i="11"/>
  <c r="J184" i="11"/>
  <c r="BF197" i="11"/>
  <c r="Y197" i="11"/>
  <c r="P197" i="11"/>
  <c r="V123" i="11"/>
  <c r="M123" i="11"/>
  <c r="S172" i="11"/>
  <c r="J172" i="11"/>
  <c r="Y137" i="11"/>
  <c r="P137" i="11"/>
  <c r="BL149" i="11"/>
  <c r="AZ149" i="11"/>
  <c r="S149" i="11"/>
  <c r="J149" i="11"/>
  <c r="BF160" i="11"/>
  <c r="Y160" i="11"/>
  <c r="P160" i="11"/>
  <c r="BL172" i="11"/>
  <c r="AZ172" i="11"/>
  <c r="AT184" i="11"/>
  <c r="V184" i="11"/>
  <c r="M184" i="11"/>
  <c r="BI197" i="11"/>
  <c r="AB197" i="11"/>
  <c r="G197" i="11"/>
  <c r="G137" i="11"/>
  <c r="BF114" i="11"/>
  <c r="Y114" i="11"/>
  <c r="P114" i="11"/>
  <c r="AT160" i="11"/>
  <c r="G172" i="11"/>
  <c r="M114" i="11"/>
  <c r="BL123" i="11"/>
  <c r="AZ123" i="11"/>
  <c r="S123" i="11"/>
  <c r="J123" i="11"/>
  <c r="BI137" i="11"/>
  <c r="AW137" i="11"/>
  <c r="AT149" i="11"/>
  <c r="AB172" i="11"/>
  <c r="AT197" i="11"/>
  <c r="BL114" i="11"/>
  <c r="AZ114" i="11"/>
  <c r="S114" i="11"/>
  <c r="J114" i="11"/>
  <c r="BI123" i="11"/>
  <c r="AB123" i="11"/>
  <c r="G123" i="11"/>
  <c r="BF137" i="11"/>
  <c r="AT137" i="11"/>
  <c r="Y172" i="11"/>
  <c r="P172" i="11"/>
  <c r="G160" i="11"/>
  <c r="BI114" i="11"/>
  <c r="AB114" i="11"/>
  <c r="G114" i="11"/>
  <c r="BF123" i="11"/>
  <c r="Y123" i="11"/>
  <c r="P123" i="11"/>
  <c r="AT172" i="11"/>
  <c r="V172" i="11"/>
  <c r="M172" i="11"/>
  <c r="BL184" i="11"/>
  <c r="AZ184" i="11"/>
  <c r="BF184" i="11"/>
  <c r="D11" i="11"/>
  <c r="D381" i="11"/>
  <c r="D372" i="11"/>
  <c r="D331" i="11"/>
  <c r="D350" i="11"/>
  <c r="D359" i="11"/>
  <c r="D342" i="11"/>
  <c r="D321" i="11"/>
  <c r="D313" i="11"/>
  <c r="D294" i="11"/>
  <c r="D304" i="11"/>
  <c r="D284" i="11"/>
  <c r="D267" i="11"/>
  <c r="D274" i="11"/>
  <c r="D228" i="11"/>
  <c r="D253" i="11"/>
  <c r="D240" i="11"/>
  <c r="D198" i="11"/>
  <c r="D221" i="11"/>
  <c r="D201" i="11"/>
  <c r="D213" i="11"/>
  <c r="F102" i="11"/>
  <c r="H102" i="11"/>
  <c r="I102" i="11"/>
  <c r="K102" i="11"/>
  <c r="L102" i="11"/>
  <c r="M102" i="11" s="1"/>
  <c r="N102" i="11"/>
  <c r="O102" i="11"/>
  <c r="Q102" i="11"/>
  <c r="R102" i="11"/>
  <c r="T102" i="11"/>
  <c r="U102" i="11"/>
  <c r="W102" i="11"/>
  <c r="X102" i="11"/>
  <c r="Z102" i="11"/>
  <c r="AA102" i="11"/>
  <c r="AC102" i="11"/>
  <c r="AD102" i="11"/>
  <c r="AE102" i="11"/>
  <c r="AF102" i="11"/>
  <c r="AG102" i="11"/>
  <c r="AI102" i="11"/>
  <c r="AJ102" i="11"/>
  <c r="AL102" i="11"/>
  <c r="AM102" i="11"/>
  <c r="AO102" i="11"/>
  <c r="AP102" i="11"/>
  <c r="AR102" i="11"/>
  <c r="AS102" i="11"/>
  <c r="AU102" i="11"/>
  <c r="AV102" i="11"/>
  <c r="AW102" i="11"/>
  <c r="BA102" i="11"/>
  <c r="BB102" i="11"/>
  <c r="BD102" i="11"/>
  <c r="BE102" i="11"/>
  <c r="BF102" i="11" s="1"/>
  <c r="BG102" i="11"/>
  <c r="BH102" i="11"/>
  <c r="BJ102" i="11"/>
  <c r="BK102" i="11"/>
  <c r="E102" i="11"/>
  <c r="F97" i="11"/>
  <c r="H97" i="11"/>
  <c r="I97" i="11"/>
  <c r="K97" i="11"/>
  <c r="L97" i="11"/>
  <c r="N97" i="11"/>
  <c r="O97" i="11"/>
  <c r="Q97" i="11"/>
  <c r="R97" i="11"/>
  <c r="T97" i="11"/>
  <c r="U97" i="11"/>
  <c r="W97" i="11"/>
  <c r="X97" i="11"/>
  <c r="Z97" i="11"/>
  <c r="AA97" i="11"/>
  <c r="AC97" i="11"/>
  <c r="AD97" i="11"/>
  <c r="AE97" i="11"/>
  <c r="AF97" i="11"/>
  <c r="AG97" i="11"/>
  <c r="AI97" i="11"/>
  <c r="AJ97" i="11"/>
  <c r="AL97" i="11"/>
  <c r="AM97" i="11"/>
  <c r="AO97" i="11"/>
  <c r="AP97" i="11"/>
  <c r="AR97" i="11"/>
  <c r="AS97" i="11"/>
  <c r="AU97" i="11"/>
  <c r="AV97" i="11"/>
  <c r="AW97" i="11"/>
  <c r="AX97" i="11"/>
  <c r="AY97" i="11"/>
  <c r="BA97" i="11"/>
  <c r="BB97" i="11"/>
  <c r="BD97" i="11"/>
  <c r="BE97" i="11"/>
  <c r="BG97" i="11"/>
  <c r="BH97" i="11"/>
  <c r="BJ97" i="11"/>
  <c r="BK97" i="11"/>
  <c r="E97" i="11"/>
  <c r="F81" i="11"/>
  <c r="H81" i="11"/>
  <c r="I81" i="11"/>
  <c r="K81" i="11"/>
  <c r="L81" i="11"/>
  <c r="N81" i="11"/>
  <c r="O81" i="11"/>
  <c r="Q81" i="11"/>
  <c r="R81" i="11"/>
  <c r="T81" i="11"/>
  <c r="U81" i="11"/>
  <c r="W81" i="11"/>
  <c r="X81" i="11"/>
  <c r="Z81" i="11"/>
  <c r="AA81" i="11"/>
  <c r="AC81" i="11"/>
  <c r="AD81" i="11"/>
  <c r="AE81" i="11" s="1"/>
  <c r="AF81" i="11"/>
  <c r="AG81" i="11"/>
  <c r="AI81" i="11"/>
  <c r="AJ81" i="11"/>
  <c r="AL81" i="11"/>
  <c r="AM81" i="11"/>
  <c r="AO81" i="11"/>
  <c r="AP81" i="11"/>
  <c r="AR81" i="11"/>
  <c r="AS81" i="11"/>
  <c r="AU81" i="11"/>
  <c r="AV81" i="11"/>
  <c r="AX81" i="11"/>
  <c r="AY81" i="11"/>
  <c r="BA81" i="11"/>
  <c r="BB81" i="11"/>
  <c r="BD81" i="11"/>
  <c r="BE81" i="11"/>
  <c r="BG81" i="11"/>
  <c r="BH81" i="11"/>
  <c r="BJ81" i="11"/>
  <c r="BK81" i="11"/>
  <c r="E81" i="11"/>
  <c r="F75" i="11"/>
  <c r="H75" i="11"/>
  <c r="I75" i="11"/>
  <c r="K75" i="11"/>
  <c r="L75" i="11"/>
  <c r="N75" i="11"/>
  <c r="O75" i="11"/>
  <c r="Q75" i="11"/>
  <c r="R75" i="11"/>
  <c r="T75" i="11"/>
  <c r="U75" i="11"/>
  <c r="V75" i="11" s="1"/>
  <c r="W75" i="11"/>
  <c r="X75" i="11"/>
  <c r="Z75" i="11"/>
  <c r="AA75" i="11"/>
  <c r="AC75" i="11"/>
  <c r="AD75" i="11"/>
  <c r="AE75" i="11"/>
  <c r="AF75" i="11"/>
  <c r="AG75" i="11"/>
  <c r="AI75" i="11"/>
  <c r="AJ75" i="11"/>
  <c r="AL75" i="11"/>
  <c r="AM75" i="11"/>
  <c r="AO75" i="11"/>
  <c r="AP75" i="11"/>
  <c r="AR75" i="11"/>
  <c r="AS75" i="11"/>
  <c r="AU75" i="11"/>
  <c r="AV75" i="11"/>
  <c r="AW75" i="11"/>
  <c r="AX75" i="11"/>
  <c r="AY75" i="11"/>
  <c r="BA75" i="11"/>
  <c r="BB75" i="11"/>
  <c r="BD75" i="11"/>
  <c r="BE75" i="11"/>
  <c r="BG75" i="11"/>
  <c r="BH75" i="11"/>
  <c r="BJ75" i="11"/>
  <c r="BK75" i="11"/>
  <c r="E75" i="11"/>
  <c r="F58" i="11"/>
  <c r="H58" i="11"/>
  <c r="I58" i="11"/>
  <c r="K58" i="11"/>
  <c r="L58" i="11"/>
  <c r="N58" i="11"/>
  <c r="O58" i="11"/>
  <c r="Q58" i="11"/>
  <c r="R58" i="11"/>
  <c r="T58" i="11"/>
  <c r="U58" i="11"/>
  <c r="W58" i="11"/>
  <c r="X58" i="11"/>
  <c r="Z58" i="11"/>
  <c r="AA58" i="11"/>
  <c r="AB58" i="11" s="1"/>
  <c r="AC58" i="11"/>
  <c r="AD58" i="11"/>
  <c r="AE58" i="11" s="1"/>
  <c r="AF58" i="11"/>
  <c r="AG58" i="11"/>
  <c r="AI58" i="11"/>
  <c r="AJ58" i="11"/>
  <c r="AL58" i="11"/>
  <c r="AM58" i="11"/>
  <c r="AO58" i="11"/>
  <c r="AP58" i="11"/>
  <c r="AR58" i="11"/>
  <c r="AS58" i="11"/>
  <c r="AU58" i="11"/>
  <c r="AV58" i="11"/>
  <c r="AX58" i="11"/>
  <c r="AY58" i="11"/>
  <c r="BA58" i="11"/>
  <c r="BB58" i="11"/>
  <c r="BD58" i="11"/>
  <c r="BE58" i="11"/>
  <c r="BG58" i="11"/>
  <c r="BH58" i="11"/>
  <c r="BJ58" i="11"/>
  <c r="BK58" i="11"/>
  <c r="E58" i="11"/>
  <c r="F54" i="11"/>
  <c r="H54" i="11"/>
  <c r="I54" i="11"/>
  <c r="K54" i="11"/>
  <c r="L54" i="11"/>
  <c r="N54" i="11"/>
  <c r="O54" i="11"/>
  <c r="P54" i="11" s="1"/>
  <c r="Q54" i="11"/>
  <c r="R54" i="11"/>
  <c r="T54" i="11"/>
  <c r="U54" i="11"/>
  <c r="W54" i="11"/>
  <c r="X54" i="11"/>
  <c r="Z54" i="11"/>
  <c r="AA54" i="11"/>
  <c r="AC54" i="11"/>
  <c r="AD54" i="11"/>
  <c r="AF54" i="11"/>
  <c r="AG54" i="11"/>
  <c r="AI54" i="11"/>
  <c r="AJ54" i="11"/>
  <c r="AL54" i="11"/>
  <c r="AM54" i="11"/>
  <c r="AO54" i="11"/>
  <c r="AP54" i="11"/>
  <c r="AR54" i="11"/>
  <c r="AS54" i="11"/>
  <c r="AU54" i="11"/>
  <c r="AV54" i="11"/>
  <c r="AX54" i="11"/>
  <c r="AY54" i="11"/>
  <c r="BA54" i="11"/>
  <c r="BB54" i="11"/>
  <c r="BD54" i="11"/>
  <c r="BE54" i="11"/>
  <c r="BG54" i="11"/>
  <c r="BH54" i="11"/>
  <c r="BJ54" i="11"/>
  <c r="BK54" i="11"/>
  <c r="E54" i="11"/>
  <c r="F40" i="11"/>
  <c r="H40" i="11"/>
  <c r="I40" i="11"/>
  <c r="K40" i="11"/>
  <c r="L40" i="11"/>
  <c r="N40" i="11"/>
  <c r="O40" i="11"/>
  <c r="Q40" i="11"/>
  <c r="R40" i="11"/>
  <c r="T40" i="11"/>
  <c r="U40" i="11"/>
  <c r="W40" i="11"/>
  <c r="X40" i="11"/>
  <c r="Z40" i="11"/>
  <c r="AA40" i="11"/>
  <c r="AC40" i="11"/>
  <c r="AD40" i="11"/>
  <c r="AE40" i="11"/>
  <c r="AF40" i="11"/>
  <c r="AG40" i="11"/>
  <c r="AI40" i="11"/>
  <c r="AJ40" i="11"/>
  <c r="AL40" i="11"/>
  <c r="AM40" i="11"/>
  <c r="AO40" i="11"/>
  <c r="AP40" i="11"/>
  <c r="AR40" i="11"/>
  <c r="AS40" i="11"/>
  <c r="AU40" i="11"/>
  <c r="AV40" i="11"/>
  <c r="AW40" i="11"/>
  <c r="AX40" i="11"/>
  <c r="AY40" i="11"/>
  <c r="BA40" i="11"/>
  <c r="BB40" i="11"/>
  <c r="BD40" i="11"/>
  <c r="BE40" i="11"/>
  <c r="BG40" i="11"/>
  <c r="BH40" i="11"/>
  <c r="BJ40" i="11"/>
  <c r="BK40" i="11"/>
  <c r="E40" i="11"/>
  <c r="F26" i="11"/>
  <c r="H26" i="11"/>
  <c r="I26" i="11"/>
  <c r="K26" i="11"/>
  <c r="L26" i="11"/>
  <c r="N26" i="11"/>
  <c r="O26" i="11"/>
  <c r="P26" i="11"/>
  <c r="Q26" i="11"/>
  <c r="R26" i="11"/>
  <c r="T26" i="11"/>
  <c r="U26" i="11"/>
  <c r="V26" i="11" s="1"/>
  <c r="W26" i="11"/>
  <c r="X26" i="11"/>
  <c r="Z26" i="11"/>
  <c r="AA26" i="11"/>
  <c r="AC26" i="11"/>
  <c r="AD26" i="11"/>
  <c r="AE26" i="11"/>
  <c r="AF26" i="11"/>
  <c r="AG26" i="11"/>
  <c r="AI26" i="11"/>
  <c r="AJ26" i="11"/>
  <c r="AL26" i="11"/>
  <c r="AM26" i="11"/>
  <c r="AO26" i="11"/>
  <c r="AP26" i="11"/>
  <c r="AQ26" i="11" s="1"/>
  <c r="AR26" i="11"/>
  <c r="AS26" i="11"/>
  <c r="AU26" i="11"/>
  <c r="AV26" i="11"/>
  <c r="AW26" i="11"/>
  <c r="AX26" i="11"/>
  <c r="AY26" i="11"/>
  <c r="BA26" i="11"/>
  <c r="BB26" i="11"/>
  <c r="BD26" i="11"/>
  <c r="BE26" i="11"/>
  <c r="BG26" i="11"/>
  <c r="BH26" i="11"/>
  <c r="BJ26" i="11"/>
  <c r="BK26" i="11"/>
  <c r="E26" i="11"/>
  <c r="F17" i="11"/>
  <c r="H17" i="11"/>
  <c r="I17" i="11"/>
  <c r="K17" i="11"/>
  <c r="L17" i="11"/>
  <c r="N17" i="11"/>
  <c r="O17" i="11"/>
  <c r="Q17" i="11"/>
  <c r="R17" i="11"/>
  <c r="T17" i="11"/>
  <c r="U17" i="11"/>
  <c r="W17" i="11"/>
  <c r="X17" i="11"/>
  <c r="Z17" i="11"/>
  <c r="AA17" i="11"/>
  <c r="AC17" i="11"/>
  <c r="AD17" i="11"/>
  <c r="AF17" i="11"/>
  <c r="AG17" i="11"/>
  <c r="AI17" i="11"/>
  <c r="AJ17" i="11"/>
  <c r="AL17" i="11"/>
  <c r="AM17" i="11"/>
  <c r="AO17" i="11"/>
  <c r="AP17" i="11"/>
  <c r="AR17" i="11"/>
  <c r="AS17" i="11"/>
  <c r="AU17" i="11"/>
  <c r="AV17" i="11"/>
  <c r="AW17" i="11"/>
  <c r="BA17" i="11"/>
  <c r="BB17" i="11"/>
  <c r="BD17" i="11"/>
  <c r="BE17" i="11"/>
  <c r="BF17" i="11" s="1"/>
  <c r="BG17" i="11"/>
  <c r="BH17" i="11"/>
  <c r="BJ17" i="11"/>
  <c r="BK17" i="11"/>
  <c r="E17" i="11"/>
  <c r="AZ58" i="11" l="1"/>
  <c r="B102" i="11"/>
  <c r="B97" i="11"/>
  <c r="B75" i="11"/>
  <c r="B26" i="11"/>
  <c r="B17" i="11"/>
  <c r="B58" i="11"/>
  <c r="B54" i="11"/>
  <c r="B40" i="11"/>
  <c r="B81" i="11"/>
  <c r="C58" i="11"/>
  <c r="C40" i="11"/>
  <c r="C102" i="11"/>
  <c r="C97" i="11"/>
  <c r="C26" i="11"/>
  <c r="C17" i="11"/>
  <c r="C81" i="11"/>
  <c r="C75" i="11"/>
  <c r="C54" i="11"/>
  <c r="M40" i="11"/>
  <c r="BI54" i="11"/>
  <c r="Y54" i="11"/>
  <c r="P81" i="11"/>
  <c r="S97" i="11"/>
  <c r="V40" i="11"/>
  <c r="M75" i="11"/>
  <c r="AW81" i="11"/>
  <c r="AZ97" i="11"/>
  <c r="BI81" i="11"/>
  <c r="BL97" i="11"/>
  <c r="BL58" i="11"/>
  <c r="AU10" i="11"/>
  <c r="AW54" i="11"/>
  <c r="AV10" i="11"/>
  <c r="AD10" i="11"/>
  <c r="J97" i="11"/>
  <c r="J26" i="11"/>
  <c r="Y40" i="11"/>
  <c r="P40" i="11"/>
  <c r="BL54" i="11"/>
  <c r="AZ54" i="11"/>
  <c r="AB54" i="11"/>
  <c r="S58" i="11"/>
  <c r="J58" i="11"/>
  <c r="BF75" i="11"/>
  <c r="Y75" i="11"/>
  <c r="P75" i="11"/>
  <c r="BL81" i="11"/>
  <c r="AZ81" i="11"/>
  <c r="AB81" i="11"/>
  <c r="V97" i="11"/>
  <c r="M97" i="11"/>
  <c r="BI102" i="11"/>
  <c r="Y102" i="11"/>
  <c r="P102" i="11"/>
  <c r="S17" i="11"/>
  <c r="J17" i="11"/>
  <c r="BI17" i="11"/>
  <c r="M26" i="11"/>
  <c r="BI40" i="11"/>
  <c r="AB40" i="11"/>
  <c r="S54" i="11"/>
  <c r="J54" i="11"/>
  <c r="BF58" i="11"/>
  <c r="AT58" i="11"/>
  <c r="V58" i="11"/>
  <c r="M58" i="11"/>
  <c r="BI75" i="11"/>
  <c r="AB75" i="11"/>
  <c r="S81" i="11"/>
  <c r="J81" i="11"/>
  <c r="Y97" i="11"/>
  <c r="P97" i="11"/>
  <c r="BL102" i="11"/>
  <c r="AB102" i="11"/>
  <c r="G81" i="11"/>
  <c r="G26" i="11"/>
  <c r="G58" i="11"/>
  <c r="BL17" i="11"/>
  <c r="AZ17" i="11"/>
  <c r="AT26" i="11"/>
  <c r="BL40" i="11"/>
  <c r="AZ40" i="11"/>
  <c r="S40" i="11"/>
  <c r="J40" i="11"/>
  <c r="AT54" i="11"/>
  <c r="V54" i="11"/>
  <c r="M54" i="11"/>
  <c r="BI58" i="11"/>
  <c r="AW58" i="11"/>
  <c r="Y58" i="11"/>
  <c r="P58" i="11"/>
  <c r="BL75" i="11"/>
  <c r="AZ75" i="11"/>
  <c r="S75" i="11"/>
  <c r="J75" i="11"/>
  <c r="BF81" i="11"/>
  <c r="AT81" i="11"/>
  <c r="V81" i="11"/>
  <c r="M81" i="11"/>
  <c r="BI97" i="11"/>
  <c r="AB97" i="11"/>
  <c r="G97" i="11"/>
  <c r="S102" i="11"/>
  <c r="J102" i="11"/>
  <c r="BI26" i="11"/>
  <c r="AB26" i="11"/>
  <c r="AT75" i="11"/>
  <c r="G40" i="11"/>
  <c r="G17" i="11"/>
  <c r="Y17" i="11"/>
  <c r="P17" i="11"/>
  <c r="AB17" i="11"/>
  <c r="BF26" i="11"/>
  <c r="Y26" i="11"/>
  <c r="AT40" i="11"/>
  <c r="AT97" i="11"/>
  <c r="G54" i="11"/>
  <c r="G102" i="11"/>
  <c r="G75" i="11"/>
  <c r="AT17" i="11"/>
  <c r="V17" i="11"/>
  <c r="M17" i="11"/>
  <c r="BL26" i="11"/>
  <c r="AZ26" i="11"/>
  <c r="S26" i="11"/>
  <c r="AT102" i="11"/>
  <c r="Y81" i="11"/>
  <c r="BF97" i="11"/>
  <c r="BF54" i="11"/>
  <c r="BF40" i="11"/>
  <c r="D172" i="11"/>
  <c r="D197" i="11"/>
  <c r="D184" i="11"/>
  <c r="D160" i="11"/>
  <c r="D149" i="11"/>
  <c r="D114" i="11"/>
  <c r="D137" i="11"/>
  <c r="D123" i="11"/>
  <c r="F13" i="11"/>
  <c r="F10" i="11" s="1"/>
  <c r="H13" i="11"/>
  <c r="H10" i="11" s="1"/>
  <c r="I13" i="11"/>
  <c r="I10" i="11" s="1"/>
  <c r="K13" i="11"/>
  <c r="K10" i="11" s="1"/>
  <c r="L13" i="11"/>
  <c r="L10" i="11" s="1"/>
  <c r="N13" i="11"/>
  <c r="N10" i="11" s="1"/>
  <c r="O13" i="11"/>
  <c r="O10" i="11" s="1"/>
  <c r="Q13" i="11"/>
  <c r="Q10" i="11" s="1"/>
  <c r="R13" i="11"/>
  <c r="R10" i="11" s="1"/>
  <c r="T13" i="11"/>
  <c r="T10" i="11" s="1"/>
  <c r="U13" i="11"/>
  <c r="U10" i="11" s="1"/>
  <c r="W13" i="11"/>
  <c r="W10" i="11" s="1"/>
  <c r="X13" i="11"/>
  <c r="X10" i="11" s="1"/>
  <c r="Z13" i="11"/>
  <c r="Z10" i="11" s="1"/>
  <c r="AA13" i="11"/>
  <c r="AA10" i="11" s="1"/>
  <c r="AC13" i="11"/>
  <c r="AC10" i="11" s="1"/>
  <c r="AD13" i="11"/>
  <c r="AE13" i="11"/>
  <c r="AF13" i="11"/>
  <c r="AG13" i="11"/>
  <c r="AG10" i="11" s="1"/>
  <c r="AI13" i="11"/>
  <c r="AI10" i="11" s="1"/>
  <c r="AJ13" i="11"/>
  <c r="AL13" i="11"/>
  <c r="AL10" i="11" s="1"/>
  <c r="AM13" i="11"/>
  <c r="AM10" i="11" s="1"/>
  <c r="AO13" i="11"/>
  <c r="AO10" i="11" s="1"/>
  <c r="AP13" i="11"/>
  <c r="AP10" i="11" s="1"/>
  <c r="AR13" i="11"/>
  <c r="AS13" i="11"/>
  <c r="AS10" i="11" s="1"/>
  <c r="AU13" i="11"/>
  <c r="AV13" i="11"/>
  <c r="AW13" i="11"/>
  <c r="AX13" i="11"/>
  <c r="AX10" i="11" s="1"/>
  <c r="AY13" i="11"/>
  <c r="AY10" i="11" s="1"/>
  <c r="BA13" i="11"/>
  <c r="BA10" i="11" s="1"/>
  <c r="BB13" i="11"/>
  <c r="BB10" i="11" s="1"/>
  <c r="BD13" i="11"/>
  <c r="BD10" i="11" s="1"/>
  <c r="BE13" i="11"/>
  <c r="BE10" i="11" s="1"/>
  <c r="BG13" i="11"/>
  <c r="BG10" i="11" s="1"/>
  <c r="BH13" i="11"/>
  <c r="BH10" i="11" s="1"/>
  <c r="BJ13" i="11"/>
  <c r="BJ10" i="11" s="1"/>
  <c r="BK13" i="11"/>
  <c r="BK10" i="11" s="1"/>
  <c r="E13" i="11"/>
  <c r="E10" i="11" s="1"/>
  <c r="I11" i="8"/>
  <c r="I12" i="8"/>
  <c r="I13" i="8"/>
  <c r="J13" i="8" s="1"/>
  <c r="H11" i="8"/>
  <c r="H12" i="8"/>
  <c r="H13" i="8"/>
  <c r="H306" i="8"/>
  <c r="J306" i="8" s="1"/>
  <c r="H309" i="8"/>
  <c r="H310" i="8"/>
  <c r="J310" i="8" s="1"/>
  <c r="BD146" i="10"/>
  <c r="BE146" i="10"/>
  <c r="EN389" i="10"/>
  <c r="EM389" i="10"/>
  <c r="EO382" i="10"/>
  <c r="EN382" i="10"/>
  <c r="EM382" i="10"/>
  <c r="EO373" i="10"/>
  <c r="EN373" i="10"/>
  <c r="EM373" i="10"/>
  <c r="EO360" i="10"/>
  <c r="EN360" i="10"/>
  <c r="EM360" i="10"/>
  <c r="EO353" i="10"/>
  <c r="EN353" i="10"/>
  <c r="EM353" i="10"/>
  <c r="EO344" i="10"/>
  <c r="EN344" i="10"/>
  <c r="EM344" i="10"/>
  <c r="EO335" i="10"/>
  <c r="EN335" i="10"/>
  <c r="EM335" i="10"/>
  <c r="EO325" i="10"/>
  <c r="EN325" i="10"/>
  <c r="EM325" i="10"/>
  <c r="EO316" i="10"/>
  <c r="EN316" i="10"/>
  <c r="EM316" i="10"/>
  <c r="EO308" i="10"/>
  <c r="EN308" i="10"/>
  <c r="EM308" i="10"/>
  <c r="EO298" i="10"/>
  <c r="EN298" i="10"/>
  <c r="EM298" i="10"/>
  <c r="EO287" i="10"/>
  <c r="EN287" i="10"/>
  <c r="EM287" i="10"/>
  <c r="EO277" i="10"/>
  <c r="EN277" i="10"/>
  <c r="EM277" i="10"/>
  <c r="EO269" i="10"/>
  <c r="EN269" i="10"/>
  <c r="EM269" i="10"/>
  <c r="EO255" i="10"/>
  <c r="EN255" i="10"/>
  <c r="EM255" i="10"/>
  <c r="EO242" i="10"/>
  <c r="EN242" i="10"/>
  <c r="EM242" i="10"/>
  <c r="EO229" i="10"/>
  <c r="EN229" i="10"/>
  <c r="EM229" i="10"/>
  <c r="EO222" i="10"/>
  <c r="EN222" i="10"/>
  <c r="EM222" i="10"/>
  <c r="EO213" i="10"/>
  <c r="EN213" i="10"/>
  <c r="EM213" i="10"/>
  <c r="EO201" i="10"/>
  <c r="EN201" i="10"/>
  <c r="EM201" i="10"/>
  <c r="EO197" i="10"/>
  <c r="EN197" i="10"/>
  <c r="EM197" i="10"/>
  <c r="EO183" i="10"/>
  <c r="EN183" i="10"/>
  <c r="EM183" i="10"/>
  <c r="EO170" i="10"/>
  <c r="EN170" i="10"/>
  <c r="EM170" i="10"/>
  <c r="EO157" i="10"/>
  <c r="EN157" i="10"/>
  <c r="EM157" i="10"/>
  <c r="EO146" i="10"/>
  <c r="EN146" i="10"/>
  <c r="EM146" i="10"/>
  <c r="EO135" i="10"/>
  <c r="EN135" i="10"/>
  <c r="EM135" i="10"/>
  <c r="EO122" i="10"/>
  <c r="EN122" i="10"/>
  <c r="EM122" i="10"/>
  <c r="EO113" i="10"/>
  <c r="EN113" i="10"/>
  <c r="EM113" i="10"/>
  <c r="EO101" i="10"/>
  <c r="EN101" i="10"/>
  <c r="EM101" i="10"/>
  <c r="EO96" i="10"/>
  <c r="EN96" i="10"/>
  <c r="EM96" i="10"/>
  <c r="EN79" i="10"/>
  <c r="EM79" i="10"/>
  <c r="EO73" i="10"/>
  <c r="EN73" i="10"/>
  <c r="EM73" i="10"/>
  <c r="EO55" i="10"/>
  <c r="EN55" i="10"/>
  <c r="EM55" i="10"/>
  <c r="EO50" i="10"/>
  <c r="EN50" i="10"/>
  <c r="EM50" i="10"/>
  <c r="EN38" i="10"/>
  <c r="EM38" i="10"/>
  <c r="EO24" i="10"/>
  <c r="EN24" i="10"/>
  <c r="EM24" i="10"/>
  <c r="EO15" i="10"/>
  <c r="EN15" i="10"/>
  <c r="EM15" i="10"/>
  <c r="EO11" i="10"/>
  <c r="EN11" i="10"/>
  <c r="EM11" i="10"/>
  <c r="BS11" i="10"/>
  <c r="BT11" i="10"/>
  <c r="EB389" i="10"/>
  <c r="EA389" i="10"/>
  <c r="EB382" i="10"/>
  <c r="EA382" i="10"/>
  <c r="EB373" i="10"/>
  <c r="EA373" i="10"/>
  <c r="EB360" i="10"/>
  <c r="EA360" i="10"/>
  <c r="EB353" i="10"/>
  <c r="EA353" i="10"/>
  <c r="EB344" i="10"/>
  <c r="EA344" i="10"/>
  <c r="EB335" i="10"/>
  <c r="EA335" i="10"/>
  <c r="EB325" i="10"/>
  <c r="EA325" i="10"/>
  <c r="EB316" i="10"/>
  <c r="EA316" i="10"/>
  <c r="EB308" i="10"/>
  <c r="EA308" i="10"/>
  <c r="EB298" i="10"/>
  <c r="EA298" i="10"/>
  <c r="EB287" i="10"/>
  <c r="EA287" i="10"/>
  <c r="EB277" i="10"/>
  <c r="EA277" i="10"/>
  <c r="EB269" i="10"/>
  <c r="EA269" i="10"/>
  <c r="EB255" i="10"/>
  <c r="EA255" i="10"/>
  <c r="EB242" i="10"/>
  <c r="EA242" i="10"/>
  <c r="EB229" i="10"/>
  <c r="EA229" i="10"/>
  <c r="EB222" i="10"/>
  <c r="EA222" i="10"/>
  <c r="EB213" i="10"/>
  <c r="EA213" i="10"/>
  <c r="EB201" i="10"/>
  <c r="EA201" i="10"/>
  <c r="EC197" i="10"/>
  <c r="EB197" i="10"/>
  <c r="EA197" i="10"/>
  <c r="EB183" i="10"/>
  <c r="EA183" i="10"/>
  <c r="EB170" i="10"/>
  <c r="EA170" i="10"/>
  <c r="EB157" i="10"/>
  <c r="EA157" i="10"/>
  <c r="EB146" i="10"/>
  <c r="EA146" i="10"/>
  <c r="EB135" i="10"/>
  <c r="EA135" i="10"/>
  <c r="EB122" i="10"/>
  <c r="EC122" i="10" s="1"/>
  <c r="EA122" i="10"/>
  <c r="EB113" i="10"/>
  <c r="EA113" i="10"/>
  <c r="EB101" i="10"/>
  <c r="EA101" i="10"/>
  <c r="EB96" i="10"/>
  <c r="EA96" i="10"/>
  <c r="EB79" i="10"/>
  <c r="EC79" i="10" s="1"/>
  <c r="EA79" i="10"/>
  <c r="EB73" i="10"/>
  <c r="EA73" i="10"/>
  <c r="EB55" i="10"/>
  <c r="EA55" i="10"/>
  <c r="EB50" i="10"/>
  <c r="EA50" i="10"/>
  <c r="EB38" i="10"/>
  <c r="EA38" i="10"/>
  <c r="EB24" i="10"/>
  <c r="EA24" i="10"/>
  <c r="EB15" i="10"/>
  <c r="EA15" i="10"/>
  <c r="EB11" i="10"/>
  <c r="EA11" i="10"/>
  <c r="J390" i="10"/>
  <c r="AF10" i="11" l="1"/>
  <c r="B13" i="11"/>
  <c r="BF146" i="10"/>
  <c r="AJ10" i="11"/>
  <c r="C10" i="11" s="1"/>
  <c r="C13" i="11"/>
  <c r="EC101" i="10"/>
  <c r="EC24" i="10"/>
  <c r="EC113" i="10"/>
  <c r="EC298" i="10"/>
  <c r="EC222" i="10"/>
  <c r="EC269" i="10"/>
  <c r="EC308" i="10"/>
  <c r="EC373" i="10"/>
  <c r="EC50" i="10"/>
  <c r="EC353" i="10"/>
  <c r="EO79" i="10"/>
  <c r="EC335" i="10"/>
  <c r="EC11" i="10"/>
  <c r="EC201" i="10"/>
  <c r="EC242" i="10"/>
  <c r="AR10" i="11"/>
  <c r="AR394" i="11" s="1"/>
  <c r="EC325" i="10"/>
  <c r="EC38" i="10"/>
  <c r="EC146" i="10"/>
  <c r="EC382" i="10"/>
  <c r="EC287" i="10"/>
  <c r="EC96" i="10"/>
  <c r="EC170" i="10"/>
  <c r="EC389" i="10"/>
  <c r="EN8" i="10"/>
  <c r="EN395" i="10" s="1"/>
  <c r="E59" i="7" s="1"/>
  <c r="EM8" i="10"/>
  <c r="EM395" i="10" s="1"/>
  <c r="D59" i="7" s="1"/>
  <c r="EC157" i="10"/>
  <c r="EC15" i="10"/>
  <c r="EC229" i="10"/>
  <c r="EC360" i="10"/>
  <c r="EC55" i="10"/>
  <c r="EC135" i="10"/>
  <c r="EC183" i="10"/>
  <c r="EC213" i="10"/>
  <c r="EC344" i="10"/>
  <c r="EC73" i="10"/>
  <c r="EC316" i="10"/>
  <c r="EC277" i="10"/>
  <c r="EC255" i="10"/>
  <c r="EB8" i="10"/>
  <c r="EB395" i="10" s="1"/>
  <c r="E55" i="7" s="1"/>
  <c r="EA8" i="10"/>
  <c r="EA395" i="10" s="1"/>
  <c r="D55" i="7" s="1"/>
  <c r="BI10" i="11"/>
  <c r="BI13" i="11"/>
  <c r="AB10" i="11"/>
  <c r="AB13" i="11"/>
  <c r="G13" i="11"/>
  <c r="Y10" i="11"/>
  <c r="Y13" i="11"/>
  <c r="P10" i="11"/>
  <c r="P13" i="11"/>
  <c r="AT13" i="11"/>
  <c r="M10" i="11"/>
  <c r="M13" i="11"/>
  <c r="AZ13" i="11"/>
  <c r="S10" i="11"/>
  <c r="S13" i="11"/>
  <c r="J10" i="11"/>
  <c r="J13" i="11"/>
  <c r="V10" i="11"/>
  <c r="V13" i="11"/>
  <c r="BF10" i="11"/>
  <c r="BF13" i="11"/>
  <c r="BL13" i="11"/>
  <c r="AN10" i="11"/>
  <c r="AQ10" i="11"/>
  <c r="AE10" i="11"/>
  <c r="AW10" i="11"/>
  <c r="BC10" i="11"/>
  <c r="D81" i="11"/>
  <c r="D97" i="11"/>
  <c r="D102" i="11"/>
  <c r="D75" i="11"/>
  <c r="D58" i="11"/>
  <c r="D40" i="11"/>
  <c r="D54" i="11"/>
  <c r="D26" i="11"/>
  <c r="D17" i="11"/>
  <c r="DW278" i="10"/>
  <c r="DW97" i="10"/>
  <c r="AQ361" i="10"/>
  <c r="AQ317" i="10"/>
  <c r="AQ256" i="10"/>
  <c r="AQ230" i="10"/>
  <c r="AQ214" i="10"/>
  <c r="AQ198" i="10"/>
  <c r="B10" i="11" l="1"/>
  <c r="F59" i="7"/>
  <c r="AK10" i="11"/>
  <c r="AT10" i="11"/>
  <c r="AH10" i="11"/>
  <c r="F55" i="7"/>
  <c r="AZ10" i="11"/>
  <c r="AS394" i="11"/>
  <c r="AT394" i="11" s="1"/>
  <c r="G10" i="11"/>
  <c r="BL10" i="11"/>
  <c r="D13" i="11"/>
  <c r="EO8" i="10"/>
  <c r="EO395" i="10"/>
  <c r="EC8" i="10"/>
  <c r="EC395" i="10"/>
  <c r="AN354" i="10"/>
  <c r="AN345" i="10"/>
  <c r="AN270" i="10"/>
  <c r="AN256" i="10"/>
  <c r="AN230" i="10"/>
  <c r="AN223" i="10"/>
  <c r="AN214" i="10"/>
  <c r="AN202" i="10"/>
  <c r="AN198" i="10"/>
  <c r="AN171" i="10"/>
  <c r="AN56" i="10"/>
  <c r="AN25" i="10"/>
  <c r="AK198" i="10"/>
  <c r="AK147" i="10"/>
  <c r="H43" i="8"/>
  <c r="E38" i="10"/>
  <c r="F38" i="10"/>
  <c r="H38" i="10"/>
  <c r="I38" i="10"/>
  <c r="Z38" i="10"/>
  <c r="AA38" i="10"/>
  <c r="AC38" i="10"/>
  <c r="AD38" i="10"/>
  <c r="AF38" i="10"/>
  <c r="AG38" i="10"/>
  <c r="AI38" i="10"/>
  <c r="AJ38" i="10"/>
  <c r="AL38" i="10"/>
  <c r="AM38" i="10"/>
  <c r="AO38" i="10"/>
  <c r="AP38" i="10"/>
  <c r="BA38" i="10"/>
  <c r="BB38" i="10"/>
  <c r="BD38" i="10"/>
  <c r="BE38" i="10"/>
  <c r="BG38" i="10"/>
  <c r="BH38" i="10"/>
  <c r="BJ38" i="10"/>
  <c r="BK38" i="10"/>
  <c r="BM38" i="10"/>
  <c r="BN38" i="10"/>
  <c r="BS38" i="10"/>
  <c r="BT38" i="10"/>
  <c r="CB38" i="10"/>
  <c r="CC38" i="10"/>
  <c r="CD38" i="10"/>
  <c r="CE38" i="10"/>
  <c r="CF38" i="10"/>
  <c r="CK38" i="10"/>
  <c r="CL38" i="10"/>
  <c r="CN38" i="10"/>
  <c r="CO38" i="10"/>
  <c r="CT38" i="10"/>
  <c r="CU38" i="10"/>
  <c r="CW38" i="10"/>
  <c r="CX38" i="10"/>
  <c r="CZ38" i="10"/>
  <c r="DA38" i="10"/>
  <c r="DC38" i="10"/>
  <c r="DD38" i="10"/>
  <c r="DF38" i="10"/>
  <c r="DG38" i="10"/>
  <c r="DI38" i="10"/>
  <c r="DJ38" i="10"/>
  <c r="DU38" i="10"/>
  <c r="DV38" i="10"/>
  <c r="DY38" i="10"/>
  <c r="C38" i="10" l="1"/>
  <c r="B38" i="10"/>
  <c r="BF38" i="10"/>
  <c r="DZ38" i="10"/>
  <c r="DH38" i="10"/>
  <c r="G38" i="10"/>
  <c r="DE38" i="10"/>
  <c r="D10" i="11"/>
  <c r="AK38" i="10"/>
  <c r="DW38" i="10"/>
  <c r="BL38" i="10"/>
  <c r="BU38" i="10"/>
  <c r="AN38" i="10"/>
  <c r="BI38" i="10"/>
  <c r="AB38" i="10"/>
  <c r="J43" i="8"/>
  <c r="D394" i="10" l="1"/>
  <c r="BG229" i="10"/>
  <c r="E382" i="10"/>
  <c r="F382" i="10"/>
  <c r="H382" i="10"/>
  <c r="I382" i="10"/>
  <c r="Z382" i="10"/>
  <c r="AA382" i="10"/>
  <c r="AC382" i="10"/>
  <c r="AD382" i="10"/>
  <c r="AF382" i="10"/>
  <c r="AG382" i="10"/>
  <c r="AH382" i="10"/>
  <c r="AI382" i="10"/>
  <c r="AJ382" i="10"/>
  <c r="AL382" i="10"/>
  <c r="AM382" i="10"/>
  <c r="AO382" i="10"/>
  <c r="AP382" i="10"/>
  <c r="BA382" i="10"/>
  <c r="BB382" i="10"/>
  <c r="BC382" i="10"/>
  <c r="BE382" i="10"/>
  <c r="BF382" i="10" s="1"/>
  <c r="BG382" i="10"/>
  <c r="BH382" i="10"/>
  <c r="BJ382" i="10"/>
  <c r="BK382" i="10"/>
  <c r="BM382" i="10"/>
  <c r="BN382" i="10"/>
  <c r="BS382" i="10"/>
  <c r="BT382" i="10"/>
  <c r="CB382" i="10"/>
  <c r="CC382" i="10"/>
  <c r="CE382" i="10"/>
  <c r="CF382" i="10"/>
  <c r="CG382" i="10"/>
  <c r="CK382" i="10"/>
  <c r="CL382" i="10"/>
  <c r="CM382" i="10"/>
  <c r="CN382" i="10"/>
  <c r="CO382" i="10"/>
  <c r="CP382" i="10"/>
  <c r="CT382" i="10"/>
  <c r="CU382" i="10"/>
  <c r="CW382" i="10"/>
  <c r="CX382" i="10"/>
  <c r="CY382" i="10"/>
  <c r="CZ382" i="10"/>
  <c r="DA382" i="10"/>
  <c r="DC382" i="10"/>
  <c r="DD382" i="10"/>
  <c r="DE382" i="10"/>
  <c r="DF382" i="10"/>
  <c r="DG382" i="10"/>
  <c r="DI382" i="10"/>
  <c r="DJ382" i="10"/>
  <c r="DK382" i="10"/>
  <c r="DU382" i="10"/>
  <c r="DV382" i="10"/>
  <c r="E373" i="10"/>
  <c r="F373" i="10"/>
  <c r="H373" i="10"/>
  <c r="I373" i="10"/>
  <c r="J373" i="10"/>
  <c r="Z373" i="10"/>
  <c r="AA373" i="10"/>
  <c r="AC373" i="10"/>
  <c r="AD373" i="10"/>
  <c r="AE373" i="10"/>
  <c r="AF373" i="10"/>
  <c r="AG373" i="10"/>
  <c r="AH373" i="10"/>
  <c r="AI373" i="10"/>
  <c r="AJ373" i="10"/>
  <c r="AL373" i="10"/>
  <c r="AM373" i="10"/>
  <c r="AO373" i="10"/>
  <c r="AP373" i="10"/>
  <c r="AQ373" i="10"/>
  <c r="BA373" i="10"/>
  <c r="BB373" i="10"/>
  <c r="BC373" i="10"/>
  <c r="BD373" i="10"/>
  <c r="BE373" i="10"/>
  <c r="BF373" i="10" s="1"/>
  <c r="BG373" i="10"/>
  <c r="BH373" i="10"/>
  <c r="BJ373" i="10"/>
  <c r="BK373" i="10"/>
  <c r="BM373" i="10"/>
  <c r="BN373" i="10"/>
  <c r="BO373" i="10"/>
  <c r="BS373" i="10"/>
  <c r="BT373" i="10"/>
  <c r="CB373" i="10"/>
  <c r="CC373" i="10"/>
  <c r="CE373" i="10"/>
  <c r="CF373" i="10"/>
  <c r="CG373" i="10"/>
  <c r="CK373" i="10"/>
  <c r="CL373" i="10"/>
  <c r="CM373" i="10" s="1"/>
  <c r="CN373" i="10"/>
  <c r="CO373" i="10"/>
  <c r="CP373" i="10"/>
  <c r="CT373" i="10"/>
  <c r="CU373" i="10"/>
  <c r="CV373" i="10"/>
  <c r="CW373" i="10"/>
  <c r="CX373" i="10"/>
  <c r="CY373" i="10"/>
  <c r="CZ373" i="10"/>
  <c r="DA373" i="10"/>
  <c r="DC373" i="10"/>
  <c r="DD373" i="10"/>
  <c r="DE373" i="10"/>
  <c r="DF373" i="10"/>
  <c r="DG373" i="10"/>
  <c r="DH373" i="10" s="1"/>
  <c r="DI373" i="10"/>
  <c r="DJ373" i="10"/>
  <c r="DK373" i="10"/>
  <c r="DU373" i="10"/>
  <c r="DV373" i="10"/>
  <c r="DX373" i="10"/>
  <c r="DY373" i="10"/>
  <c r="E360" i="10"/>
  <c r="F360" i="10"/>
  <c r="G360" i="10"/>
  <c r="H360" i="10"/>
  <c r="I360" i="10"/>
  <c r="J360" i="10"/>
  <c r="Z360" i="10"/>
  <c r="AA360" i="10"/>
  <c r="AC360" i="10"/>
  <c r="AD360" i="10"/>
  <c r="AE360" i="10"/>
  <c r="AF360" i="10"/>
  <c r="AG360" i="10"/>
  <c r="AH360" i="10"/>
  <c r="AI360" i="10"/>
  <c r="AJ360" i="10"/>
  <c r="AL360" i="10"/>
  <c r="AM360" i="10"/>
  <c r="AO360" i="10"/>
  <c r="AP360" i="10"/>
  <c r="BA360" i="10"/>
  <c r="BB360" i="10"/>
  <c r="BC360" i="10"/>
  <c r="BD360" i="10"/>
  <c r="BE360" i="10"/>
  <c r="BF360" i="10" s="1"/>
  <c r="BG360" i="10"/>
  <c r="BH360" i="10"/>
  <c r="BJ360" i="10"/>
  <c r="BK360" i="10"/>
  <c r="BM360" i="10"/>
  <c r="BN360" i="10"/>
  <c r="BO360" i="10"/>
  <c r="BS360" i="10"/>
  <c r="BT360" i="10"/>
  <c r="CB360" i="10"/>
  <c r="CC360" i="10"/>
  <c r="CD360" i="10"/>
  <c r="CE360" i="10"/>
  <c r="CF360" i="10"/>
  <c r="CG360" i="10"/>
  <c r="CK360" i="10"/>
  <c r="CL360" i="10"/>
  <c r="CM360" i="10"/>
  <c r="CN360" i="10"/>
  <c r="CO360" i="10"/>
  <c r="CP360" i="10"/>
  <c r="CT360" i="10"/>
  <c r="CU360" i="10"/>
  <c r="CV360" i="10"/>
  <c r="CW360" i="10"/>
  <c r="CX360" i="10"/>
  <c r="CY360" i="10"/>
  <c r="CZ360" i="10"/>
  <c r="DA360" i="10"/>
  <c r="DC360" i="10"/>
  <c r="DD360" i="10"/>
  <c r="DE360" i="10"/>
  <c r="DF360" i="10"/>
  <c r="DG360" i="10"/>
  <c r="DI360" i="10"/>
  <c r="DJ360" i="10"/>
  <c r="DK360" i="10"/>
  <c r="DU360" i="10"/>
  <c r="DV360" i="10"/>
  <c r="E353" i="10"/>
  <c r="F353" i="10"/>
  <c r="H353" i="10"/>
  <c r="I353" i="10"/>
  <c r="J353" i="10"/>
  <c r="Z353" i="10"/>
  <c r="AA353" i="10"/>
  <c r="AB353" i="10"/>
  <c r="AC353" i="10"/>
  <c r="AD353" i="10"/>
  <c r="AE353" i="10"/>
  <c r="AF353" i="10"/>
  <c r="AG353" i="10"/>
  <c r="AH353" i="10"/>
  <c r="AI353" i="10"/>
  <c r="AJ353" i="10"/>
  <c r="AK353" i="10"/>
  <c r="AL353" i="10"/>
  <c r="AM353" i="10"/>
  <c r="AO353" i="10"/>
  <c r="AP353" i="10"/>
  <c r="AQ353" i="10"/>
  <c r="BA353" i="10"/>
  <c r="BB353" i="10"/>
  <c r="BC353" i="10"/>
  <c r="BD353" i="10"/>
  <c r="BE353" i="10"/>
  <c r="BF353" i="10" s="1"/>
  <c r="BG353" i="10"/>
  <c r="BH353" i="10"/>
  <c r="BJ353" i="10"/>
  <c r="BK353" i="10"/>
  <c r="BM353" i="10"/>
  <c r="BN353" i="10"/>
  <c r="BO353" i="10"/>
  <c r="BS353" i="10"/>
  <c r="BT353" i="10"/>
  <c r="CB353" i="10"/>
  <c r="CC353" i="10"/>
  <c r="CD353" i="10"/>
  <c r="CE353" i="10"/>
  <c r="CF353" i="10"/>
  <c r="CG353" i="10"/>
  <c r="CK353" i="10"/>
  <c r="CL353" i="10"/>
  <c r="CM353" i="10"/>
  <c r="CN353" i="10"/>
  <c r="CO353" i="10"/>
  <c r="CP353" i="10"/>
  <c r="CT353" i="10"/>
  <c r="CU353" i="10"/>
  <c r="CV353" i="10"/>
  <c r="CW353" i="10"/>
  <c r="CX353" i="10"/>
  <c r="CY353" i="10"/>
  <c r="CZ353" i="10"/>
  <c r="DA353" i="10"/>
  <c r="DB353" i="10"/>
  <c r="DC353" i="10"/>
  <c r="DD353" i="10"/>
  <c r="DE353" i="10"/>
  <c r="DF353" i="10"/>
  <c r="DG353" i="10"/>
  <c r="DI353" i="10"/>
  <c r="DJ353" i="10"/>
  <c r="DK353" i="10"/>
  <c r="DU353" i="10"/>
  <c r="DV353" i="10"/>
  <c r="DX353" i="10"/>
  <c r="DY353" i="10"/>
  <c r="E344" i="10"/>
  <c r="F344" i="10"/>
  <c r="G344" i="10"/>
  <c r="H344" i="10"/>
  <c r="I344" i="10"/>
  <c r="Z344" i="10"/>
  <c r="AA344" i="10"/>
  <c r="AC344" i="10"/>
  <c r="AD344" i="10"/>
  <c r="AE344" i="10"/>
  <c r="AF344" i="10"/>
  <c r="AG344" i="10"/>
  <c r="AH344" i="10"/>
  <c r="AI344" i="10"/>
  <c r="AJ344" i="10"/>
  <c r="AL344" i="10"/>
  <c r="AM344" i="10"/>
  <c r="AO344" i="10"/>
  <c r="AP344" i="10"/>
  <c r="AQ344" i="10"/>
  <c r="BA344" i="10"/>
  <c r="BB344" i="10"/>
  <c r="BC344" i="10"/>
  <c r="BD344" i="10"/>
  <c r="BE344" i="10"/>
  <c r="BG344" i="10"/>
  <c r="BH344" i="10"/>
  <c r="BJ344" i="10"/>
  <c r="BK344" i="10"/>
  <c r="BM344" i="10"/>
  <c r="BN344" i="10"/>
  <c r="BO344" i="10"/>
  <c r="BS344" i="10"/>
  <c r="BT344" i="10"/>
  <c r="CB344" i="10"/>
  <c r="CC344" i="10"/>
  <c r="CD344" i="10"/>
  <c r="CE344" i="10"/>
  <c r="CF344" i="10"/>
  <c r="CG344" i="10"/>
  <c r="CK344" i="10"/>
  <c r="CL344" i="10"/>
  <c r="CM344" i="10"/>
  <c r="CN344" i="10"/>
  <c r="CO344" i="10"/>
  <c r="CP344" i="10"/>
  <c r="CT344" i="10"/>
  <c r="CU344" i="10"/>
  <c r="CV344" i="10" s="1"/>
  <c r="CW344" i="10"/>
  <c r="CX344" i="10"/>
  <c r="CY344" i="10"/>
  <c r="CZ344" i="10"/>
  <c r="DA344" i="10"/>
  <c r="DC344" i="10"/>
  <c r="DD344" i="10"/>
  <c r="DF344" i="10"/>
  <c r="DG344" i="10"/>
  <c r="DI344" i="10"/>
  <c r="DJ344" i="10"/>
  <c r="DK344" i="10"/>
  <c r="DU344" i="10"/>
  <c r="DV344" i="10"/>
  <c r="DX344" i="10"/>
  <c r="DY344" i="10"/>
  <c r="E335" i="10"/>
  <c r="F335" i="10"/>
  <c r="G335" i="10"/>
  <c r="H335" i="10"/>
  <c r="I335" i="10"/>
  <c r="J335" i="10"/>
  <c r="Z335" i="10"/>
  <c r="AA335" i="10"/>
  <c r="AC335" i="10"/>
  <c r="AD335" i="10"/>
  <c r="AF335" i="10"/>
  <c r="AG335" i="10"/>
  <c r="AH335" i="10"/>
  <c r="AI335" i="10"/>
  <c r="AJ335" i="10"/>
  <c r="AL335" i="10"/>
  <c r="AM335" i="10"/>
  <c r="AO335" i="10"/>
  <c r="AP335" i="10"/>
  <c r="BA335" i="10"/>
  <c r="BB335" i="10"/>
  <c r="BC335" i="10"/>
  <c r="BD335" i="10"/>
  <c r="BE335" i="10"/>
  <c r="BF335" i="10" s="1"/>
  <c r="BG335" i="10"/>
  <c r="BH335" i="10"/>
  <c r="BJ335" i="10"/>
  <c r="BK335" i="10"/>
  <c r="BM335" i="10"/>
  <c r="BN335" i="10"/>
  <c r="BS335" i="10"/>
  <c r="BT335" i="10"/>
  <c r="CB335" i="10"/>
  <c r="CC335" i="10"/>
  <c r="CD335" i="10" s="1"/>
  <c r="CE335" i="10"/>
  <c r="CF335" i="10"/>
  <c r="CG335" i="10"/>
  <c r="CK335" i="10"/>
  <c r="CL335" i="10"/>
  <c r="CN335" i="10"/>
  <c r="CO335" i="10"/>
  <c r="CP335" i="10"/>
  <c r="CT335" i="10"/>
  <c r="CU335" i="10"/>
  <c r="CW335" i="10"/>
  <c r="CX335" i="10"/>
  <c r="CY335" i="10"/>
  <c r="CZ335" i="10"/>
  <c r="DA335" i="10"/>
  <c r="DC335" i="10"/>
  <c r="DD335" i="10"/>
  <c r="DF335" i="10"/>
  <c r="DG335" i="10"/>
  <c r="DH335" i="10" s="1"/>
  <c r="DI335" i="10"/>
  <c r="DJ335" i="10"/>
  <c r="DK335" i="10"/>
  <c r="DU335" i="10"/>
  <c r="DV335" i="10"/>
  <c r="DX335" i="10"/>
  <c r="DY335" i="10"/>
  <c r="CM335" i="10" l="1"/>
  <c r="DE344" i="10"/>
  <c r="AK344" i="10"/>
  <c r="BU353" i="10"/>
  <c r="CD373" i="10"/>
  <c r="C360" i="10"/>
  <c r="C373" i="10"/>
  <c r="C382" i="10"/>
  <c r="B382" i="10"/>
  <c r="C353" i="10"/>
  <c r="B360" i="10"/>
  <c r="C335" i="10"/>
  <c r="C344" i="10"/>
  <c r="B353" i="10"/>
  <c r="B373" i="10"/>
  <c r="B335" i="10"/>
  <c r="BF344" i="10"/>
  <c r="B344" i="10"/>
  <c r="DE335" i="10"/>
  <c r="DH344" i="10"/>
  <c r="DH353" i="10"/>
  <c r="AB335" i="10"/>
  <c r="J344" i="10"/>
  <c r="DH360" i="10"/>
  <c r="BI373" i="10"/>
  <c r="DH382" i="10"/>
  <c r="J382" i="10"/>
  <c r="BI335" i="10"/>
  <c r="BO335" i="10"/>
  <c r="DB360" i="10"/>
  <c r="CD382" i="10"/>
  <c r="AE382" i="10"/>
  <c r="DZ373" i="10"/>
  <c r="DZ353" i="10"/>
  <c r="DZ344" i="10"/>
  <c r="DZ335" i="10"/>
  <c r="AB360" i="10"/>
  <c r="AB382" i="10"/>
  <c r="AB344" i="10"/>
  <c r="AB373" i="10"/>
  <c r="AQ382" i="10"/>
  <c r="AN335" i="10"/>
  <c r="AN382" i="10"/>
  <c r="DK9" i="10"/>
  <c r="DH9" i="10"/>
  <c r="DW373" i="10"/>
  <c r="DW382" i="10"/>
  <c r="BU373" i="10"/>
  <c r="BC9" i="10"/>
  <c r="BI353" i="10"/>
  <c r="BL360" i="10"/>
  <c r="CY10" i="10"/>
  <c r="DW360" i="10"/>
  <c r="CG10" i="10"/>
  <c r="AQ360" i="10"/>
  <c r="J9" i="10"/>
  <c r="DW335" i="10"/>
  <c r="DW344" i="10"/>
  <c r="DW353" i="10"/>
  <c r="BU360" i="10"/>
  <c r="BU344" i="10"/>
  <c r="BU9" i="10"/>
  <c r="G9" i="10"/>
  <c r="DW9" i="10"/>
  <c r="BI10" i="10"/>
  <c r="BI382" i="10"/>
  <c r="AB9" i="10"/>
  <c r="AQ9" i="10"/>
  <c r="AN9" i="10"/>
  <c r="BU382" i="10"/>
  <c r="AK10" i="10"/>
  <c r="AK9" i="10"/>
  <c r="AH9" i="10"/>
  <c r="AH10" i="10"/>
  <c r="BO9" i="10"/>
  <c r="CM10" i="10"/>
  <c r="CD10" i="10"/>
  <c r="CV9" i="10"/>
  <c r="CV10" i="10"/>
  <c r="BL9" i="10"/>
  <c r="BL344" i="10"/>
  <c r="BL382" i="10"/>
  <c r="BI360" i="10"/>
  <c r="AN353" i="10"/>
  <c r="BL353" i="10"/>
  <c r="BI344" i="10"/>
  <c r="AN344" i="10"/>
  <c r="BU335" i="10"/>
  <c r="BL335" i="10"/>
  <c r="E325" i="10"/>
  <c r="F325" i="10"/>
  <c r="H325" i="10"/>
  <c r="I325" i="10"/>
  <c r="J325" i="10"/>
  <c r="Z325" i="10"/>
  <c r="AA325" i="10"/>
  <c r="AC325" i="10"/>
  <c r="AD325" i="10"/>
  <c r="AE325" i="10"/>
  <c r="AF325" i="10"/>
  <c r="AG325" i="10"/>
  <c r="AH325" i="10"/>
  <c r="AI325" i="10"/>
  <c r="AJ325" i="10"/>
  <c r="AL325" i="10"/>
  <c r="AM325" i="10"/>
  <c r="AO325" i="10"/>
  <c r="AP325" i="10"/>
  <c r="BA325" i="10"/>
  <c r="BB325" i="10"/>
  <c r="BC325" i="10"/>
  <c r="BD325" i="10"/>
  <c r="BE325" i="10"/>
  <c r="BE8" i="10" s="1"/>
  <c r="BG325" i="10"/>
  <c r="BH325" i="10"/>
  <c r="BJ325" i="10"/>
  <c r="BK325" i="10"/>
  <c r="BM325" i="10"/>
  <c r="BN325" i="10"/>
  <c r="BO325" i="10"/>
  <c r="BS325" i="10"/>
  <c r="BT325" i="10"/>
  <c r="CB325" i="10"/>
  <c r="CC325" i="10"/>
  <c r="CD325" i="10"/>
  <c r="CE325" i="10"/>
  <c r="CF325" i="10"/>
  <c r="CG325" i="10"/>
  <c r="CK325" i="10"/>
  <c r="CL325" i="10"/>
  <c r="CM325" i="10"/>
  <c r="CN325" i="10"/>
  <c r="CO325" i="10"/>
  <c r="CP325" i="10"/>
  <c r="CT325" i="10"/>
  <c r="CU325" i="10"/>
  <c r="CW325" i="10"/>
  <c r="CX325" i="10"/>
  <c r="CY325" i="10"/>
  <c r="CZ325" i="10"/>
  <c r="DA325" i="10"/>
  <c r="DC325" i="10"/>
  <c r="DD325" i="10"/>
  <c r="DE325" i="10"/>
  <c r="DF325" i="10"/>
  <c r="DG325" i="10"/>
  <c r="DH325" i="10" s="1"/>
  <c r="DI325" i="10"/>
  <c r="DJ325" i="10"/>
  <c r="DK325" i="10"/>
  <c r="DU325" i="10"/>
  <c r="DV325" i="10"/>
  <c r="E316" i="10"/>
  <c r="F316" i="10"/>
  <c r="H316" i="10"/>
  <c r="I316" i="10"/>
  <c r="J316" i="10"/>
  <c r="Z316" i="10"/>
  <c r="AA316" i="10"/>
  <c r="AC316" i="10"/>
  <c r="AD316" i="10"/>
  <c r="AF316" i="10"/>
  <c r="AG316" i="10"/>
  <c r="AH316" i="10"/>
  <c r="AI316" i="10"/>
  <c r="AJ316" i="10"/>
  <c r="AL316" i="10"/>
  <c r="AM316" i="10"/>
  <c r="AO316" i="10"/>
  <c r="AP316" i="10"/>
  <c r="BA316" i="10"/>
  <c r="BB316" i="10"/>
  <c r="BC316" i="10"/>
  <c r="BD316" i="10"/>
  <c r="BE316" i="10"/>
  <c r="BG316" i="10"/>
  <c r="BH316" i="10"/>
  <c r="BJ316" i="10"/>
  <c r="BK316" i="10"/>
  <c r="BM316" i="10"/>
  <c r="BN316" i="10"/>
  <c r="BS316" i="10"/>
  <c r="BT316" i="10"/>
  <c r="CB316" i="10"/>
  <c r="CC316" i="10"/>
  <c r="CD316" i="10"/>
  <c r="CE316" i="10"/>
  <c r="CF316" i="10"/>
  <c r="CG316" i="10"/>
  <c r="CK316" i="10"/>
  <c r="CL316" i="10"/>
  <c r="CN316" i="10"/>
  <c r="CO316" i="10"/>
  <c r="CP316" i="10"/>
  <c r="CT316" i="10"/>
  <c r="CU316" i="10"/>
  <c r="CV316" i="10"/>
  <c r="CW316" i="10"/>
  <c r="CX316" i="10"/>
  <c r="CY316" i="10"/>
  <c r="CZ316" i="10"/>
  <c r="DA316" i="10"/>
  <c r="DB316" i="10"/>
  <c r="DC316" i="10"/>
  <c r="DD316" i="10"/>
  <c r="DF316" i="10"/>
  <c r="DG316" i="10"/>
  <c r="DI316" i="10"/>
  <c r="DJ316" i="10"/>
  <c r="DK316" i="10"/>
  <c r="DU316" i="10"/>
  <c r="DV316" i="10"/>
  <c r="DX316" i="10"/>
  <c r="DY316" i="10"/>
  <c r="B316" i="10" l="1"/>
  <c r="C325" i="10"/>
  <c r="B325" i="10"/>
  <c r="C316" i="10"/>
  <c r="BF325" i="10"/>
  <c r="BI316" i="10"/>
  <c r="BI325" i="10"/>
  <c r="DE316" i="10"/>
  <c r="BO316" i="10"/>
  <c r="CV325" i="10"/>
  <c r="BF316" i="10"/>
  <c r="DH316" i="10"/>
  <c r="CM316" i="10"/>
  <c r="DZ316" i="10"/>
  <c r="AN316" i="10"/>
  <c r="AB316" i="10"/>
  <c r="AB325" i="10"/>
  <c r="DW325" i="10"/>
  <c r="DW316" i="10"/>
  <c r="AQ316" i="10"/>
  <c r="D10" i="10"/>
  <c r="D9" i="10"/>
  <c r="D382" i="10"/>
  <c r="D373" i="10"/>
  <c r="D360" i="10"/>
  <c r="D344" i="10"/>
  <c r="D353" i="10"/>
  <c r="D335" i="10"/>
  <c r="E308" i="10"/>
  <c r="F308" i="10"/>
  <c r="H308" i="10"/>
  <c r="I308" i="10"/>
  <c r="J308" i="10"/>
  <c r="Z308" i="10"/>
  <c r="AA308" i="10"/>
  <c r="AC308" i="10"/>
  <c r="AD308" i="10"/>
  <c r="AF308" i="10"/>
  <c r="AG308" i="10"/>
  <c r="AH308" i="10"/>
  <c r="AI308" i="10"/>
  <c r="AJ308" i="10"/>
  <c r="AL308" i="10"/>
  <c r="AM308" i="10"/>
  <c r="AN308" i="10"/>
  <c r="AO308" i="10"/>
  <c r="AP308" i="10"/>
  <c r="BA308" i="10"/>
  <c r="BB308" i="10"/>
  <c r="BC308" i="10"/>
  <c r="BG308" i="10"/>
  <c r="BH308" i="10"/>
  <c r="BJ308" i="10"/>
  <c r="BK308" i="10"/>
  <c r="BM308" i="10"/>
  <c r="BN308" i="10"/>
  <c r="BO308" i="10"/>
  <c r="BS308" i="10"/>
  <c r="BT308" i="10"/>
  <c r="CB308" i="10"/>
  <c r="CC308" i="10"/>
  <c r="CD308" i="10"/>
  <c r="CE308" i="10"/>
  <c r="CF308" i="10"/>
  <c r="CG308" i="10"/>
  <c r="CK308" i="10"/>
  <c r="CL308" i="10"/>
  <c r="CM308" i="10"/>
  <c r="CN308" i="10"/>
  <c r="CO308" i="10"/>
  <c r="CP308" i="10"/>
  <c r="CT308" i="10"/>
  <c r="CU308" i="10"/>
  <c r="CV308" i="10"/>
  <c r="CW308" i="10"/>
  <c r="CX308" i="10"/>
  <c r="CY308" i="10"/>
  <c r="CZ308" i="10"/>
  <c r="DA308" i="10"/>
  <c r="DB308" i="10"/>
  <c r="DC308" i="10"/>
  <c r="DD308" i="10"/>
  <c r="DE308" i="10"/>
  <c r="DF308" i="10"/>
  <c r="DG308" i="10"/>
  <c r="DH308" i="10" s="1"/>
  <c r="DI308" i="10"/>
  <c r="DJ308" i="10"/>
  <c r="DK308" i="10"/>
  <c r="DU308" i="10"/>
  <c r="DV308" i="10"/>
  <c r="E298" i="10"/>
  <c r="F298" i="10"/>
  <c r="H298" i="10"/>
  <c r="I298" i="10"/>
  <c r="J298" i="10"/>
  <c r="Z298" i="10"/>
  <c r="AA298" i="10"/>
  <c r="AB298" i="10"/>
  <c r="AC298" i="10"/>
  <c r="AD298" i="10"/>
  <c r="AE298" i="10"/>
  <c r="AF298" i="10"/>
  <c r="AG298" i="10"/>
  <c r="AH298" i="10"/>
  <c r="AI298" i="10"/>
  <c r="AJ298" i="10"/>
  <c r="AL298" i="10"/>
  <c r="AM298" i="10"/>
  <c r="AO298" i="10"/>
  <c r="AP298" i="10"/>
  <c r="BA298" i="10"/>
  <c r="BB298" i="10"/>
  <c r="BC298" i="10"/>
  <c r="BD298" i="10"/>
  <c r="BE298" i="10"/>
  <c r="BF298" i="10" s="1"/>
  <c r="BG298" i="10"/>
  <c r="BH298" i="10"/>
  <c r="BJ298" i="10"/>
  <c r="BK298" i="10"/>
  <c r="BM298" i="10"/>
  <c r="BN298" i="10"/>
  <c r="BO298" i="10"/>
  <c r="BS298" i="10"/>
  <c r="BT298" i="10"/>
  <c r="BU298" i="10" s="1"/>
  <c r="CB298" i="10"/>
  <c r="CC298" i="10"/>
  <c r="CD298" i="10"/>
  <c r="CE298" i="10"/>
  <c r="CF298" i="10"/>
  <c r="CG298" i="10"/>
  <c r="CK298" i="10"/>
  <c r="CL298" i="10"/>
  <c r="CM298" i="10"/>
  <c r="CN298" i="10"/>
  <c r="CO298" i="10"/>
  <c r="CP298" i="10"/>
  <c r="CT298" i="10"/>
  <c r="CU298" i="10"/>
  <c r="CV298" i="10"/>
  <c r="CW298" i="10"/>
  <c r="CX298" i="10"/>
  <c r="CY298" i="10"/>
  <c r="CZ298" i="10"/>
  <c r="DA298" i="10"/>
  <c r="DB298" i="10"/>
  <c r="DC298" i="10"/>
  <c r="DD298" i="10"/>
  <c r="DE298" i="10"/>
  <c r="DF298" i="10"/>
  <c r="DG298" i="10"/>
  <c r="DI298" i="10"/>
  <c r="DJ298" i="10"/>
  <c r="DK298" i="10"/>
  <c r="DU298" i="10"/>
  <c r="DV298" i="10"/>
  <c r="DX298" i="10"/>
  <c r="DY298" i="10"/>
  <c r="E287" i="10"/>
  <c r="F287" i="10"/>
  <c r="G287" i="10"/>
  <c r="H287" i="10"/>
  <c r="I287" i="10"/>
  <c r="Z287" i="10"/>
  <c r="AA287" i="10"/>
  <c r="AC287" i="10"/>
  <c r="AD287" i="10"/>
  <c r="AF287" i="10"/>
  <c r="AG287" i="10"/>
  <c r="AH287" i="10"/>
  <c r="AI287" i="10"/>
  <c r="AJ287" i="10"/>
  <c r="AL287" i="10"/>
  <c r="AM287" i="10"/>
  <c r="AO287" i="10"/>
  <c r="AP287" i="10"/>
  <c r="BA287" i="10"/>
  <c r="BB287" i="10"/>
  <c r="BC287" i="10"/>
  <c r="BD287" i="10"/>
  <c r="BE287" i="10"/>
  <c r="BF287" i="10" s="1"/>
  <c r="BG287" i="10"/>
  <c r="BH287" i="10"/>
  <c r="BJ287" i="10"/>
  <c r="BK287" i="10"/>
  <c r="BM287" i="10"/>
  <c r="BN287" i="10"/>
  <c r="BO287" i="10"/>
  <c r="BS287" i="10"/>
  <c r="BT287" i="10"/>
  <c r="CB287" i="10"/>
  <c r="CC287" i="10"/>
  <c r="CD287" i="10"/>
  <c r="CE287" i="10"/>
  <c r="CF287" i="10"/>
  <c r="CG287" i="10"/>
  <c r="CK287" i="10"/>
  <c r="CL287" i="10"/>
  <c r="CN287" i="10"/>
  <c r="CO287" i="10"/>
  <c r="CP287" i="10"/>
  <c r="CT287" i="10"/>
  <c r="CU287" i="10"/>
  <c r="CW287" i="10"/>
  <c r="CX287" i="10"/>
  <c r="CY287" i="10"/>
  <c r="CZ287" i="10"/>
  <c r="DA287" i="10"/>
  <c r="DC287" i="10"/>
  <c r="DD287" i="10"/>
  <c r="DE287" i="10"/>
  <c r="DF287" i="10"/>
  <c r="DG287" i="10"/>
  <c r="DH287" i="10" s="1"/>
  <c r="DI287" i="10"/>
  <c r="DJ287" i="10"/>
  <c r="DK287" i="10"/>
  <c r="DU287" i="10"/>
  <c r="DV287" i="10"/>
  <c r="DX287" i="10"/>
  <c r="DY287" i="10"/>
  <c r="E277" i="10"/>
  <c r="F277" i="10"/>
  <c r="H277" i="10"/>
  <c r="I277" i="10"/>
  <c r="J277" i="10"/>
  <c r="Z277" i="10"/>
  <c r="AA277" i="10"/>
  <c r="AC277" i="10"/>
  <c r="AD277" i="10"/>
  <c r="AF277" i="10"/>
  <c r="AG277" i="10"/>
  <c r="AH277" i="10"/>
  <c r="AI277" i="10"/>
  <c r="AJ277" i="10"/>
  <c r="AL277" i="10"/>
  <c r="AM277" i="10"/>
  <c r="AO277" i="10"/>
  <c r="AP277" i="10"/>
  <c r="BA277" i="10"/>
  <c r="BB277" i="10"/>
  <c r="BC277" i="10"/>
  <c r="BG277" i="10"/>
  <c r="BH277" i="10"/>
  <c r="BJ277" i="10"/>
  <c r="BK277" i="10"/>
  <c r="BM277" i="10"/>
  <c r="BN277" i="10"/>
  <c r="BO277" i="10"/>
  <c r="BS277" i="10"/>
  <c r="BT277" i="10"/>
  <c r="CB277" i="10"/>
  <c r="CC277" i="10"/>
  <c r="CD277" i="10"/>
  <c r="CE277" i="10"/>
  <c r="CF277" i="10"/>
  <c r="CG277" i="10"/>
  <c r="CK277" i="10"/>
  <c r="CL277" i="10"/>
  <c r="CM277" i="10"/>
  <c r="CN277" i="10"/>
  <c r="CO277" i="10"/>
  <c r="CP277" i="10"/>
  <c r="CT277" i="10"/>
  <c r="CU277" i="10"/>
  <c r="CV277" i="10"/>
  <c r="CW277" i="10"/>
  <c r="CX277" i="10"/>
  <c r="CY277" i="10"/>
  <c r="CZ277" i="10"/>
  <c r="DA277" i="10"/>
  <c r="DC277" i="10"/>
  <c r="DD277" i="10"/>
  <c r="DE277" i="10"/>
  <c r="DF277" i="10"/>
  <c r="DG277" i="10"/>
  <c r="DI277" i="10"/>
  <c r="DJ277" i="10"/>
  <c r="DK277" i="10"/>
  <c r="DU277" i="10"/>
  <c r="DV277" i="10"/>
  <c r="E269" i="10"/>
  <c r="F269" i="10"/>
  <c r="G269" i="10"/>
  <c r="H269" i="10"/>
  <c r="I269" i="10"/>
  <c r="J269" i="10"/>
  <c r="Z269" i="10"/>
  <c r="AA269" i="10"/>
  <c r="AC269" i="10"/>
  <c r="AD269" i="10"/>
  <c r="AF269" i="10"/>
  <c r="AG269" i="10"/>
  <c r="AH269" i="10"/>
  <c r="AI269" i="10"/>
  <c r="AJ269" i="10"/>
  <c r="AL269" i="10"/>
  <c r="AM269" i="10"/>
  <c r="AO269" i="10"/>
  <c r="AP269" i="10"/>
  <c r="AQ269" i="10"/>
  <c r="BA269" i="10"/>
  <c r="BB269" i="10"/>
  <c r="BC269" i="10"/>
  <c r="BD269" i="10"/>
  <c r="BE269" i="10"/>
  <c r="BF269" i="10" s="1"/>
  <c r="BG269" i="10"/>
  <c r="BH269" i="10"/>
  <c r="BJ269" i="10"/>
  <c r="BK269" i="10"/>
  <c r="BM269" i="10"/>
  <c r="BN269" i="10"/>
  <c r="BO269" i="10"/>
  <c r="BS269" i="10"/>
  <c r="BT269" i="10"/>
  <c r="CB269" i="10"/>
  <c r="CC269" i="10"/>
  <c r="CE269" i="10"/>
  <c r="CF269" i="10"/>
  <c r="CG269" i="10"/>
  <c r="CK269" i="10"/>
  <c r="CL269" i="10"/>
  <c r="CM269" i="10"/>
  <c r="CN269" i="10"/>
  <c r="CO269" i="10"/>
  <c r="CP269" i="10"/>
  <c r="CT269" i="10"/>
  <c r="CU269" i="10"/>
  <c r="CV269" i="10"/>
  <c r="CW269" i="10"/>
  <c r="CX269" i="10"/>
  <c r="CY269" i="10"/>
  <c r="CZ269" i="10"/>
  <c r="DA269" i="10"/>
  <c r="DC269" i="10"/>
  <c r="DD269" i="10"/>
  <c r="DE269" i="10"/>
  <c r="DF269" i="10"/>
  <c r="DG269" i="10"/>
  <c r="DI269" i="10"/>
  <c r="DJ269" i="10"/>
  <c r="DK269" i="10"/>
  <c r="DU269" i="10"/>
  <c r="DV269" i="10"/>
  <c r="DX269" i="10"/>
  <c r="DY269" i="10"/>
  <c r="E255" i="10"/>
  <c r="F255" i="10"/>
  <c r="H255" i="10"/>
  <c r="I255" i="10"/>
  <c r="J255" i="10"/>
  <c r="Z255" i="10"/>
  <c r="AA255" i="10"/>
  <c r="AB255" i="10"/>
  <c r="AC255" i="10"/>
  <c r="AD255" i="10"/>
  <c r="AE255" i="10"/>
  <c r="AF255" i="10"/>
  <c r="AG255" i="10"/>
  <c r="AH255" i="10"/>
  <c r="AI255" i="10"/>
  <c r="AJ255" i="10"/>
  <c r="AL255" i="10"/>
  <c r="AM255" i="10"/>
  <c r="AO255" i="10"/>
  <c r="AP255" i="10"/>
  <c r="BA255" i="10"/>
  <c r="BB255" i="10"/>
  <c r="BC255" i="10"/>
  <c r="BD255" i="10"/>
  <c r="BE255" i="10"/>
  <c r="BG255" i="10"/>
  <c r="BH255" i="10"/>
  <c r="BI255" i="10" s="1"/>
  <c r="BJ255" i="10"/>
  <c r="BK255" i="10"/>
  <c r="BM255" i="10"/>
  <c r="BN255" i="10"/>
  <c r="BO255" i="10"/>
  <c r="BS255" i="10"/>
  <c r="BT255" i="10"/>
  <c r="CB255" i="10"/>
  <c r="CC255" i="10"/>
  <c r="CD255" i="10"/>
  <c r="CE255" i="10"/>
  <c r="CF255" i="10"/>
  <c r="CG255" i="10"/>
  <c r="CK255" i="10"/>
  <c r="CL255" i="10"/>
  <c r="CM255" i="10"/>
  <c r="CN255" i="10"/>
  <c r="CO255" i="10"/>
  <c r="CP255" i="10"/>
  <c r="CT255" i="10"/>
  <c r="CU255" i="10"/>
  <c r="CV255" i="10"/>
  <c r="CW255" i="10"/>
  <c r="CX255" i="10"/>
  <c r="CY255" i="10"/>
  <c r="CZ255" i="10"/>
  <c r="DA255" i="10"/>
  <c r="DC255" i="10"/>
  <c r="DD255" i="10"/>
  <c r="DE255" i="10"/>
  <c r="DF255" i="10"/>
  <c r="DG255" i="10"/>
  <c r="DH255" i="10" s="1"/>
  <c r="DI255" i="10"/>
  <c r="DJ255" i="10"/>
  <c r="DK255" i="10"/>
  <c r="DU255" i="10"/>
  <c r="DV255" i="10"/>
  <c r="E242" i="10"/>
  <c r="F242" i="10"/>
  <c r="H242" i="10"/>
  <c r="I242" i="10"/>
  <c r="Z242" i="10"/>
  <c r="AA242" i="10"/>
  <c r="AC242" i="10"/>
  <c r="AD242" i="10"/>
  <c r="AE242" i="10"/>
  <c r="AF242" i="10"/>
  <c r="AG242" i="10"/>
  <c r="AH242" i="10"/>
  <c r="AI242" i="10"/>
  <c r="AJ242" i="10"/>
  <c r="AL242" i="10"/>
  <c r="AM242" i="10"/>
  <c r="AN242" i="10"/>
  <c r="AO242" i="10"/>
  <c r="AP242" i="10"/>
  <c r="BA242" i="10"/>
  <c r="BB242" i="10"/>
  <c r="BC242" i="10"/>
  <c r="BD242" i="10"/>
  <c r="BE242" i="10"/>
  <c r="BF242" i="10" s="1"/>
  <c r="BG242" i="10"/>
  <c r="BH242" i="10"/>
  <c r="BJ242" i="10"/>
  <c r="BK242" i="10"/>
  <c r="BM242" i="10"/>
  <c r="BN242" i="10"/>
  <c r="BO242" i="10"/>
  <c r="BS242" i="10"/>
  <c r="BT242" i="10"/>
  <c r="CB242" i="10"/>
  <c r="CC242" i="10"/>
  <c r="CD242" i="10"/>
  <c r="CE242" i="10"/>
  <c r="CF242" i="10"/>
  <c r="CG242" i="10"/>
  <c r="CK242" i="10"/>
  <c r="CL242" i="10"/>
  <c r="CM242" i="10"/>
  <c r="CN242" i="10"/>
  <c r="CO242" i="10"/>
  <c r="CP242" i="10"/>
  <c r="CT242" i="10"/>
  <c r="CU242" i="10"/>
  <c r="CV242" i="10"/>
  <c r="CW242" i="10"/>
  <c r="CX242" i="10"/>
  <c r="CY242" i="10"/>
  <c r="CZ242" i="10"/>
  <c r="DA242" i="10"/>
  <c r="DC242" i="10"/>
  <c r="DD242" i="10"/>
  <c r="DF242" i="10"/>
  <c r="DG242" i="10"/>
  <c r="DI242" i="10"/>
  <c r="DJ242" i="10"/>
  <c r="DK242" i="10"/>
  <c r="DU242" i="10"/>
  <c r="DV242" i="10"/>
  <c r="DX242" i="10"/>
  <c r="DY242" i="10"/>
  <c r="E229" i="10"/>
  <c r="F229" i="10"/>
  <c r="H229" i="10"/>
  <c r="I229" i="10"/>
  <c r="J229" i="10"/>
  <c r="Z229" i="10"/>
  <c r="AA229" i="10"/>
  <c r="AC229" i="10"/>
  <c r="AD229" i="10"/>
  <c r="AF229" i="10"/>
  <c r="AG229" i="10"/>
  <c r="AH229" i="10"/>
  <c r="AI229" i="10"/>
  <c r="AJ229" i="10"/>
  <c r="AL229" i="10"/>
  <c r="AM229" i="10"/>
  <c r="AO229" i="10"/>
  <c r="AP229" i="10"/>
  <c r="BA229" i="10"/>
  <c r="BB229" i="10"/>
  <c r="BC229" i="10"/>
  <c r="BD229" i="10"/>
  <c r="BE229" i="10"/>
  <c r="BF229" i="10" s="1"/>
  <c r="BH229" i="10"/>
  <c r="BI229" i="10" s="1"/>
  <c r="BJ229" i="10"/>
  <c r="BK229" i="10"/>
  <c r="BM229" i="10"/>
  <c r="BN229" i="10"/>
  <c r="BO229" i="10"/>
  <c r="BS229" i="10"/>
  <c r="BT229" i="10"/>
  <c r="CB229" i="10"/>
  <c r="CC229" i="10"/>
  <c r="CD229" i="10"/>
  <c r="CE229" i="10"/>
  <c r="CF229" i="10"/>
  <c r="CG229" i="10"/>
  <c r="CK229" i="10"/>
  <c r="CL229" i="10"/>
  <c r="CM229" i="10"/>
  <c r="CN229" i="10"/>
  <c r="CO229" i="10"/>
  <c r="CP229" i="10"/>
  <c r="CT229" i="10"/>
  <c r="CU229" i="10"/>
  <c r="CV229" i="10"/>
  <c r="CW229" i="10"/>
  <c r="CX229" i="10"/>
  <c r="CY229" i="10"/>
  <c r="CZ229" i="10"/>
  <c r="DA229" i="10"/>
  <c r="DB229" i="10" s="1"/>
  <c r="DC229" i="10"/>
  <c r="DD229" i="10"/>
  <c r="DE229" i="10"/>
  <c r="DF229" i="10"/>
  <c r="DG229" i="10"/>
  <c r="DH229" i="10"/>
  <c r="DI229" i="10"/>
  <c r="DJ229" i="10"/>
  <c r="DK229" i="10"/>
  <c r="DU229" i="10"/>
  <c r="DV229" i="10"/>
  <c r="DX229" i="10"/>
  <c r="DY229" i="10"/>
  <c r="E222" i="10"/>
  <c r="F222" i="10"/>
  <c r="H222" i="10"/>
  <c r="I222" i="10"/>
  <c r="J222" i="10"/>
  <c r="Z222" i="10"/>
  <c r="AA222" i="10"/>
  <c r="AB222" i="10"/>
  <c r="AC222" i="10"/>
  <c r="AD222" i="10"/>
  <c r="AE222" i="10"/>
  <c r="AF222" i="10"/>
  <c r="AG222" i="10"/>
  <c r="AH222" i="10"/>
  <c r="AI222" i="10"/>
  <c r="AJ222" i="10"/>
  <c r="AL222" i="10"/>
  <c r="AM222" i="10"/>
  <c r="AO222" i="10"/>
  <c r="AP222" i="10"/>
  <c r="BA222" i="10"/>
  <c r="BB222" i="10"/>
  <c r="BC222" i="10"/>
  <c r="BD222" i="10"/>
  <c r="BE222" i="10"/>
  <c r="BG222" i="10"/>
  <c r="BH222" i="10"/>
  <c r="BI222" i="10" s="1"/>
  <c r="BJ222" i="10"/>
  <c r="BK222" i="10"/>
  <c r="BM222" i="10"/>
  <c r="BN222" i="10"/>
  <c r="BO222" i="10"/>
  <c r="BS222" i="10"/>
  <c r="BT222" i="10"/>
  <c r="CB222" i="10"/>
  <c r="CC222" i="10"/>
  <c r="CD222" i="10"/>
  <c r="CE222" i="10"/>
  <c r="CF222" i="10"/>
  <c r="CG222" i="10"/>
  <c r="CK222" i="10"/>
  <c r="CL222" i="10"/>
  <c r="CM222" i="10"/>
  <c r="CN222" i="10"/>
  <c r="CO222" i="10"/>
  <c r="CP222" i="10"/>
  <c r="CT222" i="10"/>
  <c r="CU222" i="10"/>
  <c r="CV222" i="10"/>
  <c r="CW222" i="10"/>
  <c r="CX222" i="10"/>
  <c r="CY222" i="10"/>
  <c r="CZ222" i="10"/>
  <c r="DA222" i="10"/>
  <c r="DC222" i="10"/>
  <c r="DD222" i="10"/>
  <c r="DE222" i="10"/>
  <c r="DF222" i="10"/>
  <c r="DG222" i="10"/>
  <c r="DH222" i="10"/>
  <c r="DI222" i="10"/>
  <c r="DJ222" i="10"/>
  <c r="DK222" i="10"/>
  <c r="DU222" i="10"/>
  <c r="DV222" i="10"/>
  <c r="DX222" i="10"/>
  <c r="DY222" i="10"/>
  <c r="E213" i="10"/>
  <c r="F213" i="10"/>
  <c r="H213" i="10"/>
  <c r="I213" i="10"/>
  <c r="Z213" i="10"/>
  <c r="AA213" i="10"/>
  <c r="AC213" i="10"/>
  <c r="AD213" i="10"/>
  <c r="AF213" i="10"/>
  <c r="AG213" i="10"/>
  <c r="AH213" i="10"/>
  <c r="AI213" i="10"/>
  <c r="AJ213" i="10"/>
  <c r="AL213" i="10"/>
  <c r="AM213" i="10"/>
  <c r="AO213" i="10"/>
  <c r="AP213" i="10"/>
  <c r="BA213" i="10"/>
  <c r="BB213" i="10"/>
  <c r="BC213" i="10"/>
  <c r="BD213" i="10"/>
  <c r="BE213" i="10"/>
  <c r="BG213" i="10"/>
  <c r="BH213" i="10"/>
  <c r="BJ213" i="10"/>
  <c r="BK213" i="10"/>
  <c r="BM213" i="10"/>
  <c r="BN213" i="10"/>
  <c r="BO213" i="10"/>
  <c r="BS213" i="10"/>
  <c r="BT213" i="10"/>
  <c r="CB213" i="10"/>
  <c r="CC213" i="10"/>
  <c r="CD213" i="10"/>
  <c r="CE213" i="10"/>
  <c r="CF213" i="10"/>
  <c r="CG213" i="10"/>
  <c r="CK213" i="10"/>
  <c r="CL213" i="10"/>
  <c r="CM213" i="10"/>
  <c r="CN213" i="10"/>
  <c r="CO213" i="10"/>
  <c r="CP213" i="10"/>
  <c r="CT213" i="10"/>
  <c r="CU213" i="10"/>
  <c r="CV213" i="10"/>
  <c r="CW213" i="10"/>
  <c r="CX213" i="10"/>
  <c r="CY213" i="10"/>
  <c r="CZ213" i="10"/>
  <c r="DA213" i="10"/>
  <c r="DC213" i="10"/>
  <c r="DD213" i="10"/>
  <c r="DE213" i="10"/>
  <c r="DF213" i="10"/>
  <c r="DG213" i="10"/>
  <c r="DI213" i="10"/>
  <c r="DJ213" i="10"/>
  <c r="DK213" i="10"/>
  <c r="DU213" i="10"/>
  <c r="DV213" i="10"/>
  <c r="DX213" i="10"/>
  <c r="DY213" i="10"/>
  <c r="E201" i="10"/>
  <c r="F201" i="10"/>
  <c r="H201" i="10"/>
  <c r="I201" i="10"/>
  <c r="Z201" i="10"/>
  <c r="AA201" i="10"/>
  <c r="AC201" i="10"/>
  <c r="AD201" i="10"/>
  <c r="AF201" i="10"/>
  <c r="AG201" i="10"/>
  <c r="AH201" i="10"/>
  <c r="AI201" i="10"/>
  <c r="AJ201" i="10"/>
  <c r="AL201" i="10"/>
  <c r="AM201" i="10"/>
  <c r="AO201" i="10"/>
  <c r="AP201" i="10"/>
  <c r="BA201" i="10"/>
  <c r="BB201" i="10"/>
  <c r="BC201" i="10"/>
  <c r="BD201" i="10"/>
  <c r="BE201" i="10"/>
  <c r="BG201" i="10"/>
  <c r="BH201" i="10"/>
  <c r="BJ201" i="10"/>
  <c r="BK201" i="10"/>
  <c r="BM201" i="10"/>
  <c r="BN201" i="10"/>
  <c r="BO201" i="10"/>
  <c r="BS201" i="10"/>
  <c r="BT201" i="10"/>
  <c r="CB201" i="10"/>
  <c r="CC201" i="10"/>
  <c r="CD201" i="10"/>
  <c r="CE201" i="10"/>
  <c r="CF201" i="10"/>
  <c r="CG201" i="10"/>
  <c r="CK201" i="10"/>
  <c r="CL201" i="10"/>
  <c r="CM201" i="10"/>
  <c r="CN201" i="10"/>
  <c r="CO201" i="10"/>
  <c r="CP201" i="10"/>
  <c r="CT201" i="10"/>
  <c r="CU201" i="10"/>
  <c r="CV201" i="10"/>
  <c r="CW201" i="10"/>
  <c r="CX201" i="10"/>
  <c r="CY201" i="10"/>
  <c r="CZ201" i="10"/>
  <c r="DA201" i="10"/>
  <c r="DC201" i="10"/>
  <c r="DD201" i="10"/>
  <c r="DE201" i="10"/>
  <c r="DF201" i="10"/>
  <c r="DG201" i="10"/>
  <c r="DI201" i="10"/>
  <c r="DJ201" i="10"/>
  <c r="DK201" i="10"/>
  <c r="DU201" i="10"/>
  <c r="DV201" i="10"/>
  <c r="DX201" i="10"/>
  <c r="DY201" i="10"/>
  <c r="E197" i="10"/>
  <c r="F197" i="10"/>
  <c r="G197" i="10"/>
  <c r="H197" i="10"/>
  <c r="I197" i="10"/>
  <c r="J197" i="10"/>
  <c r="Z197" i="10"/>
  <c r="AA197" i="10"/>
  <c r="AC197" i="10"/>
  <c r="AD197" i="10"/>
  <c r="AE197" i="10"/>
  <c r="AF197" i="10"/>
  <c r="AG197" i="10"/>
  <c r="AH197" i="10"/>
  <c r="AI197" i="10"/>
  <c r="AJ197" i="10"/>
  <c r="AL197" i="10"/>
  <c r="AM197" i="10"/>
  <c r="AO197" i="10"/>
  <c r="AP197" i="10"/>
  <c r="BA197" i="10"/>
  <c r="BB197" i="10"/>
  <c r="BC197" i="10"/>
  <c r="BD197" i="10"/>
  <c r="BE197" i="10"/>
  <c r="BF197" i="10" s="1"/>
  <c r="BG197" i="10"/>
  <c r="BH197" i="10"/>
  <c r="BJ197" i="10"/>
  <c r="BK197" i="10"/>
  <c r="BM197" i="10"/>
  <c r="BN197" i="10"/>
  <c r="BO197" i="10"/>
  <c r="BS197" i="10"/>
  <c r="BT197" i="10"/>
  <c r="CB197" i="10"/>
  <c r="CC197" i="10"/>
  <c r="CD197" i="10"/>
  <c r="CE197" i="10"/>
  <c r="CF197" i="10"/>
  <c r="CG197" i="10"/>
  <c r="CK197" i="10"/>
  <c r="CL197" i="10"/>
  <c r="CM197" i="10"/>
  <c r="CN197" i="10"/>
  <c r="CO197" i="10"/>
  <c r="CP197" i="10"/>
  <c r="CT197" i="10"/>
  <c r="CU197" i="10"/>
  <c r="CV197" i="10"/>
  <c r="CW197" i="10"/>
  <c r="CX197" i="10"/>
  <c r="CY197" i="10"/>
  <c r="CZ197" i="10"/>
  <c r="DA197" i="10"/>
  <c r="DC197" i="10"/>
  <c r="DD197" i="10"/>
  <c r="DE197" i="10"/>
  <c r="DF197" i="10"/>
  <c r="DG197" i="10"/>
  <c r="DH197" i="10"/>
  <c r="DI197" i="10"/>
  <c r="DJ197" i="10"/>
  <c r="DK197" i="10"/>
  <c r="DU197" i="10"/>
  <c r="DV197" i="10"/>
  <c r="DX197" i="10"/>
  <c r="DY197" i="10"/>
  <c r="E183" i="10"/>
  <c r="F183" i="10"/>
  <c r="H183" i="10"/>
  <c r="I183" i="10"/>
  <c r="J183" i="10"/>
  <c r="Z183" i="10"/>
  <c r="AA183" i="10"/>
  <c r="AC183" i="10"/>
  <c r="AD183" i="10"/>
  <c r="AF183" i="10"/>
  <c r="AG183" i="10"/>
  <c r="AH183" i="10"/>
  <c r="AI183" i="10"/>
  <c r="AJ183" i="10"/>
  <c r="AK183" i="10"/>
  <c r="AL183" i="10"/>
  <c r="AM183" i="10"/>
  <c r="AO183" i="10"/>
  <c r="AP183" i="10"/>
  <c r="BA183" i="10"/>
  <c r="BB183" i="10"/>
  <c r="BC183" i="10"/>
  <c r="BD183" i="10"/>
  <c r="BE183" i="10"/>
  <c r="BF183" i="10" s="1"/>
  <c r="BG183" i="10"/>
  <c r="BH183" i="10"/>
  <c r="BJ183" i="10"/>
  <c r="BK183" i="10"/>
  <c r="BM183" i="10"/>
  <c r="BN183" i="10"/>
  <c r="BO183" i="10"/>
  <c r="BS183" i="10"/>
  <c r="BT183" i="10"/>
  <c r="CB183" i="10"/>
  <c r="CC183" i="10"/>
  <c r="CD183" i="10"/>
  <c r="CE183" i="10"/>
  <c r="CF183" i="10"/>
  <c r="CG183" i="10"/>
  <c r="CK183" i="10"/>
  <c r="CL183" i="10"/>
  <c r="CM183" i="10"/>
  <c r="CN183" i="10"/>
  <c r="CO183" i="10"/>
  <c r="CP183" i="10"/>
  <c r="CT183" i="10"/>
  <c r="CU183" i="10"/>
  <c r="CV183" i="10"/>
  <c r="CW183" i="10"/>
  <c r="CX183" i="10"/>
  <c r="CY183" i="10"/>
  <c r="CZ183" i="10"/>
  <c r="DA183" i="10"/>
  <c r="DC183" i="10"/>
  <c r="DD183" i="10"/>
  <c r="DE183" i="10"/>
  <c r="DF183" i="10"/>
  <c r="DG183" i="10"/>
  <c r="DI183" i="10"/>
  <c r="DJ183" i="10"/>
  <c r="DK183" i="10"/>
  <c r="DU183" i="10"/>
  <c r="DV183" i="10"/>
  <c r="DX183" i="10"/>
  <c r="DY183" i="10"/>
  <c r="E170" i="10"/>
  <c r="F170" i="10"/>
  <c r="G170" i="10"/>
  <c r="H170" i="10"/>
  <c r="I170" i="10"/>
  <c r="J170" i="10"/>
  <c r="Z170" i="10"/>
  <c r="AA170" i="10"/>
  <c r="AC170" i="10"/>
  <c r="AD170" i="10"/>
  <c r="AF170" i="10"/>
  <c r="AG170" i="10"/>
  <c r="AH170" i="10"/>
  <c r="AI170" i="10"/>
  <c r="AJ170" i="10"/>
  <c r="AL170" i="10"/>
  <c r="AM170" i="10"/>
  <c r="AO170" i="10"/>
  <c r="AP170" i="10"/>
  <c r="BA170" i="10"/>
  <c r="BB170" i="10"/>
  <c r="BC170" i="10"/>
  <c r="BG170" i="10"/>
  <c r="BH170" i="10"/>
  <c r="BI170" i="10" s="1"/>
  <c r="BJ170" i="10"/>
  <c r="BK170" i="10"/>
  <c r="BM170" i="10"/>
  <c r="BN170" i="10"/>
  <c r="BS170" i="10"/>
  <c r="BT170" i="10"/>
  <c r="CB170" i="10"/>
  <c r="CC170" i="10"/>
  <c r="CD170" i="10"/>
  <c r="CE170" i="10"/>
  <c r="CF170" i="10"/>
  <c r="CG170" i="10"/>
  <c r="CK170" i="10"/>
  <c r="CL170" i="10"/>
  <c r="CN170" i="10"/>
  <c r="CO170" i="10"/>
  <c r="CP170" i="10"/>
  <c r="CT170" i="10"/>
  <c r="CU170" i="10"/>
  <c r="CV170" i="10"/>
  <c r="CW170" i="10"/>
  <c r="CX170" i="10"/>
  <c r="CY170" i="10"/>
  <c r="CZ170" i="10"/>
  <c r="DA170" i="10"/>
  <c r="DC170" i="10"/>
  <c r="DD170" i="10"/>
  <c r="DE170" i="10"/>
  <c r="DF170" i="10"/>
  <c r="DG170" i="10"/>
  <c r="DH170" i="10" s="1"/>
  <c r="DI170" i="10"/>
  <c r="DJ170" i="10"/>
  <c r="DK170" i="10"/>
  <c r="DU170" i="10"/>
  <c r="DV170" i="10"/>
  <c r="E157" i="10"/>
  <c r="F157" i="10"/>
  <c r="G157" i="10"/>
  <c r="H157" i="10"/>
  <c r="I157" i="10"/>
  <c r="Z157" i="10"/>
  <c r="AA157" i="10"/>
  <c r="AC157" i="10"/>
  <c r="AD157" i="10"/>
  <c r="AF157" i="10"/>
  <c r="AG157" i="10"/>
  <c r="AH157" i="10"/>
  <c r="AI157" i="10"/>
  <c r="AJ157" i="10"/>
  <c r="AK157" i="10"/>
  <c r="AL157" i="10"/>
  <c r="AM157" i="10"/>
  <c r="AO157" i="10"/>
  <c r="AP157" i="10"/>
  <c r="AQ157" i="10"/>
  <c r="BA157" i="10"/>
  <c r="BB157" i="10"/>
  <c r="BC157" i="10"/>
  <c r="BD157" i="10"/>
  <c r="BE157" i="10"/>
  <c r="BG157" i="10"/>
  <c r="BH157" i="10"/>
  <c r="BI157" i="10" s="1"/>
  <c r="BJ157" i="10"/>
  <c r="BK157" i="10"/>
  <c r="BM157" i="10"/>
  <c r="BN157" i="10"/>
  <c r="BS157" i="10"/>
  <c r="BT157" i="10"/>
  <c r="CB157" i="10"/>
  <c r="CC157" i="10"/>
  <c r="CD157" i="10"/>
  <c r="CE157" i="10"/>
  <c r="CF157" i="10"/>
  <c r="CG157" i="10"/>
  <c r="CK157" i="10"/>
  <c r="CL157" i="10"/>
  <c r="CN157" i="10"/>
  <c r="CO157" i="10"/>
  <c r="CP157" i="10"/>
  <c r="CT157" i="10"/>
  <c r="CU157" i="10"/>
  <c r="CV157" i="10"/>
  <c r="CW157" i="10"/>
  <c r="CX157" i="10"/>
  <c r="CY157" i="10"/>
  <c r="CZ157" i="10"/>
  <c r="DA157" i="10"/>
  <c r="DC157" i="10"/>
  <c r="DD157" i="10"/>
  <c r="DE157" i="10"/>
  <c r="DF157" i="10"/>
  <c r="DG157" i="10"/>
  <c r="DI157" i="10"/>
  <c r="DJ157" i="10"/>
  <c r="DK157" i="10"/>
  <c r="DU157" i="10"/>
  <c r="DV157" i="10"/>
  <c r="E146" i="10"/>
  <c r="F146" i="10"/>
  <c r="H146" i="10"/>
  <c r="I146" i="10"/>
  <c r="Z146" i="10"/>
  <c r="AA146" i="10"/>
  <c r="AB146" i="10"/>
  <c r="AC146" i="10"/>
  <c r="AD146" i="10"/>
  <c r="AE146" i="10"/>
  <c r="AF146" i="10"/>
  <c r="AG146" i="10"/>
  <c r="AH146" i="10"/>
  <c r="AI146" i="10"/>
  <c r="AJ146" i="10"/>
  <c r="AL146" i="10"/>
  <c r="AM146" i="10"/>
  <c r="AO146" i="10"/>
  <c r="AP146" i="10"/>
  <c r="BA146" i="10"/>
  <c r="BB146" i="10"/>
  <c r="BC146" i="10"/>
  <c r="BG146" i="10"/>
  <c r="BH146" i="10"/>
  <c r="BJ146" i="10"/>
  <c r="BK146" i="10"/>
  <c r="BM146" i="10"/>
  <c r="BN146" i="10"/>
  <c r="BS146" i="10"/>
  <c r="BT146" i="10"/>
  <c r="CB146" i="10"/>
  <c r="CC146" i="10"/>
  <c r="CE146" i="10"/>
  <c r="CF146" i="10"/>
  <c r="CG146" i="10"/>
  <c r="CK146" i="10"/>
  <c r="CL146" i="10"/>
  <c r="CM146" i="10"/>
  <c r="CN146" i="10"/>
  <c r="CO146" i="10"/>
  <c r="CP146" i="10"/>
  <c r="CT146" i="10"/>
  <c r="CU146" i="10"/>
  <c r="CV146" i="10"/>
  <c r="CW146" i="10"/>
  <c r="CX146" i="10"/>
  <c r="CY146" i="10"/>
  <c r="CZ146" i="10"/>
  <c r="DA146" i="10"/>
  <c r="DC146" i="10"/>
  <c r="DD146" i="10"/>
  <c r="DE146" i="10"/>
  <c r="DF146" i="10"/>
  <c r="DG146" i="10"/>
  <c r="DH146" i="10"/>
  <c r="DI146" i="10"/>
  <c r="DJ146" i="10"/>
  <c r="DK146" i="10"/>
  <c r="DU146" i="10"/>
  <c r="DV146" i="10"/>
  <c r="DX146" i="10"/>
  <c r="DY146" i="10"/>
  <c r="E135" i="10"/>
  <c r="F135" i="10"/>
  <c r="G135" i="10"/>
  <c r="H135" i="10"/>
  <c r="I135" i="10"/>
  <c r="Z135" i="10"/>
  <c r="AA135" i="10"/>
  <c r="AB135" i="10"/>
  <c r="AC135" i="10"/>
  <c r="AD135" i="10"/>
  <c r="AE135" i="10"/>
  <c r="AF135" i="10"/>
  <c r="AG135" i="10"/>
  <c r="AH135" i="10"/>
  <c r="AI135" i="10"/>
  <c r="AJ135" i="10"/>
  <c r="AL135" i="10"/>
  <c r="AM135" i="10"/>
  <c r="AO135" i="10"/>
  <c r="AP135" i="10"/>
  <c r="BA135" i="10"/>
  <c r="BB135" i="10"/>
  <c r="BC135" i="10"/>
  <c r="BD135" i="10"/>
  <c r="BE135" i="10"/>
  <c r="BF135" i="10" s="1"/>
  <c r="BG135" i="10"/>
  <c r="BH135" i="10"/>
  <c r="BJ135" i="10"/>
  <c r="BK135" i="10"/>
  <c r="BM135" i="10"/>
  <c r="BN135" i="10"/>
  <c r="BS135" i="10"/>
  <c r="BT135" i="10"/>
  <c r="CB135" i="10"/>
  <c r="CC135" i="10"/>
  <c r="CD135" i="10"/>
  <c r="CE135" i="10"/>
  <c r="CF135" i="10"/>
  <c r="CG135" i="10"/>
  <c r="CK135" i="10"/>
  <c r="CL135" i="10"/>
  <c r="CN135" i="10"/>
  <c r="CO135" i="10"/>
  <c r="CP135" i="10"/>
  <c r="CT135" i="10"/>
  <c r="CU135" i="10"/>
  <c r="CW135" i="10"/>
  <c r="CX135" i="10"/>
  <c r="CY135" i="10"/>
  <c r="CZ135" i="10"/>
  <c r="DA135" i="10"/>
  <c r="DC135" i="10"/>
  <c r="DD135" i="10"/>
  <c r="DE135" i="10"/>
  <c r="DF135" i="10"/>
  <c r="DG135" i="10"/>
  <c r="DH135" i="10"/>
  <c r="DI135" i="10"/>
  <c r="DJ135" i="10"/>
  <c r="DK135" i="10"/>
  <c r="DU135" i="10"/>
  <c r="DV135" i="10"/>
  <c r="DX135" i="10"/>
  <c r="DY135" i="10"/>
  <c r="E122" i="10"/>
  <c r="F122" i="10"/>
  <c r="G122" i="10"/>
  <c r="H122" i="10"/>
  <c r="I122" i="10"/>
  <c r="J122" i="10"/>
  <c r="Z122" i="10"/>
  <c r="AA122" i="10"/>
  <c r="AC122" i="10"/>
  <c r="AD122" i="10"/>
  <c r="AF122" i="10"/>
  <c r="AG122" i="10"/>
  <c r="AH122" i="10"/>
  <c r="AI122" i="10"/>
  <c r="AJ122" i="10"/>
  <c r="AK122" i="10"/>
  <c r="AL122" i="10"/>
  <c r="AM122" i="10"/>
  <c r="AO122" i="10"/>
  <c r="AP122" i="10"/>
  <c r="BA122" i="10"/>
  <c r="BB122" i="10"/>
  <c r="BC122" i="10"/>
  <c r="BD122" i="10"/>
  <c r="BE122" i="10"/>
  <c r="BF122" i="10" s="1"/>
  <c r="BG122" i="10"/>
  <c r="BH122" i="10"/>
  <c r="BJ122" i="10"/>
  <c r="BK122" i="10"/>
  <c r="BM122" i="10"/>
  <c r="BN122" i="10"/>
  <c r="BO122" i="10"/>
  <c r="BS122" i="10"/>
  <c r="BT122" i="10"/>
  <c r="CB122" i="10"/>
  <c r="CC122" i="10"/>
  <c r="CD122" i="10"/>
  <c r="CE122" i="10"/>
  <c r="CF122" i="10"/>
  <c r="CG122" i="10"/>
  <c r="CK122" i="10"/>
  <c r="CL122" i="10"/>
  <c r="CM122" i="10"/>
  <c r="CN122" i="10"/>
  <c r="CO122" i="10"/>
  <c r="CP122" i="10"/>
  <c r="CT122" i="10"/>
  <c r="CU122" i="10"/>
  <c r="CV122" i="10"/>
  <c r="CW122" i="10"/>
  <c r="CX122" i="10"/>
  <c r="CY122" i="10"/>
  <c r="CZ122" i="10"/>
  <c r="DA122" i="10"/>
  <c r="DB122" i="10"/>
  <c r="DC122" i="10"/>
  <c r="DD122" i="10"/>
  <c r="DF122" i="10"/>
  <c r="DG122" i="10"/>
  <c r="DI122" i="10"/>
  <c r="DJ122" i="10"/>
  <c r="DK122" i="10"/>
  <c r="DU122" i="10"/>
  <c r="DV122" i="10"/>
  <c r="E113" i="10"/>
  <c r="F113" i="10"/>
  <c r="G113" i="10"/>
  <c r="H113" i="10"/>
  <c r="I113" i="10"/>
  <c r="J113" i="10"/>
  <c r="Z113" i="10"/>
  <c r="AA113" i="10"/>
  <c r="AC113" i="10"/>
  <c r="AD113" i="10"/>
  <c r="AF113" i="10"/>
  <c r="AG113" i="10"/>
  <c r="AH113" i="10"/>
  <c r="AI113" i="10"/>
  <c r="AJ113" i="10"/>
  <c r="AL113" i="10"/>
  <c r="AM113" i="10"/>
  <c r="AO113" i="10"/>
  <c r="AP113" i="10"/>
  <c r="AQ113" i="10"/>
  <c r="BA113" i="10"/>
  <c r="BB113" i="10"/>
  <c r="BC113" i="10"/>
  <c r="BD113" i="10"/>
  <c r="BE113" i="10"/>
  <c r="BF113" i="10" s="1"/>
  <c r="BG113" i="10"/>
  <c r="BH113" i="10"/>
  <c r="BJ113" i="10"/>
  <c r="BK113" i="10"/>
  <c r="BM113" i="10"/>
  <c r="BN113" i="10"/>
  <c r="BO113" i="10"/>
  <c r="BS113" i="10"/>
  <c r="BT113" i="10"/>
  <c r="CB113" i="10"/>
  <c r="CC113" i="10"/>
  <c r="CD113" i="10"/>
  <c r="CE113" i="10"/>
  <c r="CF113" i="10"/>
  <c r="CG113" i="10"/>
  <c r="CK113" i="10"/>
  <c r="CL113" i="10"/>
  <c r="CM113" i="10"/>
  <c r="CN113" i="10"/>
  <c r="CO113" i="10"/>
  <c r="CP113" i="10"/>
  <c r="CT113" i="10"/>
  <c r="CU113" i="10"/>
  <c r="CV113" i="10"/>
  <c r="CW113" i="10"/>
  <c r="CX113" i="10"/>
  <c r="CY113" i="10"/>
  <c r="CZ113" i="10"/>
  <c r="DA113" i="10"/>
  <c r="DC113" i="10"/>
  <c r="DD113" i="10"/>
  <c r="DE113" i="10"/>
  <c r="DF113" i="10"/>
  <c r="DG113" i="10"/>
  <c r="DH113" i="10"/>
  <c r="DI113" i="10"/>
  <c r="DJ113" i="10"/>
  <c r="DK113" i="10"/>
  <c r="DU113" i="10"/>
  <c r="DV113" i="10"/>
  <c r="DX113" i="10"/>
  <c r="DY113" i="10"/>
  <c r="E101" i="10"/>
  <c r="F101" i="10"/>
  <c r="H101" i="10"/>
  <c r="I101" i="10"/>
  <c r="J101" i="10"/>
  <c r="Z101" i="10"/>
  <c r="AA101" i="10"/>
  <c r="AC101" i="10"/>
  <c r="AD101" i="10"/>
  <c r="AF101" i="10"/>
  <c r="AG101" i="10"/>
  <c r="AH101" i="10"/>
  <c r="AI101" i="10"/>
  <c r="AJ101" i="10"/>
  <c r="AK101" i="10"/>
  <c r="AL101" i="10"/>
  <c r="AM101" i="10"/>
  <c r="AN101" i="10"/>
  <c r="AO101" i="10"/>
  <c r="AP101" i="10"/>
  <c r="AQ101" i="10"/>
  <c r="BA101" i="10"/>
  <c r="BB101" i="10"/>
  <c r="BC101" i="10"/>
  <c r="BD101" i="10"/>
  <c r="BE101" i="10"/>
  <c r="BG101" i="10"/>
  <c r="BH101" i="10"/>
  <c r="BJ101" i="10"/>
  <c r="BK101" i="10"/>
  <c r="BM101" i="10"/>
  <c r="BN101" i="10"/>
  <c r="BS101" i="10"/>
  <c r="BT101" i="10"/>
  <c r="CB101" i="10"/>
  <c r="CC101" i="10"/>
  <c r="CD101" i="10"/>
  <c r="CE101" i="10"/>
  <c r="CF101" i="10"/>
  <c r="CG101" i="10"/>
  <c r="CK101" i="10"/>
  <c r="CL101" i="10"/>
  <c r="CM101" i="10"/>
  <c r="CN101" i="10"/>
  <c r="CO101" i="10"/>
  <c r="CP101" i="10"/>
  <c r="CT101" i="10"/>
  <c r="CU101" i="10"/>
  <c r="CV101" i="10"/>
  <c r="CW101" i="10"/>
  <c r="CX101" i="10"/>
  <c r="CY101" i="10"/>
  <c r="CZ101" i="10"/>
  <c r="DA101" i="10"/>
  <c r="DC101" i="10"/>
  <c r="DD101" i="10"/>
  <c r="DE101" i="10"/>
  <c r="DF101" i="10"/>
  <c r="DG101" i="10"/>
  <c r="DI101" i="10"/>
  <c r="DJ101" i="10"/>
  <c r="DK101" i="10"/>
  <c r="DU101" i="10"/>
  <c r="DV101" i="10"/>
  <c r="DX101" i="10"/>
  <c r="DY101" i="10"/>
  <c r="E96" i="10"/>
  <c r="F96" i="10"/>
  <c r="G96" i="10"/>
  <c r="H96" i="10"/>
  <c r="I96" i="10"/>
  <c r="J96" i="10"/>
  <c r="Z96" i="10"/>
  <c r="AA96" i="10"/>
  <c r="AB96" i="10"/>
  <c r="AC96" i="10"/>
  <c r="AD96" i="10"/>
  <c r="AE96" i="10"/>
  <c r="AF96" i="10"/>
  <c r="AG96" i="10"/>
  <c r="AH96" i="10"/>
  <c r="AI96" i="10"/>
  <c r="AJ96" i="10"/>
  <c r="AL96" i="10"/>
  <c r="AM96" i="10"/>
  <c r="AN96" i="10"/>
  <c r="AO96" i="10"/>
  <c r="AP96" i="10"/>
  <c r="AQ96" i="10"/>
  <c r="BA96" i="10"/>
  <c r="BB96" i="10"/>
  <c r="BC96" i="10"/>
  <c r="BD96" i="10"/>
  <c r="BE96" i="10"/>
  <c r="BF96" i="10" s="1"/>
  <c r="BG96" i="10"/>
  <c r="BH96" i="10"/>
  <c r="BJ96" i="10"/>
  <c r="BK96" i="10"/>
  <c r="BM96" i="10"/>
  <c r="BN96" i="10"/>
  <c r="BO96" i="10"/>
  <c r="BS96" i="10"/>
  <c r="BT96" i="10"/>
  <c r="CB96" i="10"/>
  <c r="CC96" i="10"/>
  <c r="CD96" i="10"/>
  <c r="CE96" i="10"/>
  <c r="CF96" i="10"/>
  <c r="CG96" i="10"/>
  <c r="CK96" i="10"/>
  <c r="CL96" i="10"/>
  <c r="CM96" i="10"/>
  <c r="CN96" i="10"/>
  <c r="CO96" i="10"/>
  <c r="CP96" i="10"/>
  <c r="CT96" i="10"/>
  <c r="CU96" i="10"/>
  <c r="CV96" i="10"/>
  <c r="CW96" i="10"/>
  <c r="CX96" i="10"/>
  <c r="CY96" i="10"/>
  <c r="CZ96" i="10"/>
  <c r="DA96" i="10"/>
  <c r="DC96" i="10"/>
  <c r="DD96" i="10"/>
  <c r="DE96" i="10"/>
  <c r="DF96" i="10"/>
  <c r="DG96" i="10"/>
  <c r="DH96" i="10"/>
  <c r="DI96" i="10"/>
  <c r="DJ96" i="10"/>
  <c r="DK96" i="10"/>
  <c r="DU96" i="10"/>
  <c r="DV96" i="10"/>
  <c r="DX96" i="10"/>
  <c r="DY96" i="10"/>
  <c r="E79" i="10"/>
  <c r="F79" i="10"/>
  <c r="H79" i="10"/>
  <c r="I79" i="10"/>
  <c r="Z79" i="10"/>
  <c r="AA79" i="10"/>
  <c r="AC79" i="10"/>
  <c r="AD79" i="10"/>
  <c r="AF79" i="10"/>
  <c r="AG79" i="10"/>
  <c r="AH79" i="10"/>
  <c r="AI79" i="10"/>
  <c r="AJ79" i="10"/>
  <c r="AL79" i="10"/>
  <c r="AM79" i="10"/>
  <c r="AO79" i="10"/>
  <c r="AP79" i="10"/>
  <c r="BA79" i="10"/>
  <c r="BB79" i="10"/>
  <c r="BC79" i="10"/>
  <c r="BD79" i="10"/>
  <c r="BE79" i="10"/>
  <c r="BF79" i="10" s="1"/>
  <c r="BG79" i="10"/>
  <c r="BH79" i="10"/>
  <c r="BJ79" i="10"/>
  <c r="BK79" i="10"/>
  <c r="BM79" i="10"/>
  <c r="BN79" i="10"/>
  <c r="BS79" i="10"/>
  <c r="BT79" i="10"/>
  <c r="CB79" i="10"/>
  <c r="CC79" i="10"/>
  <c r="CD79" i="10"/>
  <c r="CE79" i="10"/>
  <c r="CF79" i="10"/>
  <c r="CG79" i="10"/>
  <c r="CK79" i="10"/>
  <c r="CL79" i="10"/>
  <c r="CM79" i="10"/>
  <c r="CN79" i="10"/>
  <c r="CO79" i="10"/>
  <c r="CP79" i="10"/>
  <c r="CT79" i="10"/>
  <c r="CU79" i="10"/>
  <c r="CV79" i="10"/>
  <c r="CW79" i="10"/>
  <c r="CX79" i="10"/>
  <c r="CY79" i="10"/>
  <c r="CZ79" i="10"/>
  <c r="DA79" i="10"/>
  <c r="DC79" i="10"/>
  <c r="DD79" i="10"/>
  <c r="DE79" i="10"/>
  <c r="DF79" i="10"/>
  <c r="DG79" i="10"/>
  <c r="DI79" i="10"/>
  <c r="DJ79" i="10"/>
  <c r="DK79" i="10"/>
  <c r="DU79" i="10"/>
  <c r="DV79" i="10"/>
  <c r="DX79" i="10"/>
  <c r="DY79" i="10"/>
  <c r="E73" i="10"/>
  <c r="F73" i="10"/>
  <c r="G73" i="10"/>
  <c r="H73" i="10"/>
  <c r="I73" i="10"/>
  <c r="J73" i="10"/>
  <c r="Z73" i="10"/>
  <c r="AA73" i="10"/>
  <c r="AB73" i="10"/>
  <c r="AC73" i="10"/>
  <c r="AD73" i="10"/>
  <c r="AE73" i="10"/>
  <c r="AF73" i="10"/>
  <c r="AG73" i="10"/>
  <c r="AH73" i="10"/>
  <c r="AI73" i="10"/>
  <c r="AJ73" i="10"/>
  <c r="AK73" i="10"/>
  <c r="AL73" i="10"/>
  <c r="AM73" i="10"/>
  <c r="AO73" i="10"/>
  <c r="AP73" i="10"/>
  <c r="BA73" i="10"/>
  <c r="BB73" i="10"/>
  <c r="BC73" i="10"/>
  <c r="BD73" i="10"/>
  <c r="BE73" i="10"/>
  <c r="BF73" i="10" s="1"/>
  <c r="BG73" i="10"/>
  <c r="BH73" i="10"/>
  <c r="BJ73" i="10"/>
  <c r="BK73" i="10"/>
  <c r="BM73" i="10"/>
  <c r="BN73" i="10"/>
  <c r="BO73" i="10"/>
  <c r="BS73" i="10"/>
  <c r="BT73" i="10"/>
  <c r="CB73" i="10"/>
  <c r="CC73" i="10"/>
  <c r="CD73" i="10"/>
  <c r="CE73" i="10"/>
  <c r="CF73" i="10"/>
  <c r="CG73" i="10"/>
  <c r="CK73" i="10"/>
  <c r="CL73" i="10"/>
  <c r="CM73" i="10"/>
  <c r="CN73" i="10"/>
  <c r="CO73" i="10"/>
  <c r="CP73" i="10"/>
  <c r="CT73" i="10"/>
  <c r="CU73" i="10"/>
  <c r="CV73" i="10"/>
  <c r="CW73" i="10"/>
  <c r="CX73" i="10"/>
  <c r="CY73" i="10"/>
  <c r="CZ73" i="10"/>
  <c r="DA73" i="10"/>
  <c r="DB73" i="10"/>
  <c r="DC73" i="10"/>
  <c r="DD73" i="10"/>
  <c r="DE73" i="10"/>
  <c r="DF73" i="10"/>
  <c r="DG73" i="10"/>
  <c r="DH73" i="10"/>
  <c r="DI73" i="10"/>
  <c r="DJ73" i="10"/>
  <c r="DK73" i="10"/>
  <c r="DU73" i="10"/>
  <c r="DV73" i="10"/>
  <c r="DX73" i="10"/>
  <c r="DY73" i="10"/>
  <c r="E55" i="10"/>
  <c r="F55" i="10"/>
  <c r="H55" i="10"/>
  <c r="I55" i="10"/>
  <c r="Z55" i="10"/>
  <c r="AA55" i="10"/>
  <c r="AC55" i="10"/>
  <c r="AD55" i="10"/>
  <c r="AF55" i="10"/>
  <c r="AG55" i="10"/>
  <c r="AI55" i="10"/>
  <c r="AJ55" i="10"/>
  <c r="AL55" i="10"/>
  <c r="AM55" i="10"/>
  <c r="AO55" i="10"/>
  <c r="AP55" i="10"/>
  <c r="BA55" i="10"/>
  <c r="BB55" i="10"/>
  <c r="BC55" i="10"/>
  <c r="BD55" i="10"/>
  <c r="BE55" i="10"/>
  <c r="BF55" i="10" s="1"/>
  <c r="BG55" i="10"/>
  <c r="BH55" i="10"/>
  <c r="BJ55" i="10"/>
  <c r="BK55" i="10"/>
  <c r="BM55" i="10"/>
  <c r="BN55" i="10"/>
  <c r="BS55" i="10"/>
  <c r="BT55" i="10"/>
  <c r="CB55" i="10"/>
  <c r="CC55" i="10"/>
  <c r="CD55" i="10"/>
  <c r="CE55" i="10"/>
  <c r="CF55" i="10"/>
  <c r="CG55" i="10"/>
  <c r="CK55" i="10"/>
  <c r="CL55" i="10"/>
  <c r="CN55" i="10"/>
  <c r="CO55" i="10"/>
  <c r="CP55" i="10"/>
  <c r="CT55" i="10"/>
  <c r="CU55" i="10"/>
  <c r="CV55" i="10"/>
  <c r="CW55" i="10"/>
  <c r="CX55" i="10"/>
  <c r="CY55" i="10"/>
  <c r="CZ55" i="10"/>
  <c r="DA55" i="10"/>
  <c r="DC55" i="10"/>
  <c r="DD55" i="10"/>
  <c r="DE55" i="10" s="1"/>
  <c r="DF55" i="10"/>
  <c r="DG55" i="10"/>
  <c r="DI55" i="10"/>
  <c r="DJ55" i="10"/>
  <c r="DU55" i="10"/>
  <c r="DV55" i="10"/>
  <c r="E50" i="10"/>
  <c r="F50" i="10"/>
  <c r="H50" i="10"/>
  <c r="I50" i="10"/>
  <c r="Z50" i="10"/>
  <c r="AA50" i="10"/>
  <c r="AC50" i="10"/>
  <c r="AD50" i="10"/>
  <c r="AF50" i="10"/>
  <c r="AG50" i="10"/>
  <c r="AI50" i="10"/>
  <c r="AJ50" i="10"/>
  <c r="AL50" i="10"/>
  <c r="AM50" i="10"/>
  <c r="AN50" i="10"/>
  <c r="AO50" i="10"/>
  <c r="AP50" i="10"/>
  <c r="BA50" i="10"/>
  <c r="BB50" i="10"/>
  <c r="BD50" i="10"/>
  <c r="BE50" i="10"/>
  <c r="BF50" i="10" s="1"/>
  <c r="BG50" i="10"/>
  <c r="BH50" i="10"/>
  <c r="BJ50" i="10"/>
  <c r="BK50" i="10"/>
  <c r="BM50" i="10"/>
  <c r="BN50" i="10"/>
  <c r="BS50" i="10"/>
  <c r="BT50" i="10"/>
  <c r="CB50" i="10"/>
  <c r="CC50" i="10"/>
  <c r="CE50" i="10"/>
  <c r="CF50" i="10"/>
  <c r="CG50" i="10"/>
  <c r="CK50" i="10"/>
  <c r="CL50" i="10"/>
  <c r="CM50" i="10"/>
  <c r="CN50" i="10"/>
  <c r="CO50" i="10"/>
  <c r="CP50" i="10"/>
  <c r="CT50" i="10"/>
  <c r="CU50" i="10"/>
  <c r="CW50" i="10"/>
  <c r="CX50" i="10"/>
  <c r="CZ50" i="10"/>
  <c r="DA50" i="10"/>
  <c r="DC50" i="10"/>
  <c r="DD50" i="10"/>
  <c r="DF50" i="10"/>
  <c r="DG50" i="10"/>
  <c r="DH50" i="10" s="1"/>
  <c r="DI50" i="10"/>
  <c r="DJ50" i="10"/>
  <c r="DK50" i="10"/>
  <c r="DU50" i="10"/>
  <c r="DV50" i="10"/>
  <c r="DX50" i="10"/>
  <c r="DY50" i="10"/>
  <c r="E24" i="10"/>
  <c r="F24" i="10"/>
  <c r="H24" i="10"/>
  <c r="I24" i="10"/>
  <c r="Z24" i="10"/>
  <c r="AA24" i="10"/>
  <c r="AC24" i="10"/>
  <c r="AD24" i="10"/>
  <c r="AF24" i="10"/>
  <c r="AG24" i="10"/>
  <c r="AH24" i="10"/>
  <c r="AI24" i="10"/>
  <c r="AJ24" i="10"/>
  <c r="AK24" i="10"/>
  <c r="AL24" i="10"/>
  <c r="AM24" i="10"/>
  <c r="AO24" i="10"/>
  <c r="AP24" i="10"/>
  <c r="BA24" i="10"/>
  <c r="BB24" i="10"/>
  <c r="BC24" i="10"/>
  <c r="BD24" i="10"/>
  <c r="BE24" i="10"/>
  <c r="BF24" i="10" s="1"/>
  <c r="BG24" i="10"/>
  <c r="BH24" i="10"/>
  <c r="BJ24" i="10"/>
  <c r="BK24" i="10"/>
  <c r="BM24" i="10"/>
  <c r="BN24" i="10"/>
  <c r="BO24" i="10"/>
  <c r="BS24" i="10"/>
  <c r="BT24" i="10"/>
  <c r="CB24" i="10"/>
  <c r="CC24" i="10"/>
  <c r="CD24" i="10"/>
  <c r="CE24" i="10"/>
  <c r="CF24" i="10"/>
  <c r="CG24" i="10"/>
  <c r="CK24" i="10"/>
  <c r="CL24" i="10"/>
  <c r="CM24" i="10"/>
  <c r="CN24" i="10"/>
  <c r="CO24" i="10"/>
  <c r="CP24" i="10"/>
  <c r="CT24" i="10"/>
  <c r="CU24" i="10"/>
  <c r="CV24" i="10"/>
  <c r="CW24" i="10"/>
  <c r="CX24" i="10"/>
  <c r="CY24" i="10"/>
  <c r="CZ24" i="10"/>
  <c r="DA24" i="10"/>
  <c r="DC24" i="10"/>
  <c r="DD24" i="10"/>
  <c r="DE24" i="10"/>
  <c r="DF24" i="10"/>
  <c r="DG24" i="10"/>
  <c r="DI24" i="10"/>
  <c r="DJ24" i="10"/>
  <c r="DK24" i="10"/>
  <c r="DU24" i="10"/>
  <c r="DV24" i="10"/>
  <c r="DX24" i="10"/>
  <c r="DY24" i="10"/>
  <c r="E15" i="10"/>
  <c r="F15" i="10"/>
  <c r="G15" i="10"/>
  <c r="H15" i="10"/>
  <c r="I15" i="10"/>
  <c r="J15" i="10"/>
  <c r="Z15" i="10"/>
  <c r="AA15" i="10"/>
  <c r="AC15" i="10"/>
  <c r="AD15" i="10"/>
  <c r="AE15" i="10"/>
  <c r="AF15" i="10"/>
  <c r="AG15" i="10"/>
  <c r="AH15" i="10"/>
  <c r="AI15" i="10"/>
  <c r="AJ15" i="10"/>
  <c r="AK15" i="10"/>
  <c r="AL15" i="10"/>
  <c r="AM15" i="10"/>
  <c r="AN15" i="10"/>
  <c r="AO15" i="10"/>
  <c r="AP15" i="10"/>
  <c r="BA15" i="10"/>
  <c r="BB15" i="10"/>
  <c r="BC15" i="10"/>
  <c r="BD15" i="10"/>
  <c r="BE15" i="10"/>
  <c r="BF15" i="10" s="1"/>
  <c r="BG15" i="10"/>
  <c r="BH15" i="10"/>
  <c r="BJ15" i="10"/>
  <c r="BK15" i="10"/>
  <c r="BM15" i="10"/>
  <c r="BN15" i="10"/>
  <c r="BO15" i="10"/>
  <c r="BS15" i="10"/>
  <c r="BT15" i="10"/>
  <c r="CB15" i="10"/>
  <c r="CC15" i="10"/>
  <c r="CD15" i="10"/>
  <c r="CE15" i="10"/>
  <c r="CF15" i="10"/>
  <c r="CG15" i="10"/>
  <c r="CK15" i="10"/>
  <c r="CL15" i="10"/>
  <c r="CM15" i="10"/>
  <c r="CN15" i="10"/>
  <c r="CO15" i="10"/>
  <c r="CP15" i="10"/>
  <c r="CT15" i="10"/>
  <c r="CU15" i="10"/>
  <c r="CV15" i="10"/>
  <c r="CW15" i="10"/>
  <c r="CX15" i="10"/>
  <c r="CY15" i="10"/>
  <c r="CZ15" i="10"/>
  <c r="DA15" i="10"/>
  <c r="DC15" i="10"/>
  <c r="DD15" i="10"/>
  <c r="DE15" i="10"/>
  <c r="DF15" i="10"/>
  <c r="DG15" i="10"/>
  <c r="DI15" i="10"/>
  <c r="DJ15" i="10"/>
  <c r="DK15" i="10"/>
  <c r="DU15" i="10"/>
  <c r="DV15" i="10"/>
  <c r="DX15" i="10"/>
  <c r="DY15" i="10"/>
  <c r="DZ15" i="10" s="1"/>
  <c r="E11" i="10"/>
  <c r="F11" i="10"/>
  <c r="H11" i="10"/>
  <c r="I11" i="10"/>
  <c r="J11" i="10"/>
  <c r="Z11" i="10"/>
  <c r="AA11" i="10"/>
  <c r="AB11" i="10"/>
  <c r="AC11" i="10"/>
  <c r="AD11" i="10"/>
  <c r="AE11" i="10"/>
  <c r="AF11" i="10"/>
  <c r="AG11" i="10"/>
  <c r="AH11" i="10"/>
  <c r="AI11" i="10"/>
  <c r="AJ11" i="10"/>
  <c r="AL11" i="10"/>
  <c r="AM11" i="10"/>
  <c r="AO11" i="10"/>
  <c r="AP11" i="10"/>
  <c r="BA11" i="10"/>
  <c r="BB11" i="10"/>
  <c r="BC11" i="10"/>
  <c r="BE11" i="10"/>
  <c r="BF11" i="10" s="1"/>
  <c r="BG11" i="10"/>
  <c r="BH11" i="10"/>
  <c r="BJ11" i="10"/>
  <c r="BK11" i="10"/>
  <c r="BM11" i="10"/>
  <c r="BN11" i="10"/>
  <c r="BO11" i="10"/>
  <c r="BU11" i="10"/>
  <c r="CB11" i="10"/>
  <c r="CC11" i="10"/>
  <c r="CD11" i="10"/>
  <c r="CE11" i="10"/>
  <c r="CF11" i="10"/>
  <c r="CG11" i="10"/>
  <c r="CK11" i="10"/>
  <c r="CL11" i="10"/>
  <c r="CM11" i="10"/>
  <c r="CN11" i="10"/>
  <c r="CO11" i="10"/>
  <c r="CP11" i="10"/>
  <c r="CT11" i="10"/>
  <c r="CU11" i="10"/>
  <c r="CV11" i="10"/>
  <c r="CW11" i="10"/>
  <c r="CX11" i="10"/>
  <c r="CY11" i="10"/>
  <c r="CZ11" i="10"/>
  <c r="DA11" i="10"/>
  <c r="DC11" i="10"/>
  <c r="DD11" i="10"/>
  <c r="DE11" i="10"/>
  <c r="DF11" i="10"/>
  <c r="DG11" i="10"/>
  <c r="DI11" i="10"/>
  <c r="DJ11" i="10"/>
  <c r="DK11" i="10"/>
  <c r="DU11" i="10"/>
  <c r="DV11" i="10"/>
  <c r="DX11" i="10"/>
  <c r="DY11" i="10"/>
  <c r="E104" i="8"/>
  <c r="F104" i="8"/>
  <c r="F103" i="8" s="1"/>
  <c r="E116" i="8"/>
  <c r="F116" i="8"/>
  <c r="F115" i="8" s="1"/>
  <c r="E125" i="8"/>
  <c r="F125" i="8"/>
  <c r="F124" i="8" s="1"/>
  <c r="E139" i="8"/>
  <c r="F139" i="8"/>
  <c r="F138" i="8" s="1"/>
  <c r="E152" i="8"/>
  <c r="F152" i="8"/>
  <c r="F151" i="8" s="1"/>
  <c r="E163" i="8"/>
  <c r="F163" i="8"/>
  <c r="F162" i="8" s="1"/>
  <c r="E176" i="8"/>
  <c r="F176" i="8"/>
  <c r="F175" i="8" s="1"/>
  <c r="E189" i="8"/>
  <c r="F189" i="8"/>
  <c r="F188" i="8" s="1"/>
  <c r="E203" i="8"/>
  <c r="F203" i="8"/>
  <c r="F202" i="8" s="1"/>
  <c r="P46" i="9"/>
  <c r="O45" i="9"/>
  <c r="N45" i="9"/>
  <c r="O7" i="9"/>
  <c r="N7" i="9"/>
  <c r="M36" i="9"/>
  <c r="M39" i="9"/>
  <c r="M42" i="9"/>
  <c r="M16" i="9"/>
  <c r="M18" i="9"/>
  <c r="M19" i="9"/>
  <c r="M20" i="9"/>
  <c r="M21" i="9"/>
  <c r="M24" i="9"/>
  <c r="K7" i="9"/>
  <c r="E138" i="12"/>
  <c r="F138" i="12"/>
  <c r="G138" i="12"/>
  <c r="H138" i="12"/>
  <c r="I138" i="12"/>
  <c r="J138" i="12"/>
  <c r="K138" i="12"/>
  <c r="L138" i="12"/>
  <c r="M138" i="12"/>
  <c r="N138" i="12"/>
  <c r="O138" i="12"/>
  <c r="P138" i="12"/>
  <c r="Q138" i="12"/>
  <c r="R138" i="12"/>
  <c r="T138" i="12"/>
  <c r="U138" i="12"/>
  <c r="AF138" i="12"/>
  <c r="AG138" i="12"/>
  <c r="AH138" i="12"/>
  <c r="AI138" i="12"/>
  <c r="AJ138" i="12"/>
  <c r="AK138" i="12"/>
  <c r="E141" i="12"/>
  <c r="F141" i="12"/>
  <c r="G141" i="12"/>
  <c r="H141" i="12"/>
  <c r="I141" i="12"/>
  <c r="J141" i="12"/>
  <c r="K141" i="12"/>
  <c r="L141" i="12"/>
  <c r="M141" i="12"/>
  <c r="N141" i="12"/>
  <c r="O141" i="12"/>
  <c r="Q141" i="12"/>
  <c r="R141" i="12"/>
  <c r="T141" i="12"/>
  <c r="U141" i="12"/>
  <c r="AF141" i="12"/>
  <c r="AG141" i="12"/>
  <c r="AH141" i="12"/>
  <c r="AI141" i="12"/>
  <c r="AJ141" i="12"/>
  <c r="AK141" i="12"/>
  <c r="E153" i="12"/>
  <c r="F153" i="12"/>
  <c r="C153" i="12" s="1"/>
  <c r="H153" i="12"/>
  <c r="I153" i="12"/>
  <c r="J153" i="12"/>
  <c r="K153" i="12"/>
  <c r="L153" i="12"/>
  <c r="M153" i="12"/>
  <c r="N153" i="12"/>
  <c r="O153" i="12"/>
  <c r="P153" i="12"/>
  <c r="Q153" i="12"/>
  <c r="R153" i="12"/>
  <c r="T153" i="12"/>
  <c r="U153" i="12"/>
  <c r="AF153" i="12"/>
  <c r="AG153" i="12"/>
  <c r="AH153" i="12"/>
  <c r="AI153" i="12"/>
  <c r="AJ153" i="12"/>
  <c r="AK153" i="12"/>
  <c r="E134" i="12"/>
  <c r="F134" i="12"/>
  <c r="G134" i="12"/>
  <c r="H134" i="12"/>
  <c r="I134" i="12"/>
  <c r="J134" i="12"/>
  <c r="K134" i="12"/>
  <c r="L134" i="12"/>
  <c r="M134" i="12"/>
  <c r="N134" i="12"/>
  <c r="O134" i="12"/>
  <c r="P134" i="12"/>
  <c r="Q134" i="12"/>
  <c r="R134" i="12"/>
  <c r="T134" i="12"/>
  <c r="U134" i="12"/>
  <c r="AF134" i="12"/>
  <c r="AG134" i="12"/>
  <c r="AH134" i="12"/>
  <c r="AI134" i="12"/>
  <c r="AJ134" i="12"/>
  <c r="AK134" i="12"/>
  <c r="E124" i="12"/>
  <c r="F124" i="12"/>
  <c r="G124" i="12"/>
  <c r="H124" i="12"/>
  <c r="I124" i="12"/>
  <c r="J124" i="12"/>
  <c r="K124" i="12"/>
  <c r="L124" i="12"/>
  <c r="M124" i="12"/>
  <c r="N124" i="12"/>
  <c r="O124" i="12"/>
  <c r="P124" i="12"/>
  <c r="Q124" i="12"/>
  <c r="R124" i="12"/>
  <c r="T124" i="12"/>
  <c r="U124" i="12"/>
  <c r="AF124" i="12"/>
  <c r="AG124" i="12"/>
  <c r="AH124" i="12"/>
  <c r="AI124" i="12"/>
  <c r="AJ124" i="12"/>
  <c r="AK124" i="12"/>
  <c r="E144" i="12"/>
  <c r="F144" i="12"/>
  <c r="C144" i="12" s="1"/>
  <c r="G144" i="12"/>
  <c r="H144" i="12"/>
  <c r="I144" i="12"/>
  <c r="J144" i="12"/>
  <c r="K144" i="12"/>
  <c r="L144" i="12"/>
  <c r="M144" i="12"/>
  <c r="N144" i="12"/>
  <c r="O144" i="12"/>
  <c r="P144" i="12"/>
  <c r="Q144" i="12"/>
  <c r="R144" i="12"/>
  <c r="T144" i="12"/>
  <c r="U144" i="12"/>
  <c r="AF144" i="12"/>
  <c r="AG144" i="12"/>
  <c r="AH144" i="12"/>
  <c r="AI144" i="12"/>
  <c r="AJ144" i="12"/>
  <c r="AK144" i="12"/>
  <c r="E147" i="12"/>
  <c r="F147" i="12"/>
  <c r="H147" i="12"/>
  <c r="I147" i="12"/>
  <c r="J147" i="12"/>
  <c r="K147" i="12"/>
  <c r="L147" i="12"/>
  <c r="M147" i="12"/>
  <c r="N147" i="12"/>
  <c r="O147" i="12"/>
  <c r="P147" i="12"/>
  <c r="Q147" i="12"/>
  <c r="R147" i="12"/>
  <c r="T147" i="12"/>
  <c r="U147" i="12"/>
  <c r="AF147" i="12"/>
  <c r="AG147" i="12"/>
  <c r="AH147" i="12"/>
  <c r="AI147" i="12"/>
  <c r="AJ147" i="12"/>
  <c r="AK147" i="12"/>
  <c r="E128" i="12"/>
  <c r="F128" i="12"/>
  <c r="H128" i="12"/>
  <c r="I128" i="12"/>
  <c r="J128" i="12"/>
  <c r="K128" i="12"/>
  <c r="L128" i="12"/>
  <c r="M128" i="12"/>
  <c r="N128" i="12"/>
  <c r="O128" i="12"/>
  <c r="Q128" i="12"/>
  <c r="R128" i="12"/>
  <c r="T128" i="12"/>
  <c r="U128" i="12"/>
  <c r="AF128" i="12"/>
  <c r="AG128" i="12"/>
  <c r="AH128" i="12"/>
  <c r="AI128" i="12"/>
  <c r="AJ128" i="12"/>
  <c r="AK128" i="12"/>
  <c r="E156" i="12"/>
  <c r="F156" i="12"/>
  <c r="G156" i="12"/>
  <c r="H156" i="12"/>
  <c r="I156" i="12"/>
  <c r="J156" i="12"/>
  <c r="K156" i="12"/>
  <c r="L156" i="12"/>
  <c r="M156" i="12"/>
  <c r="N156" i="12"/>
  <c r="O156" i="12"/>
  <c r="P156" i="12"/>
  <c r="Q156" i="12"/>
  <c r="R156" i="12"/>
  <c r="T156" i="12"/>
  <c r="U156" i="12"/>
  <c r="AF156" i="12"/>
  <c r="AG156" i="12"/>
  <c r="AH156" i="12"/>
  <c r="AI156" i="12"/>
  <c r="AJ156" i="12"/>
  <c r="AK156" i="12"/>
  <c r="E161" i="12"/>
  <c r="F161" i="12"/>
  <c r="G161" i="12"/>
  <c r="H161" i="12"/>
  <c r="I161" i="12"/>
  <c r="J161" i="12"/>
  <c r="K161" i="12"/>
  <c r="L161" i="12"/>
  <c r="M161" i="12"/>
  <c r="N161" i="12"/>
  <c r="O161" i="12"/>
  <c r="P161" i="12"/>
  <c r="Q161" i="12"/>
  <c r="R161" i="12"/>
  <c r="T161" i="12"/>
  <c r="U161" i="12"/>
  <c r="AF161" i="12"/>
  <c r="AG161" i="12"/>
  <c r="AH161" i="12"/>
  <c r="AI161" i="12"/>
  <c r="AJ161" i="12"/>
  <c r="AK161" i="12"/>
  <c r="E166" i="12"/>
  <c r="F166" i="12"/>
  <c r="H166" i="12"/>
  <c r="I166" i="12"/>
  <c r="J166" i="12"/>
  <c r="K166" i="12"/>
  <c r="L166" i="12"/>
  <c r="M166" i="12"/>
  <c r="N166" i="12"/>
  <c r="O166" i="12"/>
  <c r="Q166" i="12"/>
  <c r="R166" i="12"/>
  <c r="T166" i="12"/>
  <c r="U166" i="12"/>
  <c r="AF166" i="12"/>
  <c r="AG166" i="12"/>
  <c r="AH166" i="12"/>
  <c r="AI166" i="12"/>
  <c r="AJ166" i="12"/>
  <c r="AK166" i="12"/>
  <c r="E107" i="12"/>
  <c r="F107" i="12"/>
  <c r="H107" i="12"/>
  <c r="I107" i="12"/>
  <c r="J107" i="12"/>
  <c r="K107" i="12"/>
  <c r="L107" i="12"/>
  <c r="M107" i="12"/>
  <c r="N107" i="12"/>
  <c r="O107" i="12"/>
  <c r="P107" i="12"/>
  <c r="Q107" i="12"/>
  <c r="R107" i="12"/>
  <c r="T107" i="12"/>
  <c r="U107" i="12"/>
  <c r="AF107" i="12"/>
  <c r="AG107" i="12"/>
  <c r="AH107" i="12"/>
  <c r="AI107" i="12"/>
  <c r="AJ107" i="12"/>
  <c r="AK107" i="12"/>
  <c r="E121" i="12"/>
  <c r="F121" i="12"/>
  <c r="H121" i="12"/>
  <c r="I121" i="12"/>
  <c r="J121" i="12" s="1"/>
  <c r="K121" i="12"/>
  <c r="L121" i="12"/>
  <c r="M121" i="12"/>
  <c r="N121" i="12"/>
  <c r="O121" i="12"/>
  <c r="P121" i="12"/>
  <c r="Q121" i="12"/>
  <c r="R121" i="12"/>
  <c r="T121" i="12"/>
  <c r="U121" i="12"/>
  <c r="AF121" i="12"/>
  <c r="AG121" i="12"/>
  <c r="AH121" i="12"/>
  <c r="AI121" i="12"/>
  <c r="AJ121" i="12"/>
  <c r="AK121" i="12"/>
  <c r="E97" i="12"/>
  <c r="F97" i="12"/>
  <c r="C97" i="12" s="1"/>
  <c r="H97" i="12"/>
  <c r="I97" i="12"/>
  <c r="J97" i="12"/>
  <c r="K97" i="12"/>
  <c r="L97" i="12"/>
  <c r="M97" i="12"/>
  <c r="N97" i="12"/>
  <c r="O97" i="12"/>
  <c r="P97" i="12"/>
  <c r="Q97" i="12"/>
  <c r="R97" i="12"/>
  <c r="T97" i="12"/>
  <c r="U97" i="12"/>
  <c r="AF97" i="12"/>
  <c r="AG97" i="12"/>
  <c r="AH97" i="12"/>
  <c r="AI97" i="12"/>
  <c r="AJ97" i="12"/>
  <c r="AK97" i="12"/>
  <c r="E94" i="12"/>
  <c r="F94" i="12"/>
  <c r="H94" i="12"/>
  <c r="I94" i="12"/>
  <c r="J94" i="12"/>
  <c r="K94" i="12"/>
  <c r="L94" i="12"/>
  <c r="M94" i="12"/>
  <c r="N94" i="12"/>
  <c r="O94" i="12"/>
  <c r="P94" i="12"/>
  <c r="Q94" i="12"/>
  <c r="R94" i="12"/>
  <c r="T94" i="12"/>
  <c r="U94" i="12"/>
  <c r="AF94" i="12"/>
  <c r="AG94" i="12"/>
  <c r="AH94" i="12"/>
  <c r="AI94" i="12"/>
  <c r="AJ94" i="12"/>
  <c r="AK94" i="12"/>
  <c r="E86" i="12"/>
  <c r="F86" i="12"/>
  <c r="H86" i="12"/>
  <c r="I86" i="12"/>
  <c r="J86" i="12"/>
  <c r="K86" i="12"/>
  <c r="L86" i="12"/>
  <c r="M86" i="12"/>
  <c r="N86" i="12"/>
  <c r="O86" i="12"/>
  <c r="P86" i="12"/>
  <c r="Q86" i="12"/>
  <c r="R86" i="12"/>
  <c r="S86" i="12" s="1"/>
  <c r="T86" i="12"/>
  <c r="U86" i="12"/>
  <c r="AF86" i="12"/>
  <c r="AG86" i="12"/>
  <c r="AH86" i="12"/>
  <c r="AI86" i="12"/>
  <c r="AJ86" i="12"/>
  <c r="AK86" i="12"/>
  <c r="E83" i="12"/>
  <c r="F83" i="12"/>
  <c r="C83" i="12" s="1"/>
  <c r="H83" i="12"/>
  <c r="I83" i="12"/>
  <c r="J83" i="12"/>
  <c r="K83" i="12"/>
  <c r="L83" i="12"/>
  <c r="M83" i="12"/>
  <c r="N83" i="12"/>
  <c r="O83" i="12"/>
  <c r="P83" i="12"/>
  <c r="Q83" i="12"/>
  <c r="R83" i="12"/>
  <c r="T83" i="12"/>
  <c r="U83" i="12"/>
  <c r="AF83" i="12"/>
  <c r="AG83" i="12"/>
  <c r="AH83" i="12"/>
  <c r="AI83" i="12"/>
  <c r="AJ83" i="12"/>
  <c r="AK83" i="12"/>
  <c r="E79" i="12"/>
  <c r="F79" i="12"/>
  <c r="H79" i="12"/>
  <c r="I79" i="12"/>
  <c r="J79" i="12"/>
  <c r="K79" i="12"/>
  <c r="L79" i="12"/>
  <c r="M79" i="12"/>
  <c r="N79" i="12"/>
  <c r="O79" i="12"/>
  <c r="P79" i="12"/>
  <c r="Q79" i="12"/>
  <c r="R79" i="12"/>
  <c r="T79" i="12"/>
  <c r="U79" i="12"/>
  <c r="AF79" i="12"/>
  <c r="AG79" i="12"/>
  <c r="AH79" i="12"/>
  <c r="AI79" i="12"/>
  <c r="AJ79" i="12"/>
  <c r="AK79" i="12"/>
  <c r="E76" i="12"/>
  <c r="B76" i="12" s="1"/>
  <c r="F76" i="12"/>
  <c r="G76" i="12"/>
  <c r="H76" i="12"/>
  <c r="I76" i="12"/>
  <c r="J76" i="12"/>
  <c r="K76" i="12"/>
  <c r="L76" i="12"/>
  <c r="M76" i="12"/>
  <c r="N76" i="12"/>
  <c r="O76" i="12"/>
  <c r="Q76" i="12"/>
  <c r="R76" i="12"/>
  <c r="T76" i="12"/>
  <c r="U76" i="12"/>
  <c r="AF76" i="12"/>
  <c r="AG76" i="12"/>
  <c r="AH76" i="12"/>
  <c r="AI76" i="12"/>
  <c r="AJ76" i="12"/>
  <c r="AK76" i="12"/>
  <c r="B144" i="12" l="1"/>
  <c r="C76" i="12"/>
  <c r="B86" i="12"/>
  <c r="B124" i="12"/>
  <c r="B141" i="12"/>
  <c r="C156" i="12"/>
  <c r="B83" i="12"/>
  <c r="B107" i="12"/>
  <c r="B156" i="12"/>
  <c r="C147" i="12"/>
  <c r="C79" i="12"/>
  <c r="B94" i="12"/>
  <c r="C121" i="12"/>
  <c r="B161" i="12"/>
  <c r="C134" i="12"/>
  <c r="C138" i="12"/>
  <c r="B97" i="12"/>
  <c r="B147" i="12"/>
  <c r="B121" i="12"/>
  <c r="C166" i="12"/>
  <c r="G128" i="12"/>
  <c r="C128" i="12"/>
  <c r="B134" i="12"/>
  <c r="B138" i="12"/>
  <c r="G107" i="12"/>
  <c r="C107" i="12"/>
  <c r="B153" i="12"/>
  <c r="C94" i="12"/>
  <c r="C161" i="12"/>
  <c r="B79" i="12"/>
  <c r="C86" i="12"/>
  <c r="B166" i="12"/>
  <c r="B128" i="12"/>
  <c r="C124" i="12"/>
  <c r="C141" i="12"/>
  <c r="B269" i="10"/>
  <c r="C73" i="10"/>
  <c r="B146" i="10"/>
  <c r="C170" i="10"/>
  <c r="C287" i="10"/>
  <c r="C15" i="10"/>
  <c r="C24" i="10"/>
  <c r="B73" i="10"/>
  <c r="C113" i="10"/>
  <c r="C122" i="10"/>
  <c r="C135" i="10"/>
  <c r="CD146" i="10"/>
  <c r="BI146" i="10"/>
  <c r="B170" i="10"/>
  <c r="DH183" i="10"/>
  <c r="G183" i="10"/>
  <c r="C183" i="10"/>
  <c r="DB222" i="10"/>
  <c r="BI287" i="10"/>
  <c r="B287" i="10"/>
  <c r="DH298" i="10"/>
  <c r="C308" i="10"/>
  <c r="B79" i="10"/>
  <c r="B113" i="10"/>
  <c r="B135" i="10"/>
  <c r="B183" i="10"/>
  <c r="C96" i="10"/>
  <c r="C197" i="10"/>
  <c r="B201" i="10"/>
  <c r="B298" i="10"/>
  <c r="B101" i="10"/>
  <c r="C146" i="10"/>
  <c r="B24" i="10"/>
  <c r="C50" i="10"/>
  <c r="B122" i="10"/>
  <c r="C213" i="10"/>
  <c r="B308" i="10"/>
  <c r="B50" i="10"/>
  <c r="B55" i="10"/>
  <c r="B213" i="10"/>
  <c r="C11" i="10"/>
  <c r="B96" i="10"/>
  <c r="C157" i="10"/>
  <c r="B197" i="10"/>
  <c r="C222" i="10"/>
  <c r="C229" i="10"/>
  <c r="C242" i="10"/>
  <c r="C255" i="10"/>
  <c r="B15" i="10"/>
  <c r="C55" i="10"/>
  <c r="C277" i="10"/>
  <c r="C201" i="10"/>
  <c r="B277" i="10"/>
  <c r="G298" i="10"/>
  <c r="C298" i="10"/>
  <c r="DH11" i="10"/>
  <c r="B11" i="10"/>
  <c r="DH15" i="10"/>
  <c r="DB79" i="10"/>
  <c r="G79" i="10"/>
  <c r="C79" i="10"/>
  <c r="BF101" i="10"/>
  <c r="C101" i="10"/>
  <c r="BF157" i="10"/>
  <c r="B157" i="10"/>
  <c r="BF222" i="10"/>
  <c r="B222" i="10"/>
  <c r="B229" i="10"/>
  <c r="B242" i="10"/>
  <c r="BF255" i="10"/>
  <c r="B255" i="10"/>
  <c r="C269" i="10"/>
  <c r="CY50" i="10"/>
  <c r="DH55" i="10"/>
  <c r="DE242" i="10"/>
  <c r="DB287" i="10"/>
  <c r="DH101" i="10"/>
  <c r="CV135" i="10"/>
  <c r="J146" i="10"/>
  <c r="DH201" i="10"/>
  <c r="BI201" i="10"/>
  <c r="G255" i="10"/>
  <c r="AK308" i="10"/>
  <c r="DZ197" i="10"/>
  <c r="DZ146" i="10"/>
  <c r="DZ113" i="10"/>
  <c r="DZ101" i="10"/>
  <c r="DZ24" i="10"/>
  <c r="G83" i="12"/>
  <c r="P76" i="12"/>
  <c r="S83" i="12"/>
  <c r="S128" i="12"/>
  <c r="DZ11" i="10"/>
  <c r="DH122" i="10"/>
  <c r="DB183" i="10"/>
  <c r="DH213" i="10"/>
  <c r="CD50" i="10"/>
  <c r="BI50" i="10"/>
  <c r="DZ73" i="10"/>
  <c r="J79" i="10"/>
  <c r="DE122" i="10"/>
  <c r="CM135" i="10"/>
  <c r="J157" i="10"/>
  <c r="BU201" i="10"/>
  <c r="BI242" i="10"/>
  <c r="BI269" i="10"/>
  <c r="BI277" i="10"/>
  <c r="DZ50" i="10"/>
  <c r="G50" i="10"/>
  <c r="BO55" i="10"/>
  <c r="DH79" i="10"/>
  <c r="DZ96" i="10"/>
  <c r="BO170" i="10"/>
  <c r="DZ298" i="10"/>
  <c r="G24" i="10"/>
  <c r="G308" i="10"/>
  <c r="DX8" i="10"/>
  <c r="BU50" i="10"/>
  <c r="AK96" i="10"/>
  <c r="BI101" i="10"/>
  <c r="J213" i="10"/>
  <c r="AK222" i="10"/>
  <c r="DZ229" i="10"/>
  <c r="DH24" i="10"/>
  <c r="BI24" i="10"/>
  <c r="J55" i="10"/>
  <c r="BI79" i="10"/>
  <c r="BU101" i="10"/>
  <c r="DH157" i="10"/>
  <c r="BI197" i="10"/>
  <c r="DE50" i="10"/>
  <c r="BU122" i="10"/>
  <c r="G229" i="10"/>
  <c r="J24" i="10"/>
  <c r="BI55" i="10"/>
  <c r="BI73" i="10"/>
  <c r="DH242" i="10"/>
  <c r="DH269" i="10"/>
  <c r="BI308" i="10"/>
  <c r="J50" i="10"/>
  <c r="J201" i="10"/>
  <c r="J135" i="10"/>
  <c r="BF201" i="10"/>
  <c r="G201" i="10"/>
  <c r="BF213" i="10"/>
  <c r="G55" i="10"/>
  <c r="BI113" i="10"/>
  <c r="BI122" i="10"/>
  <c r="BI135" i="10"/>
  <c r="BI213" i="10"/>
  <c r="J242" i="10"/>
  <c r="BI298" i="10"/>
  <c r="BF277" i="10"/>
  <c r="CM55" i="10"/>
  <c r="BO146" i="10"/>
  <c r="CM170" i="10"/>
  <c r="CM287" i="10"/>
  <c r="J287" i="10"/>
  <c r="DZ287" i="10"/>
  <c r="DZ269" i="10"/>
  <c r="DZ242" i="10"/>
  <c r="DZ222" i="10"/>
  <c r="DZ213" i="10"/>
  <c r="DZ201" i="10"/>
  <c r="DZ183" i="10"/>
  <c r="DZ135" i="10"/>
  <c r="DZ79" i="10"/>
  <c r="V166" i="12"/>
  <c r="P141" i="12"/>
  <c r="V79" i="12"/>
  <c r="V94" i="12"/>
  <c r="V83" i="12"/>
  <c r="V76" i="12"/>
  <c r="V97" i="12"/>
  <c r="P166" i="12"/>
  <c r="V138" i="12"/>
  <c r="V141" i="12"/>
  <c r="V86" i="12"/>
  <c r="V144" i="12"/>
  <c r="V134" i="12"/>
  <c r="V121" i="12"/>
  <c r="V107" i="12"/>
  <c r="V124" i="12"/>
  <c r="V153" i="12"/>
  <c r="V161" i="12"/>
  <c r="V156" i="12"/>
  <c r="V147" i="12"/>
  <c r="V128" i="12"/>
  <c r="G153" i="12"/>
  <c r="G97" i="12"/>
  <c r="AB183" i="10"/>
  <c r="AB213" i="10"/>
  <c r="AB269" i="10"/>
  <c r="AN135" i="10"/>
  <c r="AB308" i="10"/>
  <c r="AQ15" i="10"/>
  <c r="AB113" i="10"/>
  <c r="AB157" i="10"/>
  <c r="AQ201" i="10"/>
  <c r="AB287" i="10"/>
  <c r="AB277" i="10"/>
  <c r="AB201" i="10"/>
  <c r="AQ277" i="10"/>
  <c r="AN122" i="10"/>
  <c r="AK135" i="10"/>
  <c r="AB170" i="10"/>
  <c r="AQ242" i="10"/>
  <c r="AK55" i="10"/>
  <c r="AQ50" i="10"/>
  <c r="AB79" i="10"/>
  <c r="AB197" i="10"/>
  <c r="AQ79" i="10"/>
  <c r="AK287" i="10"/>
  <c r="AK11" i="10"/>
  <c r="AB229" i="10"/>
  <c r="DB277" i="10"/>
  <c r="CD269" i="10"/>
  <c r="AQ11" i="10"/>
  <c r="AB50" i="10"/>
  <c r="AB101" i="10"/>
  <c r="AB242" i="10"/>
  <c r="AB15" i="10"/>
  <c r="AB55" i="10"/>
  <c r="AN287" i="10"/>
  <c r="AH50" i="10"/>
  <c r="AN146" i="10"/>
  <c r="AQ308" i="10"/>
  <c r="AN183" i="10"/>
  <c r="AK277" i="10"/>
  <c r="AN73" i="10"/>
  <c r="AQ135" i="10"/>
  <c r="AQ298" i="10"/>
  <c r="BA8" i="10"/>
  <c r="BA395" i="10" s="1"/>
  <c r="Z8" i="10"/>
  <c r="DF8" i="10"/>
  <c r="DY8" i="10"/>
  <c r="DI8" i="10"/>
  <c r="DJ8" i="10"/>
  <c r="DV8" i="10"/>
  <c r="DU8" i="10"/>
  <c r="BK8" i="10"/>
  <c r="CN8" i="10"/>
  <c r="CC8" i="10"/>
  <c r="BJ8" i="10"/>
  <c r="AP8" i="10"/>
  <c r="AP395" i="10" s="1"/>
  <c r="E25" i="7" s="1"/>
  <c r="AG8" i="10"/>
  <c r="AG395" i="10" s="1"/>
  <c r="E22" i="7" s="1"/>
  <c r="BT8" i="10"/>
  <c r="DD8" i="10"/>
  <c r="CX8" i="10"/>
  <c r="CB8" i="10"/>
  <c r="BH8" i="10"/>
  <c r="AO8" i="10"/>
  <c r="AO395" i="10" s="1"/>
  <c r="AF8" i="10"/>
  <c r="I8" i="10"/>
  <c r="BS8" i="10"/>
  <c r="CZ8" i="10"/>
  <c r="CL8" i="10"/>
  <c r="BG8" i="10"/>
  <c r="CW8" i="10"/>
  <c r="AM8" i="10"/>
  <c r="CK8" i="10"/>
  <c r="AL8" i="10"/>
  <c r="AL395" i="10" s="1"/>
  <c r="CU8" i="10"/>
  <c r="BD8" i="10"/>
  <c r="AC8" i="10"/>
  <c r="E8" i="10"/>
  <c r="BN8" i="10"/>
  <c r="BF8" i="10"/>
  <c r="F8" i="10"/>
  <c r="CT8" i="10"/>
  <c r="CF8" i="10"/>
  <c r="AJ8" i="10"/>
  <c r="CO8" i="10"/>
  <c r="DC8" i="10"/>
  <c r="H8" i="10"/>
  <c r="BM8" i="10"/>
  <c r="AD8" i="10"/>
  <c r="DG8" i="10"/>
  <c r="DA8" i="10"/>
  <c r="CE8" i="10"/>
  <c r="BB8" i="10"/>
  <c r="AI8" i="10"/>
  <c r="AI395" i="10" s="1"/>
  <c r="AA8" i="10"/>
  <c r="DW255" i="10"/>
  <c r="B45" i="9"/>
  <c r="D12" i="9"/>
  <c r="C45" i="9"/>
  <c r="E202" i="8"/>
  <c r="G202" i="8" s="1"/>
  <c r="G203" i="8"/>
  <c r="E151" i="8"/>
  <c r="G151" i="8" s="1"/>
  <c r="G152" i="8"/>
  <c r="E103" i="8"/>
  <c r="G103" i="8" s="1"/>
  <c r="G104" i="8"/>
  <c r="E188" i="8"/>
  <c r="G188" i="8" s="1"/>
  <c r="G189" i="8"/>
  <c r="E138" i="8"/>
  <c r="G138" i="8" s="1"/>
  <c r="G139" i="8"/>
  <c r="E124" i="8"/>
  <c r="G124" i="8" s="1"/>
  <c r="G125" i="8"/>
  <c r="E175" i="8"/>
  <c r="G175" i="8" s="1"/>
  <c r="G176" i="8"/>
  <c r="E162" i="8"/>
  <c r="G162" i="8" s="1"/>
  <c r="G163" i="8"/>
  <c r="E115" i="8"/>
  <c r="G115" i="8" s="1"/>
  <c r="G116" i="8"/>
  <c r="G79" i="12"/>
  <c r="G147" i="12"/>
  <c r="G86" i="12"/>
  <c r="AN55" i="10"/>
  <c r="DW222" i="10"/>
  <c r="DW96" i="10"/>
  <c r="BI183" i="10"/>
  <c r="DW55" i="10"/>
  <c r="DW201" i="10"/>
  <c r="DW287" i="10"/>
  <c r="DW269" i="10"/>
  <c r="DW146" i="10"/>
  <c r="DW135" i="10"/>
  <c r="AN170" i="10"/>
  <c r="AN197" i="10"/>
  <c r="DW213" i="10"/>
  <c r="AQ213" i="10"/>
  <c r="AN255" i="10"/>
  <c r="DW122" i="10"/>
  <c r="AN269" i="10"/>
  <c r="BI11" i="10"/>
  <c r="DW183" i="10"/>
  <c r="AN222" i="10"/>
  <c r="AN229" i="10"/>
  <c r="DW308" i="10"/>
  <c r="DW15" i="10"/>
  <c r="DW113" i="10"/>
  <c r="AK146" i="10"/>
  <c r="DW170" i="10"/>
  <c r="DW197" i="10"/>
  <c r="DW242" i="10"/>
  <c r="BU15" i="10"/>
  <c r="AK50" i="10"/>
  <c r="DW79" i="10"/>
  <c r="AK197" i="10"/>
  <c r="AQ255" i="10"/>
  <c r="DW298" i="10"/>
  <c r="AQ197" i="10"/>
  <c r="AN213" i="10"/>
  <c r="DW277" i="10"/>
  <c r="AN24" i="10"/>
  <c r="DW157" i="10"/>
  <c r="AN201" i="10"/>
  <c r="DW229" i="10"/>
  <c r="AQ229" i="10"/>
  <c r="DW101" i="10"/>
  <c r="DW73" i="10"/>
  <c r="DW50" i="10"/>
  <c r="DW24" i="10"/>
  <c r="DW11" i="10"/>
  <c r="BI15" i="10"/>
  <c r="BL11" i="10"/>
  <c r="BL15" i="10"/>
  <c r="D325" i="10"/>
  <c r="P45" i="9"/>
  <c r="O51" i="9"/>
  <c r="E11" i="7" s="1"/>
  <c r="N51" i="9"/>
  <c r="D11" i="7" s="1"/>
  <c r="P7" i="9"/>
  <c r="S9" i="12"/>
  <c r="P10" i="12"/>
  <c r="S134" i="12"/>
  <c r="G9" i="12"/>
  <c r="S153" i="12"/>
  <c r="S141" i="12"/>
  <c r="S138" i="12"/>
  <c r="S124" i="12"/>
  <c r="S144" i="12"/>
  <c r="S147" i="12"/>
  <c r="S161" i="12"/>
  <c r="S156" i="12"/>
  <c r="S166" i="12"/>
  <c r="S94" i="12"/>
  <c r="S107" i="12"/>
  <c r="S121" i="12"/>
  <c r="S97" i="12"/>
  <c r="S79" i="12"/>
  <c r="S76" i="12"/>
  <c r="E102" i="12"/>
  <c r="F102" i="12"/>
  <c r="G102" i="12"/>
  <c r="H102" i="12"/>
  <c r="I102" i="12"/>
  <c r="J102" i="12"/>
  <c r="K102" i="12"/>
  <c r="L102" i="12"/>
  <c r="M102" i="12"/>
  <c r="N102" i="12"/>
  <c r="O102" i="12"/>
  <c r="P102" i="12"/>
  <c r="Q102" i="12"/>
  <c r="R102" i="12"/>
  <c r="T102" i="12"/>
  <c r="U102" i="12"/>
  <c r="AF102" i="12"/>
  <c r="AG102" i="12"/>
  <c r="AH102" i="12"/>
  <c r="AI102" i="12"/>
  <c r="AJ102" i="12"/>
  <c r="AK102" i="12"/>
  <c r="E170" i="12"/>
  <c r="F170" i="12"/>
  <c r="H170" i="12"/>
  <c r="I170" i="12"/>
  <c r="K170" i="12"/>
  <c r="L170" i="12"/>
  <c r="M170" i="12"/>
  <c r="N170" i="12"/>
  <c r="O170" i="12"/>
  <c r="P170" i="12"/>
  <c r="Q170" i="12"/>
  <c r="R170" i="12"/>
  <c r="T170" i="12"/>
  <c r="U170" i="12"/>
  <c r="AF170" i="12"/>
  <c r="AG170" i="12"/>
  <c r="AH170" i="12"/>
  <c r="AI170" i="12"/>
  <c r="AJ170" i="12"/>
  <c r="AK170" i="12"/>
  <c r="E72" i="12"/>
  <c r="F72" i="12"/>
  <c r="G72" i="12"/>
  <c r="H72" i="12"/>
  <c r="I72" i="12"/>
  <c r="J72" i="12"/>
  <c r="K72" i="12"/>
  <c r="L72" i="12"/>
  <c r="M72" i="12"/>
  <c r="N72" i="12"/>
  <c r="O72" i="12"/>
  <c r="P72" i="12"/>
  <c r="Q72" i="12"/>
  <c r="R72" i="12"/>
  <c r="T72" i="12"/>
  <c r="U72" i="12"/>
  <c r="AF72" i="12"/>
  <c r="AG72" i="12"/>
  <c r="AH72" i="12"/>
  <c r="AI72" i="12"/>
  <c r="AJ72" i="12"/>
  <c r="AK72" i="12"/>
  <c r="E68" i="12"/>
  <c r="F68" i="12"/>
  <c r="G68" i="12"/>
  <c r="H68" i="12"/>
  <c r="I68" i="12"/>
  <c r="J68" i="12"/>
  <c r="K68" i="12"/>
  <c r="L68" i="12"/>
  <c r="M68" i="12"/>
  <c r="N68" i="12"/>
  <c r="O68" i="12"/>
  <c r="P68" i="12"/>
  <c r="Q68" i="12"/>
  <c r="R68" i="12"/>
  <c r="T68" i="12"/>
  <c r="U68" i="12"/>
  <c r="AF68" i="12"/>
  <c r="AG68" i="12"/>
  <c r="AH68" i="12"/>
  <c r="AI68" i="12"/>
  <c r="AJ68" i="12"/>
  <c r="AK68" i="12"/>
  <c r="F64" i="12"/>
  <c r="E64" i="12"/>
  <c r="H64" i="12"/>
  <c r="I64" i="12"/>
  <c r="J64" i="12"/>
  <c r="K64" i="12"/>
  <c r="L64" i="12"/>
  <c r="M64" i="12"/>
  <c r="N64" i="12"/>
  <c r="O64" i="12"/>
  <c r="P64" i="12"/>
  <c r="Q64" i="12"/>
  <c r="R64" i="12"/>
  <c r="T64" i="12"/>
  <c r="U64" i="12"/>
  <c r="AF64" i="12"/>
  <c r="AG64" i="12"/>
  <c r="AH64" i="12"/>
  <c r="AI64" i="12"/>
  <c r="AJ64" i="12"/>
  <c r="AK64" i="12"/>
  <c r="E61" i="12"/>
  <c r="F61" i="12"/>
  <c r="C61" i="12" s="1"/>
  <c r="H61" i="12"/>
  <c r="I61" i="12"/>
  <c r="J61" i="12"/>
  <c r="K61" i="12"/>
  <c r="L61" i="12"/>
  <c r="M61" i="12"/>
  <c r="N61" i="12"/>
  <c r="O61" i="12"/>
  <c r="Q61" i="12"/>
  <c r="R61" i="12"/>
  <c r="T61" i="12"/>
  <c r="U61" i="12"/>
  <c r="AF61" i="12"/>
  <c r="AG61" i="12"/>
  <c r="AH61" i="12"/>
  <c r="AI61" i="12"/>
  <c r="AJ61" i="12"/>
  <c r="AK61" i="12"/>
  <c r="E58" i="12"/>
  <c r="F58" i="12"/>
  <c r="G58" i="12"/>
  <c r="H58" i="12"/>
  <c r="I58" i="12"/>
  <c r="J58" i="12"/>
  <c r="K58" i="12"/>
  <c r="L58" i="12"/>
  <c r="M58" i="12"/>
  <c r="N58" i="12"/>
  <c r="O58" i="12"/>
  <c r="P58" i="12"/>
  <c r="Q58" i="12"/>
  <c r="R58" i="12"/>
  <c r="T58" i="12"/>
  <c r="U58" i="12"/>
  <c r="AF58" i="12"/>
  <c r="AG58" i="12"/>
  <c r="AH58" i="12"/>
  <c r="AI58" i="12"/>
  <c r="AJ58" i="12"/>
  <c r="AK58" i="12"/>
  <c r="E53" i="12"/>
  <c r="F53" i="12"/>
  <c r="H53" i="12"/>
  <c r="I53" i="12"/>
  <c r="J53" i="12"/>
  <c r="K53" i="12"/>
  <c r="L53" i="12"/>
  <c r="M53" i="12"/>
  <c r="N53" i="12"/>
  <c r="O53" i="12"/>
  <c r="P53" i="12"/>
  <c r="Q53" i="12"/>
  <c r="R53" i="12"/>
  <c r="T53" i="12"/>
  <c r="U53" i="12"/>
  <c r="AF53" i="12"/>
  <c r="AG53" i="12"/>
  <c r="AH53" i="12"/>
  <c r="AI53" i="12"/>
  <c r="AJ53" i="12"/>
  <c r="AK53" i="12"/>
  <c r="E49" i="12"/>
  <c r="F49" i="12"/>
  <c r="H49" i="12"/>
  <c r="I49" i="12"/>
  <c r="J49" i="12"/>
  <c r="K49" i="12"/>
  <c r="L49" i="12"/>
  <c r="M49" i="12"/>
  <c r="N49" i="12"/>
  <c r="O49" i="12"/>
  <c r="P49" i="12"/>
  <c r="Q49" i="12"/>
  <c r="R49" i="12"/>
  <c r="T49" i="12"/>
  <c r="U49" i="12"/>
  <c r="AF49" i="12"/>
  <c r="AG49" i="12"/>
  <c r="AH49" i="12"/>
  <c r="AI49" i="12"/>
  <c r="AJ49" i="12"/>
  <c r="AK49" i="12"/>
  <c r="E46" i="12"/>
  <c r="F46" i="12"/>
  <c r="G46" i="12"/>
  <c r="H46" i="12"/>
  <c r="I46" i="12"/>
  <c r="J46" i="12"/>
  <c r="K46" i="12"/>
  <c r="L46" i="12"/>
  <c r="M46" i="12"/>
  <c r="N46" i="12"/>
  <c r="O46" i="12"/>
  <c r="P46" i="12"/>
  <c r="Q46" i="12"/>
  <c r="R46" i="12"/>
  <c r="T46" i="12"/>
  <c r="U46" i="12"/>
  <c r="AF46" i="12"/>
  <c r="AG46" i="12"/>
  <c r="AH46" i="12"/>
  <c r="AI46" i="12"/>
  <c r="AJ46" i="12"/>
  <c r="AK46" i="12"/>
  <c r="E42" i="12"/>
  <c r="F42" i="12"/>
  <c r="G42" i="12"/>
  <c r="H42" i="12"/>
  <c r="I42" i="12"/>
  <c r="J42" i="12"/>
  <c r="K42" i="12"/>
  <c r="L42" i="12"/>
  <c r="M42" i="12"/>
  <c r="N42" i="12"/>
  <c r="O42" i="12"/>
  <c r="Q42" i="12"/>
  <c r="R42" i="12"/>
  <c r="T42" i="12"/>
  <c r="U42" i="12"/>
  <c r="AF42" i="12"/>
  <c r="AG42" i="12"/>
  <c r="AH42" i="12"/>
  <c r="AI42" i="12"/>
  <c r="AJ42" i="12"/>
  <c r="AK42" i="12"/>
  <c r="E38" i="12"/>
  <c r="F38" i="12"/>
  <c r="C38" i="12" s="1"/>
  <c r="H38" i="12"/>
  <c r="I38" i="12"/>
  <c r="J38" i="12"/>
  <c r="K38" i="12"/>
  <c r="L38" i="12"/>
  <c r="M38" i="12"/>
  <c r="N38" i="12"/>
  <c r="O38" i="12"/>
  <c r="P38" i="12"/>
  <c r="Q38" i="12"/>
  <c r="R38" i="12"/>
  <c r="T38" i="12"/>
  <c r="U38" i="12"/>
  <c r="AF38" i="12"/>
  <c r="AG38" i="12"/>
  <c r="AH38" i="12"/>
  <c r="AI38" i="12"/>
  <c r="AJ38" i="12"/>
  <c r="AK38" i="12"/>
  <c r="E30" i="12"/>
  <c r="F30" i="12"/>
  <c r="H30" i="12"/>
  <c r="I30" i="12"/>
  <c r="J30" i="12"/>
  <c r="K30" i="12"/>
  <c r="L30" i="12"/>
  <c r="M30" i="12"/>
  <c r="N30" i="12"/>
  <c r="O30" i="12"/>
  <c r="P30" i="12"/>
  <c r="Q30" i="12"/>
  <c r="R30" i="12"/>
  <c r="T30" i="12"/>
  <c r="U30" i="12"/>
  <c r="AF30" i="12"/>
  <c r="AG30" i="12"/>
  <c r="AH30" i="12"/>
  <c r="AI30" i="12"/>
  <c r="AJ30" i="12"/>
  <c r="AK30" i="12"/>
  <c r="E22" i="12"/>
  <c r="B22" i="12" s="1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T22" i="12"/>
  <c r="U22" i="12"/>
  <c r="AF22" i="12"/>
  <c r="AG22" i="12"/>
  <c r="AH22" i="12"/>
  <c r="AI22" i="12"/>
  <c r="AJ22" i="12"/>
  <c r="AK22" i="12"/>
  <c r="E26" i="12"/>
  <c r="F26" i="12"/>
  <c r="H26" i="12"/>
  <c r="I26" i="12"/>
  <c r="J26" i="12"/>
  <c r="K26" i="12"/>
  <c r="L26" i="12"/>
  <c r="N26" i="12"/>
  <c r="O26" i="12"/>
  <c r="P26" i="12"/>
  <c r="Q26" i="12"/>
  <c r="R26" i="12"/>
  <c r="T26" i="12"/>
  <c r="U26" i="12"/>
  <c r="AF26" i="12"/>
  <c r="AG26" i="12"/>
  <c r="AH26" i="12"/>
  <c r="AI26" i="12"/>
  <c r="AJ26" i="12"/>
  <c r="AK26" i="12"/>
  <c r="S12" i="12"/>
  <c r="S15" i="12"/>
  <c r="E17" i="12"/>
  <c r="F17" i="12"/>
  <c r="H17" i="12"/>
  <c r="I17" i="12"/>
  <c r="K17" i="12"/>
  <c r="L17" i="12"/>
  <c r="M17" i="12"/>
  <c r="N17" i="12"/>
  <c r="O17" i="12"/>
  <c r="P17" i="12"/>
  <c r="Q17" i="12"/>
  <c r="R17" i="12"/>
  <c r="T17" i="12"/>
  <c r="U17" i="12"/>
  <c r="AF17" i="12"/>
  <c r="AG17" i="12"/>
  <c r="AH17" i="12"/>
  <c r="AI17" i="12"/>
  <c r="AJ17" i="12"/>
  <c r="AK17" i="12"/>
  <c r="E14" i="12"/>
  <c r="B14" i="12" s="1"/>
  <c r="F14" i="12"/>
  <c r="H14" i="12"/>
  <c r="I14" i="12"/>
  <c r="K14" i="12"/>
  <c r="L14" i="12"/>
  <c r="M14" i="12"/>
  <c r="N14" i="12"/>
  <c r="O14" i="12"/>
  <c r="Q14" i="12"/>
  <c r="R14" i="12"/>
  <c r="T14" i="12"/>
  <c r="U14" i="12"/>
  <c r="AF14" i="12"/>
  <c r="AG14" i="12"/>
  <c r="AH14" i="12"/>
  <c r="AI14" i="12"/>
  <c r="AJ14" i="12"/>
  <c r="AK14" i="12"/>
  <c r="E11" i="12"/>
  <c r="F11" i="12"/>
  <c r="H11" i="12"/>
  <c r="I11" i="12"/>
  <c r="K11" i="12"/>
  <c r="L11" i="12"/>
  <c r="M11" i="12"/>
  <c r="N11" i="12"/>
  <c r="O11" i="12"/>
  <c r="P11" i="12"/>
  <c r="Q11" i="12"/>
  <c r="R11" i="12"/>
  <c r="T11" i="12"/>
  <c r="U11" i="12"/>
  <c r="AF11" i="12"/>
  <c r="AG11" i="12"/>
  <c r="AH11" i="12"/>
  <c r="AI11" i="12"/>
  <c r="AJ11" i="12"/>
  <c r="AK11" i="12"/>
  <c r="C42" i="12" l="1"/>
  <c r="C53" i="12"/>
  <c r="C64" i="12"/>
  <c r="B170" i="12"/>
  <c r="C14" i="12"/>
  <c r="C22" i="12"/>
  <c r="B42" i="12"/>
  <c r="B53" i="12"/>
  <c r="C26" i="12"/>
  <c r="C49" i="12"/>
  <c r="C72" i="12"/>
  <c r="B38" i="12"/>
  <c r="C17" i="12"/>
  <c r="C68" i="12"/>
  <c r="C102" i="12"/>
  <c r="B49" i="12"/>
  <c r="B72" i="12"/>
  <c r="C11" i="12"/>
  <c r="C30" i="12"/>
  <c r="C46" i="12"/>
  <c r="C58" i="12"/>
  <c r="B68" i="12"/>
  <c r="B102" i="12"/>
  <c r="B61" i="12"/>
  <c r="B26" i="12"/>
  <c r="B17" i="12"/>
  <c r="B11" i="12"/>
  <c r="B30" i="12"/>
  <c r="B46" i="12"/>
  <c r="B58" i="12"/>
  <c r="B64" i="12"/>
  <c r="C170" i="12"/>
  <c r="C8" i="10"/>
  <c r="B8" i="10"/>
  <c r="DX4" i="10"/>
  <c r="D15" i="10"/>
  <c r="P61" i="12"/>
  <c r="G26" i="12"/>
  <c r="V38" i="12"/>
  <c r="D79" i="10"/>
  <c r="V11" i="12"/>
  <c r="V53" i="12"/>
  <c r="V30" i="12"/>
  <c r="V49" i="12"/>
  <c r="V61" i="12"/>
  <c r="V22" i="12"/>
  <c r="V72" i="12"/>
  <c r="V46" i="12"/>
  <c r="V170" i="12"/>
  <c r="O8" i="12"/>
  <c r="P14" i="12"/>
  <c r="N8" i="12"/>
  <c r="I8" i="12"/>
  <c r="H8" i="12"/>
  <c r="V58" i="12"/>
  <c r="R8" i="12"/>
  <c r="V102" i="12"/>
  <c r="Q8" i="12"/>
  <c r="V14" i="12"/>
  <c r="V26" i="12"/>
  <c r="F8" i="12"/>
  <c r="C8" i="12" s="1"/>
  <c r="E8" i="12"/>
  <c r="B8" i="12" s="1"/>
  <c r="V42" i="12"/>
  <c r="V64" i="12"/>
  <c r="V68" i="12"/>
  <c r="T8" i="12"/>
  <c r="U8" i="12"/>
  <c r="G17" i="12"/>
  <c r="AE8" i="10"/>
  <c r="DE8" i="10"/>
  <c r="DZ8" i="10"/>
  <c r="F11" i="7"/>
  <c r="G11" i="12"/>
  <c r="E395" i="10"/>
  <c r="AB8" i="10"/>
  <c r="D38" i="10"/>
  <c r="AQ8" i="10"/>
  <c r="AQ395" i="10" s="1"/>
  <c r="F395" i="10"/>
  <c r="G8" i="10"/>
  <c r="G395" i="10" s="1"/>
  <c r="J8" i="10"/>
  <c r="AM395" i="10"/>
  <c r="AN8" i="10"/>
  <c r="DK8" i="10"/>
  <c r="DW8" i="10"/>
  <c r="BI8" i="10"/>
  <c r="DH8" i="10"/>
  <c r="BU8" i="10"/>
  <c r="AJ395" i="10"/>
  <c r="E23" i="7" s="1"/>
  <c r="AK8" i="10"/>
  <c r="AK395" i="10" s="1"/>
  <c r="AH8" i="10"/>
  <c r="AH395" i="10" s="1"/>
  <c r="AF395" i="10"/>
  <c r="BO8" i="10"/>
  <c r="BO395" i="10" s="1"/>
  <c r="CM8" i="10"/>
  <c r="CG8" i="10"/>
  <c r="CG395" i="10" s="1"/>
  <c r="CD8" i="10"/>
  <c r="DB8" i="10"/>
  <c r="CY8" i="10"/>
  <c r="CV8" i="10"/>
  <c r="BL8" i="10"/>
  <c r="BB395" i="10"/>
  <c r="BC8" i="10"/>
  <c r="BC395" i="10" s="1"/>
  <c r="D316" i="10"/>
  <c r="D298" i="10"/>
  <c r="D308" i="10"/>
  <c r="D269" i="10"/>
  <c r="D287" i="10"/>
  <c r="D255" i="10"/>
  <c r="D277" i="10"/>
  <c r="D242" i="10"/>
  <c r="D229" i="10"/>
  <c r="D222" i="10"/>
  <c r="D197" i="10"/>
  <c r="D201" i="10"/>
  <c r="D183" i="10"/>
  <c r="D213" i="10"/>
  <c r="D135" i="10"/>
  <c r="D146" i="10"/>
  <c r="D170" i="10"/>
  <c r="D157" i="10"/>
  <c r="D122" i="10"/>
  <c r="D101" i="10"/>
  <c r="D96" i="10"/>
  <c r="D113" i="10"/>
  <c r="D73" i="10"/>
  <c r="D50" i="10"/>
  <c r="D55" i="10"/>
  <c r="D24" i="10"/>
  <c r="D11" i="10"/>
  <c r="P51" i="9"/>
  <c r="D94" i="12"/>
  <c r="D83" i="12"/>
  <c r="S170" i="12"/>
  <c r="S42" i="12"/>
  <c r="S102" i="12"/>
  <c r="S72" i="12"/>
  <c r="S61" i="12"/>
  <c r="S68" i="12"/>
  <c r="G64" i="12"/>
  <c r="S58" i="12"/>
  <c r="S53" i="12"/>
  <c r="G61" i="12"/>
  <c r="S64" i="12"/>
  <c r="S26" i="12"/>
  <c r="S38" i="12"/>
  <c r="G49" i="12"/>
  <c r="S49" i="12"/>
  <c r="S46" i="12"/>
  <c r="S11" i="12"/>
  <c r="S30" i="12"/>
  <c r="S22" i="12"/>
  <c r="S14" i="12"/>
  <c r="S17" i="12"/>
  <c r="E24" i="7" l="1"/>
  <c r="AN395" i="10"/>
  <c r="E29" i="7"/>
  <c r="E13" i="7"/>
  <c r="V8" i="12"/>
  <c r="D8" i="10"/>
  <c r="G8" i="12"/>
  <c r="J8" i="12"/>
  <c r="S8" i="12"/>
  <c r="P8" i="12"/>
  <c r="D17" i="12"/>
  <c r="D14" i="12"/>
  <c r="BO157" i="10" l="1"/>
  <c r="O28" i="8" l="1"/>
  <c r="O83" i="8"/>
  <c r="O190" i="8"/>
  <c r="N294" i="8"/>
  <c r="N351" i="8"/>
  <c r="N396" i="8"/>
  <c r="O396" i="8"/>
  <c r="O104" i="8"/>
  <c r="O116" i="8"/>
  <c r="O125" i="8"/>
  <c r="O124" i="8" s="1"/>
  <c r="O152" i="8"/>
  <c r="N163" i="8"/>
  <c r="O163" i="8"/>
  <c r="O176" i="8"/>
  <c r="O189" i="8"/>
  <c r="O203" i="8"/>
  <c r="O188" i="8" l="1"/>
  <c r="P163" i="8"/>
  <c r="N203" i="8"/>
  <c r="P203" i="8" s="1"/>
  <c r="N189" i="8"/>
  <c r="P189" i="8" s="1"/>
  <c r="O164" i="8"/>
  <c r="O139" i="8"/>
  <c r="N139" i="8"/>
  <c r="N104" i="8"/>
  <c r="P104" i="8" s="1"/>
  <c r="N116" i="8"/>
  <c r="P116" i="8" s="1"/>
  <c r="D168" i="12"/>
  <c r="D86" i="12" l="1"/>
  <c r="P139" i="8"/>
  <c r="D124" i="12"/>
  <c r="D147" i="12"/>
  <c r="D161" i="12"/>
  <c r="D156" i="12"/>
  <c r="D166" i="12"/>
  <c r="D121" i="12"/>
  <c r="D79" i="12"/>
  <c r="D76" i="12"/>
  <c r="D170" i="12"/>
  <c r="D61" i="12"/>
  <c r="D53" i="12"/>
  <c r="D49" i="12"/>
  <c r="D26" i="12"/>
  <c r="D11" i="12"/>
  <c r="H203" i="8"/>
  <c r="H189" i="8"/>
  <c r="H176" i="8"/>
  <c r="H163" i="8"/>
  <c r="H152" i="8"/>
  <c r="H139" i="8"/>
  <c r="H125" i="8"/>
  <c r="H116" i="8"/>
  <c r="H104" i="8"/>
  <c r="J104" i="8" l="1"/>
  <c r="J116" i="8"/>
  <c r="J125" i="8"/>
  <c r="J139" i="8"/>
  <c r="J152" i="8"/>
  <c r="J163" i="8"/>
  <c r="J176" i="8"/>
  <c r="J189" i="8"/>
  <c r="J203" i="8"/>
  <c r="AU388" i="11" l="1"/>
  <c r="AU394" i="11" s="1"/>
  <c r="N404" i="8" l="1"/>
  <c r="N398" i="8"/>
  <c r="N397" i="8"/>
  <c r="O257" i="8"/>
  <c r="N257" i="8"/>
  <c r="O391" i="8"/>
  <c r="N391" i="8"/>
  <c r="N372" i="8"/>
  <c r="N376" i="8"/>
  <c r="P376" i="8" s="1"/>
  <c r="O367" i="8"/>
  <c r="N367" i="8"/>
  <c r="O368" i="8"/>
  <c r="N368" i="8"/>
  <c r="N359" i="8"/>
  <c r="O348" i="8"/>
  <c r="N338" i="8"/>
  <c r="O324" i="8"/>
  <c r="N320" i="8"/>
  <c r="N311" i="8"/>
  <c r="P311" i="8" s="1"/>
  <c r="N273" i="8"/>
  <c r="O272" i="8"/>
  <c r="N272" i="8"/>
  <c r="O271" i="8"/>
  <c r="N271" i="8"/>
  <c r="N269" i="8"/>
  <c r="O268" i="8"/>
  <c r="N268" i="8"/>
  <c r="O267" i="8"/>
  <c r="N267" i="8"/>
  <c r="O266" i="8"/>
  <c r="N266" i="8"/>
  <c r="O264" i="8"/>
  <c r="N264" i="8"/>
  <c r="O263" i="8"/>
  <c r="N263" i="8"/>
  <c r="O262" i="8"/>
  <c r="N262" i="8"/>
  <c r="N276" i="8"/>
  <c r="O250" i="8"/>
  <c r="N250" i="8"/>
  <c r="N254" i="8"/>
  <c r="O244" i="8"/>
  <c r="N244" i="8"/>
  <c r="N242" i="8"/>
  <c r="O232" i="8"/>
  <c r="N232" i="8"/>
  <c r="O226" i="8"/>
  <c r="N226" i="8"/>
  <c r="O225" i="8"/>
  <c r="N225" i="8"/>
  <c r="O223" i="8"/>
  <c r="N223" i="8"/>
  <c r="O222" i="8"/>
  <c r="N222" i="8"/>
  <c r="O221" i="8"/>
  <c r="O220" i="8"/>
  <c r="N220" i="8"/>
  <c r="O213" i="8"/>
  <c r="N213" i="8"/>
  <c r="O202" i="8"/>
  <c r="N202" i="8"/>
  <c r="O181" i="8"/>
  <c r="N181" i="8"/>
  <c r="O177" i="8"/>
  <c r="N177" i="8"/>
  <c r="O165" i="8"/>
  <c r="O162" i="8" s="1"/>
  <c r="N165" i="8"/>
  <c r="O161" i="8"/>
  <c r="N161" i="8"/>
  <c r="N156" i="8"/>
  <c r="O140" i="8"/>
  <c r="O138" i="8" s="1"/>
  <c r="N140" i="8"/>
  <c r="N138" i="8" s="1"/>
  <c r="N130" i="8"/>
  <c r="N121" i="8"/>
  <c r="O119" i="8"/>
  <c r="N119" i="8"/>
  <c r="O112" i="8"/>
  <c r="O103" i="8" s="1"/>
  <c r="N112" i="8"/>
  <c r="N108" i="8"/>
  <c r="N93" i="8"/>
  <c r="N83" i="8"/>
  <c r="P83" i="8" s="1"/>
  <c r="N66" i="8"/>
  <c r="N59" i="8"/>
  <c r="P59" i="8" s="1"/>
  <c r="O45" i="8"/>
  <c r="N56" i="8"/>
  <c r="O54" i="8"/>
  <c r="N40" i="8"/>
  <c r="O26" i="8"/>
  <c r="N26" i="8"/>
  <c r="O25" i="8"/>
  <c r="N25" i="8"/>
  <c r="O16" i="8"/>
  <c r="N16" i="8"/>
  <c r="S181" i="12"/>
  <c r="S180" i="12"/>
  <c r="O402" i="8"/>
  <c r="S179" i="12"/>
  <c r="N401" i="8"/>
  <c r="AK178" i="12"/>
  <c r="M178" i="12"/>
  <c r="O400" i="8"/>
  <c r="AJ177" i="12"/>
  <c r="AI177" i="12"/>
  <c r="AG177" i="12"/>
  <c r="AG183" i="12" s="1"/>
  <c r="AF177" i="12"/>
  <c r="AF183" i="12" s="1"/>
  <c r="U177" i="12"/>
  <c r="T177" i="12"/>
  <c r="T183" i="12" s="1"/>
  <c r="R177" i="12"/>
  <c r="R183" i="12" s="1"/>
  <c r="Q177" i="12"/>
  <c r="Q183" i="12" s="1"/>
  <c r="O177" i="12"/>
  <c r="O183" i="12" s="1"/>
  <c r="N177" i="12"/>
  <c r="N183" i="12" s="1"/>
  <c r="L177" i="12"/>
  <c r="L183" i="12" s="1"/>
  <c r="K177" i="12"/>
  <c r="K183" i="12" s="1"/>
  <c r="I177" i="12"/>
  <c r="I183" i="12" s="1"/>
  <c r="H177" i="12"/>
  <c r="H183" i="12" s="1"/>
  <c r="F177" i="12"/>
  <c r="E177" i="12"/>
  <c r="B177" i="12" s="1"/>
  <c r="S171" i="12"/>
  <c r="O393" i="8"/>
  <c r="N384" i="8"/>
  <c r="S167" i="12"/>
  <c r="O384" i="8"/>
  <c r="S162" i="12"/>
  <c r="O371" i="8"/>
  <c r="S157" i="12"/>
  <c r="O362" i="8"/>
  <c r="S154" i="12"/>
  <c r="O353" i="8"/>
  <c r="S148" i="12"/>
  <c r="G148" i="12"/>
  <c r="O342" i="8"/>
  <c r="S145" i="12"/>
  <c r="O332" i="8"/>
  <c r="S142" i="12"/>
  <c r="O323" i="8"/>
  <c r="S139" i="12"/>
  <c r="O314" i="8"/>
  <c r="S135" i="12"/>
  <c r="O304" i="8"/>
  <c r="S129" i="12"/>
  <c r="O293" i="8"/>
  <c r="O292" i="8" s="1"/>
  <c r="S125" i="12"/>
  <c r="O283" i="8"/>
  <c r="O282" i="8" s="1"/>
  <c r="N283" i="8"/>
  <c r="N282" i="8" s="1"/>
  <c r="N275" i="8"/>
  <c r="S122" i="12"/>
  <c r="O275" i="8"/>
  <c r="S108" i="12"/>
  <c r="O261" i="8"/>
  <c r="S103" i="12"/>
  <c r="O248" i="8"/>
  <c r="S98" i="12"/>
  <c r="S95" i="12"/>
  <c r="O228" i="8"/>
  <c r="N219" i="8"/>
  <c r="S87" i="12"/>
  <c r="G87" i="12"/>
  <c r="S84" i="12"/>
  <c r="G84" i="12"/>
  <c r="O207" i="8"/>
  <c r="N207" i="8"/>
  <c r="S80" i="12"/>
  <c r="S77" i="12"/>
  <c r="S73" i="12"/>
  <c r="S69" i="12"/>
  <c r="S65" i="12"/>
  <c r="G65" i="12"/>
  <c r="S62" i="12"/>
  <c r="G62" i="12"/>
  <c r="S59" i="12"/>
  <c r="S54" i="12"/>
  <c r="S50" i="12"/>
  <c r="G50" i="12"/>
  <c r="S47" i="12"/>
  <c r="O99" i="8"/>
  <c r="O98" i="8" s="1"/>
  <c r="S43" i="12"/>
  <c r="O82" i="8"/>
  <c r="S39" i="12"/>
  <c r="O76" i="8"/>
  <c r="O75" i="8" s="1"/>
  <c r="S31" i="12"/>
  <c r="O58" i="8"/>
  <c r="N53" i="8"/>
  <c r="S27" i="12"/>
  <c r="S23" i="12"/>
  <c r="O38" i="8"/>
  <c r="S18" i="12"/>
  <c r="O24" i="8"/>
  <c r="O15" i="8"/>
  <c r="N11" i="8"/>
  <c r="G12" i="12"/>
  <c r="O11" i="8"/>
  <c r="L404" i="8"/>
  <c r="AZ387" i="11"/>
  <c r="L397" i="8"/>
  <c r="AZ386" i="11"/>
  <c r="L396" i="8"/>
  <c r="AZ385" i="11"/>
  <c r="AZ384" i="11"/>
  <c r="L394" i="8"/>
  <c r="AZ374" i="11"/>
  <c r="L391" i="8"/>
  <c r="K391" i="8"/>
  <c r="AZ380" i="11"/>
  <c r="L390" i="8"/>
  <c r="AZ379" i="11"/>
  <c r="K389" i="8"/>
  <c r="B389" i="8" s="1"/>
  <c r="AZ378" i="11"/>
  <c r="L388" i="8"/>
  <c r="AZ377" i="11"/>
  <c r="L387" i="8"/>
  <c r="AZ376" i="11"/>
  <c r="L386" i="8"/>
  <c r="K386" i="8"/>
  <c r="B386" i="8" s="1"/>
  <c r="AZ375" i="11"/>
  <c r="AZ371" i="11"/>
  <c r="L382" i="8"/>
  <c r="C382" i="8" s="1"/>
  <c r="AZ370" i="11"/>
  <c r="L381" i="8"/>
  <c r="K381" i="8"/>
  <c r="AZ369" i="11"/>
  <c r="L380" i="8"/>
  <c r="C380" i="8" s="1"/>
  <c r="AZ368" i="11"/>
  <c r="L379" i="8"/>
  <c r="K379" i="8"/>
  <c r="AZ367" i="11"/>
  <c r="L378" i="8"/>
  <c r="AZ366" i="11"/>
  <c r="L377" i="8"/>
  <c r="C377" i="8" s="1"/>
  <c r="AZ365" i="11"/>
  <c r="L376" i="8"/>
  <c r="K376" i="8"/>
  <c r="AZ364" i="11"/>
  <c r="L375" i="8"/>
  <c r="K375" i="8"/>
  <c r="AZ363" i="11"/>
  <c r="L374" i="8"/>
  <c r="K374" i="8"/>
  <c r="AZ362" i="11"/>
  <c r="L373" i="8"/>
  <c r="K373" i="8"/>
  <c r="AZ361" i="11"/>
  <c r="L372" i="8"/>
  <c r="K372" i="8"/>
  <c r="L369" i="8"/>
  <c r="C369" i="8" s="1"/>
  <c r="K369" i="8"/>
  <c r="B369" i="8" s="1"/>
  <c r="AZ357" i="11"/>
  <c r="L368" i="8"/>
  <c r="K368" i="8"/>
  <c r="AZ356" i="11"/>
  <c r="K367" i="8"/>
  <c r="AZ355" i="11"/>
  <c r="L366" i="8"/>
  <c r="K366" i="8"/>
  <c r="AZ354" i="11"/>
  <c r="L365" i="8"/>
  <c r="L364" i="8"/>
  <c r="K364" i="8"/>
  <c r="L363" i="8"/>
  <c r="C363" i="8" s="1"/>
  <c r="K363" i="8"/>
  <c r="B363" i="8" s="1"/>
  <c r="AZ349" i="11"/>
  <c r="L360" i="8"/>
  <c r="K360" i="8"/>
  <c r="AZ348" i="11"/>
  <c r="K358" i="8"/>
  <c r="AZ347" i="11"/>
  <c r="L357" i="8"/>
  <c r="K357" i="8"/>
  <c r="AZ346" i="11"/>
  <c r="L356" i="8"/>
  <c r="K356" i="8"/>
  <c r="AZ345" i="11"/>
  <c r="L355" i="8"/>
  <c r="K355" i="8"/>
  <c r="AZ344" i="11"/>
  <c r="K354" i="8"/>
  <c r="AZ341" i="11"/>
  <c r="K351" i="8"/>
  <c r="AZ340" i="11"/>
  <c r="L350" i="8"/>
  <c r="K350" i="8"/>
  <c r="AZ339" i="11"/>
  <c r="L349" i="8"/>
  <c r="K349" i="8"/>
  <c r="AZ338" i="11"/>
  <c r="L348" i="8"/>
  <c r="K348" i="8"/>
  <c r="L347" i="8"/>
  <c r="C347" i="8" s="1"/>
  <c r="K347" i="8"/>
  <c r="B347" i="8" s="1"/>
  <c r="AZ336" i="11"/>
  <c r="L346" i="8"/>
  <c r="K346" i="8"/>
  <c r="AZ335" i="11"/>
  <c r="L345" i="8"/>
  <c r="L344" i="8"/>
  <c r="C344" i="8" s="1"/>
  <c r="K344" i="8"/>
  <c r="B344" i="8" s="1"/>
  <c r="AZ333" i="11"/>
  <c r="L343" i="8"/>
  <c r="C343" i="8" s="1"/>
  <c r="K343" i="8"/>
  <c r="B343" i="8" s="1"/>
  <c r="AZ330" i="11"/>
  <c r="L340" i="8"/>
  <c r="K340" i="8"/>
  <c r="AZ329" i="11"/>
  <c r="L339" i="8"/>
  <c r="K339" i="8"/>
  <c r="K338" i="8"/>
  <c r="AZ327" i="11"/>
  <c r="L337" i="8"/>
  <c r="K337" i="8"/>
  <c r="AZ326" i="11"/>
  <c r="K336" i="8"/>
  <c r="AZ325" i="11"/>
  <c r="K335" i="8"/>
  <c r="AZ324" i="11"/>
  <c r="K334" i="8"/>
  <c r="B334" i="8" s="1"/>
  <c r="AZ323" i="11"/>
  <c r="K333" i="8"/>
  <c r="AZ320" i="11"/>
  <c r="K330" i="8"/>
  <c r="AZ319" i="11"/>
  <c r="K329" i="8"/>
  <c r="AZ318" i="11"/>
  <c r="L328" i="8"/>
  <c r="K328" i="8"/>
  <c r="AZ317" i="11"/>
  <c r="L327" i="8"/>
  <c r="K327" i="8"/>
  <c r="AZ316" i="11"/>
  <c r="L326" i="8"/>
  <c r="K326" i="8"/>
  <c r="AZ315" i="11"/>
  <c r="L325" i="8"/>
  <c r="K325" i="8"/>
  <c r="AZ312" i="11"/>
  <c r="AZ311" i="11"/>
  <c r="K320" i="8"/>
  <c r="AZ310" i="11"/>
  <c r="L319" i="8"/>
  <c r="K319" i="8"/>
  <c r="AZ309" i="11"/>
  <c r="L318" i="8"/>
  <c r="K318" i="8"/>
  <c r="AZ308" i="11"/>
  <c r="K317" i="8"/>
  <c r="AZ307" i="11"/>
  <c r="L316" i="8"/>
  <c r="C316" i="8" s="1"/>
  <c r="K316" i="8"/>
  <c r="B316" i="8" s="1"/>
  <c r="K315" i="8"/>
  <c r="B315" i="8" s="1"/>
  <c r="AZ303" i="11"/>
  <c r="L312" i="8"/>
  <c r="AZ302" i="11"/>
  <c r="L311" i="8"/>
  <c r="AZ301" i="11"/>
  <c r="L310" i="8"/>
  <c r="K310" i="8"/>
  <c r="AZ300" i="11"/>
  <c r="L309" i="8"/>
  <c r="K309" i="8"/>
  <c r="AZ299" i="11"/>
  <c r="L308" i="8"/>
  <c r="K308" i="8"/>
  <c r="AZ298" i="11"/>
  <c r="L307" i="8"/>
  <c r="K307" i="8"/>
  <c r="AZ297" i="11"/>
  <c r="L306" i="8"/>
  <c r="K306" i="8"/>
  <c r="B306" i="8" s="1"/>
  <c r="AZ296" i="11"/>
  <c r="L305" i="8"/>
  <c r="C305" i="8" s="1"/>
  <c r="K305" i="8"/>
  <c r="B305" i="8" s="1"/>
  <c r="AZ293" i="11"/>
  <c r="L302" i="8"/>
  <c r="K302" i="8"/>
  <c r="AZ292" i="11"/>
  <c r="L301" i="8"/>
  <c r="AZ291" i="11"/>
  <c r="L300" i="8"/>
  <c r="AZ290" i="11"/>
  <c r="L299" i="8"/>
  <c r="K299" i="8"/>
  <c r="AZ289" i="11"/>
  <c r="K298" i="8"/>
  <c r="AZ288" i="11"/>
  <c r="L297" i="8"/>
  <c r="K297" i="8"/>
  <c r="AZ287" i="11"/>
  <c r="L296" i="8"/>
  <c r="K296" i="8"/>
  <c r="AZ286" i="11"/>
  <c r="L295" i="8"/>
  <c r="K295" i="8"/>
  <c r="AZ283" i="11"/>
  <c r="L291" i="8"/>
  <c r="K291" i="8"/>
  <c r="AZ282" i="11"/>
  <c r="L290" i="8"/>
  <c r="AZ281" i="11"/>
  <c r="K289" i="8"/>
  <c r="AZ280" i="11"/>
  <c r="L288" i="8"/>
  <c r="C288" i="8" s="1"/>
  <c r="AZ279" i="11"/>
  <c r="L287" i="8"/>
  <c r="K287" i="8"/>
  <c r="AZ278" i="11"/>
  <c r="L286" i="8"/>
  <c r="AZ277" i="11"/>
  <c r="L285" i="8"/>
  <c r="AZ276" i="11"/>
  <c r="L284" i="8"/>
  <c r="K284" i="8"/>
  <c r="AZ273" i="11"/>
  <c r="L281" i="8"/>
  <c r="AZ272" i="11"/>
  <c r="L280" i="8"/>
  <c r="K280" i="8"/>
  <c r="AZ271" i="11"/>
  <c r="L279" i="8"/>
  <c r="K279" i="8"/>
  <c r="AZ270" i="11"/>
  <c r="L278" i="8"/>
  <c r="AZ269" i="11"/>
  <c r="L277" i="8"/>
  <c r="AZ266" i="11"/>
  <c r="L273" i="8"/>
  <c r="AZ265" i="11"/>
  <c r="L272" i="8"/>
  <c r="K272" i="8"/>
  <c r="AZ264" i="11"/>
  <c r="L271" i="8"/>
  <c r="AZ263" i="11"/>
  <c r="L270" i="8"/>
  <c r="AZ262" i="11"/>
  <c r="L269" i="8"/>
  <c r="K269" i="8"/>
  <c r="AZ261" i="11"/>
  <c r="L268" i="8"/>
  <c r="AZ260" i="11"/>
  <c r="L267" i="8"/>
  <c r="K267" i="8"/>
  <c r="AZ259" i="11"/>
  <c r="L266" i="8"/>
  <c r="AZ258" i="11"/>
  <c r="L265" i="8"/>
  <c r="AZ257" i="11"/>
  <c r="K264" i="8"/>
  <c r="AZ256" i="11"/>
  <c r="L263" i="8"/>
  <c r="AZ255" i="11"/>
  <c r="L262" i="8"/>
  <c r="K262" i="8"/>
  <c r="AZ252" i="11"/>
  <c r="L259" i="8"/>
  <c r="K259" i="8"/>
  <c r="AZ251" i="11"/>
  <c r="L258" i="8"/>
  <c r="AZ250" i="11"/>
  <c r="L257" i="8"/>
  <c r="K257" i="8"/>
  <c r="AZ249" i="11"/>
  <c r="L256" i="8"/>
  <c r="AZ248" i="11"/>
  <c r="L255" i="8"/>
  <c r="K255" i="8"/>
  <c r="AZ247" i="11"/>
  <c r="L254" i="8"/>
  <c r="K254" i="8"/>
  <c r="AZ246" i="11"/>
  <c r="AZ245" i="11"/>
  <c r="L252" i="8"/>
  <c r="K252" i="8"/>
  <c r="AZ244" i="11"/>
  <c r="L251" i="8"/>
  <c r="AZ243" i="11"/>
  <c r="K250" i="8"/>
  <c r="AZ242" i="11"/>
  <c r="L249" i="8"/>
  <c r="K249" i="8"/>
  <c r="AZ239" i="11"/>
  <c r="L246" i="8"/>
  <c r="K246" i="8"/>
  <c r="AZ238" i="11"/>
  <c r="L245" i="8"/>
  <c r="AZ237" i="11"/>
  <c r="K244" i="8"/>
  <c r="AZ236" i="11"/>
  <c r="K243" i="8"/>
  <c r="AZ235" i="11"/>
  <c r="L242" i="8"/>
  <c r="K242" i="8"/>
  <c r="AZ234" i="11"/>
  <c r="L241" i="8"/>
  <c r="K241" i="8"/>
  <c r="AZ233" i="11"/>
  <c r="L240" i="8"/>
  <c r="AZ232" i="11"/>
  <c r="L239" i="8"/>
  <c r="K239" i="8"/>
  <c r="AZ231" i="11"/>
  <c r="L238" i="8"/>
  <c r="K238" i="8"/>
  <c r="AZ230" i="11"/>
  <c r="L237" i="8"/>
  <c r="K237" i="8"/>
  <c r="AZ227" i="11"/>
  <c r="L233" i="8"/>
  <c r="K233" i="8"/>
  <c r="AZ226" i="11"/>
  <c r="L232" i="8"/>
  <c r="K232" i="8"/>
  <c r="L231" i="8"/>
  <c r="K231" i="8"/>
  <c r="L230" i="8"/>
  <c r="K230" i="8"/>
  <c r="AZ223" i="11"/>
  <c r="L229" i="8"/>
  <c r="K229" i="8"/>
  <c r="AZ220" i="11"/>
  <c r="L226" i="8"/>
  <c r="K226" i="8"/>
  <c r="AZ219" i="11"/>
  <c r="L225" i="8"/>
  <c r="K225" i="8"/>
  <c r="AZ218" i="11"/>
  <c r="L224" i="8"/>
  <c r="K224" i="8"/>
  <c r="AZ217" i="11"/>
  <c r="K223" i="8"/>
  <c r="AZ216" i="11"/>
  <c r="L222" i="8"/>
  <c r="K222" i="8"/>
  <c r="AZ215" i="11"/>
  <c r="L221" i="8"/>
  <c r="K221" i="8"/>
  <c r="AZ212" i="11"/>
  <c r="L217" i="8"/>
  <c r="K217" i="8"/>
  <c r="AZ211" i="11"/>
  <c r="L216" i="8"/>
  <c r="K216" i="8"/>
  <c r="AZ210" i="11"/>
  <c r="L215" i="8"/>
  <c r="K215" i="8"/>
  <c r="AZ209" i="11"/>
  <c r="L214" i="8"/>
  <c r="K214" i="8"/>
  <c r="AZ208" i="11"/>
  <c r="L213" i="8"/>
  <c r="K213" i="8"/>
  <c r="AZ207" i="11"/>
  <c r="L212" i="8"/>
  <c r="K212" i="8"/>
  <c r="AZ206" i="11"/>
  <c r="L211" i="8"/>
  <c r="K211" i="8"/>
  <c r="AZ205" i="11"/>
  <c r="L210" i="8"/>
  <c r="K210" i="8"/>
  <c r="AZ204" i="11"/>
  <c r="L209" i="8"/>
  <c r="K209" i="8"/>
  <c r="AZ203" i="11"/>
  <c r="L208" i="8"/>
  <c r="K208" i="8"/>
  <c r="AZ200" i="11"/>
  <c r="L205" i="8"/>
  <c r="K205" i="8"/>
  <c r="AZ199" i="11"/>
  <c r="L204" i="8"/>
  <c r="K204" i="8"/>
  <c r="L201" i="8"/>
  <c r="K201" i="8"/>
  <c r="K200" i="8"/>
  <c r="K199" i="8"/>
  <c r="L198" i="8"/>
  <c r="K198" i="8"/>
  <c r="L197" i="8"/>
  <c r="K197" i="8"/>
  <c r="L196" i="8"/>
  <c r="K196" i="8"/>
  <c r="L195" i="8"/>
  <c r="K195" i="8"/>
  <c r="L194" i="8"/>
  <c r="K194" i="8"/>
  <c r="L193" i="8"/>
  <c r="K193" i="8"/>
  <c r="K192" i="8"/>
  <c r="K191" i="8"/>
  <c r="AZ183" i="11"/>
  <c r="L187" i="8"/>
  <c r="K187" i="8"/>
  <c r="AZ182" i="11"/>
  <c r="L186" i="8"/>
  <c r="K186" i="8"/>
  <c r="AZ181" i="11"/>
  <c r="L185" i="8"/>
  <c r="AZ180" i="11"/>
  <c r="L184" i="8"/>
  <c r="K184" i="8"/>
  <c r="B184" i="8" s="1"/>
  <c r="AZ179" i="11"/>
  <c r="L183" i="8"/>
  <c r="K183" i="8"/>
  <c r="AZ178" i="11"/>
  <c r="L182" i="8"/>
  <c r="K182" i="8"/>
  <c r="AZ177" i="11"/>
  <c r="K181" i="8"/>
  <c r="AZ176" i="11"/>
  <c r="L180" i="8"/>
  <c r="K180" i="8"/>
  <c r="AZ175" i="11"/>
  <c r="L179" i="8"/>
  <c r="K179" i="8"/>
  <c r="B179" i="8" s="1"/>
  <c r="AZ174" i="11"/>
  <c r="K178" i="8"/>
  <c r="AZ171" i="11"/>
  <c r="L174" i="8"/>
  <c r="K174" i="8"/>
  <c r="AZ170" i="11"/>
  <c r="K173" i="8"/>
  <c r="B173" i="8" s="1"/>
  <c r="AZ169" i="11"/>
  <c r="L172" i="8"/>
  <c r="K172" i="8"/>
  <c r="AZ168" i="11"/>
  <c r="L171" i="8"/>
  <c r="K171" i="8"/>
  <c r="AZ167" i="11"/>
  <c r="K170" i="8"/>
  <c r="AZ166" i="11"/>
  <c r="K169" i="8"/>
  <c r="AZ165" i="11"/>
  <c r="L168" i="8"/>
  <c r="K168" i="8"/>
  <c r="AZ164" i="11"/>
  <c r="K167" i="8"/>
  <c r="AZ163" i="11"/>
  <c r="L166" i="8"/>
  <c r="K166" i="8"/>
  <c r="AZ162" i="11"/>
  <c r="L165" i="8"/>
  <c r="K165" i="8"/>
  <c r="AZ159" i="11"/>
  <c r="L161" i="8"/>
  <c r="K161" i="8"/>
  <c r="AZ158" i="11"/>
  <c r="L160" i="8"/>
  <c r="K160" i="8"/>
  <c r="AZ157" i="11"/>
  <c r="K159" i="8"/>
  <c r="AZ156" i="11"/>
  <c r="K158" i="8"/>
  <c r="AZ155" i="11"/>
  <c r="L157" i="8"/>
  <c r="K157" i="8"/>
  <c r="AZ154" i="11"/>
  <c r="K156" i="8"/>
  <c r="AZ153" i="11"/>
  <c r="L155" i="8"/>
  <c r="K155" i="8"/>
  <c r="AZ152" i="11"/>
  <c r="L154" i="8"/>
  <c r="K154" i="8"/>
  <c r="AZ151" i="11"/>
  <c r="L153" i="8"/>
  <c r="K153" i="8"/>
  <c r="L150" i="8"/>
  <c r="C150" i="8" s="1"/>
  <c r="K150" i="8"/>
  <c r="B150" i="8" s="1"/>
  <c r="AZ147" i="11"/>
  <c r="K149" i="8"/>
  <c r="AZ146" i="11"/>
  <c r="L148" i="8"/>
  <c r="K148" i="8"/>
  <c r="AZ145" i="11"/>
  <c r="K147" i="8"/>
  <c r="AZ144" i="11"/>
  <c r="L146" i="8"/>
  <c r="K146" i="8"/>
  <c r="AZ143" i="11"/>
  <c r="L145" i="8"/>
  <c r="K145" i="8"/>
  <c r="B145" i="8" s="1"/>
  <c r="AZ142" i="11"/>
  <c r="K144" i="8"/>
  <c r="B144" i="8" s="1"/>
  <c r="L143" i="8"/>
  <c r="C143" i="8" s="1"/>
  <c r="K143" i="8"/>
  <c r="B143" i="8" s="1"/>
  <c r="AZ140" i="11"/>
  <c r="L142" i="8"/>
  <c r="K142" i="8"/>
  <c r="AZ139" i="11"/>
  <c r="L141" i="8"/>
  <c r="K141" i="8"/>
  <c r="AZ136" i="11"/>
  <c r="L137" i="8"/>
  <c r="K137" i="8"/>
  <c r="L136" i="8"/>
  <c r="C136" i="8" s="1"/>
  <c r="K136" i="8"/>
  <c r="B136" i="8" s="1"/>
  <c r="AZ134" i="11"/>
  <c r="K135" i="8"/>
  <c r="AZ133" i="11"/>
  <c r="L134" i="8"/>
  <c r="C134" i="8" s="1"/>
  <c r="K134" i="8"/>
  <c r="B134" i="8" s="1"/>
  <c r="AZ132" i="11"/>
  <c r="K133" i="8"/>
  <c r="AZ131" i="11"/>
  <c r="K132" i="8"/>
  <c r="AZ130" i="11"/>
  <c r="L131" i="8"/>
  <c r="K131" i="8"/>
  <c r="AZ129" i="11"/>
  <c r="K130" i="8"/>
  <c r="AZ128" i="11"/>
  <c r="L129" i="8"/>
  <c r="K129" i="8"/>
  <c r="B129" i="8" s="1"/>
  <c r="AZ127" i="11"/>
  <c r="L128" i="8"/>
  <c r="K128" i="8"/>
  <c r="AZ126" i="11"/>
  <c r="L127" i="8"/>
  <c r="K127" i="8"/>
  <c r="AZ125" i="11"/>
  <c r="L126" i="8"/>
  <c r="K126" i="8"/>
  <c r="AZ122" i="11"/>
  <c r="L123" i="8"/>
  <c r="K123" i="8"/>
  <c r="AZ121" i="11"/>
  <c r="L122" i="8"/>
  <c r="K122" i="8"/>
  <c r="AZ120" i="11"/>
  <c r="L121" i="8"/>
  <c r="K121" i="8"/>
  <c r="AZ119" i="11"/>
  <c r="K120" i="8"/>
  <c r="AZ118" i="11"/>
  <c r="L119" i="8"/>
  <c r="K119" i="8"/>
  <c r="AZ117" i="11"/>
  <c r="K118" i="8"/>
  <c r="AZ116" i="11"/>
  <c r="K117" i="8"/>
  <c r="L114" i="8"/>
  <c r="K114" i="8"/>
  <c r="K113" i="8"/>
  <c r="K112" i="8"/>
  <c r="L111" i="8"/>
  <c r="K111" i="8"/>
  <c r="L110" i="8"/>
  <c r="K110" i="8"/>
  <c r="L109" i="8"/>
  <c r="K109" i="8"/>
  <c r="K108" i="8"/>
  <c r="L107" i="8"/>
  <c r="K107" i="8"/>
  <c r="L106" i="8"/>
  <c r="K106" i="8"/>
  <c r="L105" i="8"/>
  <c r="K105" i="8"/>
  <c r="AZ101" i="11"/>
  <c r="K102" i="8"/>
  <c r="AZ100" i="11"/>
  <c r="K101" i="8"/>
  <c r="AZ99" i="11"/>
  <c r="L100" i="8"/>
  <c r="K100" i="8"/>
  <c r="AZ96" i="11"/>
  <c r="L97" i="8"/>
  <c r="K97" i="8"/>
  <c r="AZ95" i="11"/>
  <c r="L96" i="8"/>
  <c r="K96" i="8"/>
  <c r="AZ94" i="11"/>
  <c r="K95" i="8"/>
  <c r="AZ93" i="11"/>
  <c r="K94" i="8"/>
  <c r="AZ92" i="11"/>
  <c r="L93" i="8"/>
  <c r="K93" i="8"/>
  <c r="AZ91" i="11"/>
  <c r="K92" i="8"/>
  <c r="AZ90" i="11"/>
  <c r="L91" i="8"/>
  <c r="K91" i="8"/>
  <c r="AZ89" i="11"/>
  <c r="L90" i="8"/>
  <c r="K90" i="8"/>
  <c r="AZ88" i="11"/>
  <c r="L89" i="8"/>
  <c r="K89" i="8"/>
  <c r="AZ87" i="11"/>
  <c r="L88" i="8"/>
  <c r="K88" i="8"/>
  <c r="AZ86" i="11"/>
  <c r="L87" i="8"/>
  <c r="K87" i="8"/>
  <c r="AZ85" i="11"/>
  <c r="K86" i="8"/>
  <c r="AZ84" i="11"/>
  <c r="L85" i="8"/>
  <c r="K85" i="8"/>
  <c r="AZ83" i="11"/>
  <c r="L84" i="8"/>
  <c r="K84" i="8"/>
  <c r="AZ80" i="11"/>
  <c r="K80" i="8"/>
  <c r="AZ79" i="11"/>
  <c r="L79" i="8"/>
  <c r="K79" i="8"/>
  <c r="AZ78" i="11"/>
  <c r="L78" i="8"/>
  <c r="K78" i="8"/>
  <c r="AZ77" i="11"/>
  <c r="K77" i="8"/>
  <c r="AZ74" i="11"/>
  <c r="K74" i="8"/>
  <c r="AZ73" i="11"/>
  <c r="K73" i="8"/>
  <c r="AZ72" i="11"/>
  <c r="K72" i="8"/>
  <c r="AZ71" i="11"/>
  <c r="K71" i="8"/>
  <c r="AZ70" i="11"/>
  <c r="L70" i="8"/>
  <c r="K70" i="8"/>
  <c r="AZ69" i="11"/>
  <c r="L69" i="8"/>
  <c r="K69" i="8"/>
  <c r="AZ68" i="11"/>
  <c r="L68" i="8"/>
  <c r="K68" i="8"/>
  <c r="AZ66" i="11"/>
  <c r="K67" i="8"/>
  <c r="AZ67" i="11"/>
  <c r="L66" i="8"/>
  <c r="K66" i="8"/>
  <c r="AZ65" i="11"/>
  <c r="L65" i="8"/>
  <c r="K65" i="8"/>
  <c r="AZ64" i="11"/>
  <c r="L64" i="8"/>
  <c r="K64" i="8"/>
  <c r="AZ63" i="11"/>
  <c r="L63" i="8"/>
  <c r="C63" i="8" s="1"/>
  <c r="K63" i="8"/>
  <c r="B63" i="8" s="1"/>
  <c r="AZ62" i="11"/>
  <c r="L62" i="8"/>
  <c r="K62" i="8"/>
  <c r="AZ61" i="11"/>
  <c r="K61" i="8"/>
  <c r="AZ60" i="11"/>
  <c r="L60" i="8"/>
  <c r="K60" i="8"/>
  <c r="L56" i="8"/>
  <c r="K56" i="8"/>
  <c r="K55" i="8"/>
  <c r="AZ53" i="11"/>
  <c r="K51" i="8"/>
  <c r="AZ52" i="11"/>
  <c r="L50" i="8"/>
  <c r="K50" i="8"/>
  <c r="B50" i="8" s="1"/>
  <c r="L49" i="8"/>
  <c r="C49" i="8" s="1"/>
  <c r="K49" i="8"/>
  <c r="B49" i="8" s="1"/>
  <c r="L48" i="8"/>
  <c r="C48" i="8" s="1"/>
  <c r="K48" i="8"/>
  <c r="B48" i="8" s="1"/>
  <c r="AZ49" i="11"/>
  <c r="L47" i="8"/>
  <c r="K47" i="8"/>
  <c r="AZ48" i="11"/>
  <c r="L46" i="8"/>
  <c r="K46" i="8"/>
  <c r="AZ47" i="11"/>
  <c r="L45" i="8"/>
  <c r="K45" i="8"/>
  <c r="AZ46" i="11"/>
  <c r="L44" i="8"/>
  <c r="K44" i="8"/>
  <c r="AZ45" i="11"/>
  <c r="L43" i="8"/>
  <c r="C43" i="8" s="1"/>
  <c r="K43" i="8"/>
  <c r="B43" i="8" s="1"/>
  <c r="L42" i="8"/>
  <c r="C42" i="8" s="1"/>
  <c r="K42" i="8"/>
  <c r="B42" i="8" s="1"/>
  <c r="AZ43" i="11"/>
  <c r="L41" i="8"/>
  <c r="K41" i="8"/>
  <c r="AZ42" i="11"/>
  <c r="L39" i="8"/>
  <c r="K39" i="8"/>
  <c r="AZ28" i="11"/>
  <c r="K25" i="8"/>
  <c r="L36" i="8"/>
  <c r="K36" i="8"/>
  <c r="L35" i="8"/>
  <c r="K35" i="8"/>
  <c r="L34" i="8"/>
  <c r="K34" i="8"/>
  <c r="L33" i="8"/>
  <c r="K33" i="8"/>
  <c r="AZ35" i="11"/>
  <c r="K32" i="8"/>
  <c r="AZ34" i="11"/>
  <c r="L31" i="8"/>
  <c r="K31" i="8"/>
  <c r="AZ33" i="11"/>
  <c r="L30" i="8"/>
  <c r="K30" i="8"/>
  <c r="AZ32" i="11"/>
  <c r="L29" i="8"/>
  <c r="K29" i="8"/>
  <c r="AZ31" i="11"/>
  <c r="L28" i="8"/>
  <c r="K28" i="8"/>
  <c r="L27" i="8"/>
  <c r="K27" i="8"/>
  <c r="AZ29" i="11"/>
  <c r="L26" i="8"/>
  <c r="K26" i="8"/>
  <c r="AZ25" i="11"/>
  <c r="L22" i="8"/>
  <c r="K22" i="8"/>
  <c r="AZ24" i="11"/>
  <c r="L21" i="8"/>
  <c r="K21" i="8"/>
  <c r="AZ23" i="11"/>
  <c r="L20" i="8"/>
  <c r="K20" i="8"/>
  <c r="AZ22" i="11"/>
  <c r="L19" i="8"/>
  <c r="K19" i="8"/>
  <c r="AZ21" i="11"/>
  <c r="K18" i="8"/>
  <c r="AZ20" i="11"/>
  <c r="K17" i="8"/>
  <c r="AZ19" i="11"/>
  <c r="K16" i="8"/>
  <c r="AZ16" i="11"/>
  <c r="K13" i="8"/>
  <c r="AZ15" i="11"/>
  <c r="L12" i="8"/>
  <c r="K12" i="8"/>
  <c r="BC392" i="11"/>
  <c r="AZ392" i="11"/>
  <c r="AQ392" i="11"/>
  <c r="AN392" i="11"/>
  <c r="AK392" i="11"/>
  <c r="AH392" i="11"/>
  <c r="AB392" i="11"/>
  <c r="Y392" i="11"/>
  <c r="V392" i="11"/>
  <c r="S392" i="11"/>
  <c r="P392" i="11"/>
  <c r="M392" i="11"/>
  <c r="J392" i="11"/>
  <c r="G392" i="11"/>
  <c r="K403" i="8"/>
  <c r="BF391" i="11"/>
  <c r="BC391" i="11"/>
  <c r="AZ391" i="11"/>
  <c r="AQ391" i="11"/>
  <c r="AN391" i="11"/>
  <c r="AK391" i="11"/>
  <c r="AH391" i="11"/>
  <c r="AB391" i="11"/>
  <c r="Y391" i="11"/>
  <c r="V391" i="11"/>
  <c r="S391" i="11"/>
  <c r="P391" i="11"/>
  <c r="M391" i="11"/>
  <c r="J391" i="11"/>
  <c r="G391" i="11"/>
  <c r="L402" i="8"/>
  <c r="K402" i="8"/>
  <c r="BI390" i="11"/>
  <c r="BF390" i="11"/>
  <c r="BC390" i="11"/>
  <c r="AZ390" i="11"/>
  <c r="AQ390" i="11"/>
  <c r="AN390" i="11"/>
  <c r="AK390" i="11"/>
  <c r="AH390" i="11"/>
  <c r="AB390" i="11"/>
  <c r="Y390" i="11"/>
  <c r="V390" i="11"/>
  <c r="S390" i="11"/>
  <c r="P390" i="11"/>
  <c r="M390" i="11"/>
  <c r="J390" i="11"/>
  <c r="G390" i="11"/>
  <c r="BI389" i="11"/>
  <c r="BF389" i="11"/>
  <c r="BC389" i="11"/>
  <c r="AW389" i="11"/>
  <c r="AQ389" i="11"/>
  <c r="AN389" i="11"/>
  <c r="AK389" i="11"/>
  <c r="AH389" i="11"/>
  <c r="AE389" i="11"/>
  <c r="AB389" i="11"/>
  <c r="Y389" i="11"/>
  <c r="V389" i="11"/>
  <c r="S389" i="11"/>
  <c r="P389" i="11"/>
  <c r="M389" i="11"/>
  <c r="J389" i="11"/>
  <c r="G389" i="11"/>
  <c r="K400" i="8"/>
  <c r="BK388" i="11"/>
  <c r="BJ388" i="11"/>
  <c r="BJ394" i="11" s="1"/>
  <c r="BH388" i="11"/>
  <c r="BH394" i="11" s="1"/>
  <c r="BG388" i="11"/>
  <c r="BG394" i="11" s="1"/>
  <c r="BE388" i="11"/>
  <c r="BE394" i="11" s="1"/>
  <c r="BD388" i="11"/>
  <c r="BD394" i="11" s="1"/>
  <c r="BB388" i="11"/>
  <c r="BB394" i="11" s="1"/>
  <c r="BA388" i="11"/>
  <c r="BA394" i="11" s="1"/>
  <c r="AY388" i="11"/>
  <c r="AY394" i="11" s="1"/>
  <c r="AX388" i="11"/>
  <c r="AX394" i="11" s="1"/>
  <c r="AV388" i="11"/>
  <c r="AV394" i="11" s="1"/>
  <c r="AW394" i="11" s="1"/>
  <c r="AP388" i="11"/>
  <c r="AP394" i="11" s="1"/>
  <c r="AO388" i="11"/>
  <c r="AO394" i="11" s="1"/>
  <c r="AM388" i="11"/>
  <c r="AM394" i="11" s="1"/>
  <c r="AL388" i="11"/>
  <c r="AL394" i="11" s="1"/>
  <c r="AJ388" i="11"/>
  <c r="AI388" i="11"/>
  <c r="AI394" i="11" s="1"/>
  <c r="AG388" i="11"/>
  <c r="AG394" i="11" s="1"/>
  <c r="AF388" i="11"/>
  <c r="AD388" i="11"/>
  <c r="AD394" i="11" s="1"/>
  <c r="AC388" i="11"/>
  <c r="AC394" i="11" s="1"/>
  <c r="AA388" i="11"/>
  <c r="AA394" i="11" s="1"/>
  <c r="Z388" i="11"/>
  <c r="Z394" i="11" s="1"/>
  <c r="X388" i="11"/>
  <c r="X394" i="11" s="1"/>
  <c r="W388" i="11"/>
  <c r="W394" i="11" s="1"/>
  <c r="U388" i="11"/>
  <c r="U394" i="11" s="1"/>
  <c r="T388" i="11"/>
  <c r="T394" i="11" s="1"/>
  <c r="R388" i="11"/>
  <c r="R394" i="11" s="1"/>
  <c r="Q388" i="11"/>
  <c r="Q394" i="11" s="1"/>
  <c r="O388" i="11"/>
  <c r="O394" i="11" s="1"/>
  <c r="N388" i="11"/>
  <c r="N394" i="11" s="1"/>
  <c r="L388" i="11"/>
  <c r="L394" i="11" s="1"/>
  <c r="K388" i="11"/>
  <c r="K394" i="11" s="1"/>
  <c r="I388" i="11"/>
  <c r="I394" i="11" s="1"/>
  <c r="H388" i="11"/>
  <c r="H394" i="11" s="1"/>
  <c r="F388" i="11"/>
  <c r="F394" i="11" s="1"/>
  <c r="E388" i="11"/>
  <c r="BI382" i="11"/>
  <c r="BF382" i="11"/>
  <c r="BC382" i="11"/>
  <c r="BC381" i="11" s="1"/>
  <c r="AW382" i="11"/>
  <c r="AT382" i="11"/>
  <c r="AQ382" i="11"/>
  <c r="AQ381" i="11" s="1"/>
  <c r="AN382" i="11"/>
  <c r="AN381" i="11" s="1"/>
  <c r="AK382" i="11"/>
  <c r="AK381" i="11" s="1"/>
  <c r="AH382" i="11"/>
  <c r="AH381" i="11" s="1"/>
  <c r="AE382" i="11"/>
  <c r="AE381" i="11" s="1"/>
  <c r="Y382" i="11"/>
  <c r="V382" i="11"/>
  <c r="S382" i="11"/>
  <c r="P382" i="11"/>
  <c r="M382" i="11"/>
  <c r="J382" i="11"/>
  <c r="G382" i="11"/>
  <c r="L393" i="8"/>
  <c r="K393" i="8"/>
  <c r="BC373" i="11"/>
  <c r="BC372" i="11" s="1"/>
  <c r="AQ373" i="11"/>
  <c r="AQ372" i="11" s="1"/>
  <c r="AN373" i="11"/>
  <c r="AN372" i="11" s="1"/>
  <c r="AK373" i="11"/>
  <c r="AK372" i="11" s="1"/>
  <c r="AH373" i="11"/>
  <c r="AH372" i="11" s="1"/>
  <c r="AE372" i="11"/>
  <c r="S373" i="11"/>
  <c r="P373" i="11"/>
  <c r="M373" i="11"/>
  <c r="J373" i="11"/>
  <c r="G373" i="11"/>
  <c r="L384" i="8"/>
  <c r="K384" i="8"/>
  <c r="BI360" i="11"/>
  <c r="BC360" i="11"/>
  <c r="BC359" i="11" s="1"/>
  <c r="AT360" i="11"/>
  <c r="AQ360" i="11"/>
  <c r="AQ359" i="11" s="1"/>
  <c r="AN360" i="11"/>
  <c r="AN359" i="11" s="1"/>
  <c r="AK360" i="11"/>
  <c r="AK359" i="11" s="1"/>
  <c r="AH360" i="11"/>
  <c r="AH359" i="11" s="1"/>
  <c r="Y360" i="11"/>
  <c r="V360" i="11"/>
  <c r="S360" i="11"/>
  <c r="G360" i="11"/>
  <c r="L371" i="8"/>
  <c r="K371" i="8"/>
  <c r="BC351" i="11"/>
  <c r="BC350" i="11" s="1"/>
  <c r="AQ351" i="11"/>
  <c r="AQ350" i="11" s="1"/>
  <c r="AN351" i="11"/>
  <c r="AN350" i="11" s="1"/>
  <c r="AK351" i="11"/>
  <c r="AK350" i="11" s="1"/>
  <c r="AH351" i="11"/>
  <c r="AH350" i="11" s="1"/>
  <c r="S351" i="11"/>
  <c r="P351" i="11"/>
  <c r="M351" i="11"/>
  <c r="J351" i="11"/>
  <c r="G351" i="11"/>
  <c r="L362" i="8"/>
  <c r="K362" i="8"/>
  <c r="BC343" i="11"/>
  <c r="BC342" i="11" s="1"/>
  <c r="AQ343" i="11"/>
  <c r="AQ342" i="11" s="1"/>
  <c r="AN343" i="11"/>
  <c r="AN342" i="11" s="1"/>
  <c r="AK343" i="11"/>
  <c r="AK342" i="11" s="1"/>
  <c r="AH343" i="11"/>
  <c r="AH342" i="11" s="1"/>
  <c r="AE343" i="11"/>
  <c r="Y343" i="11"/>
  <c r="S343" i="11"/>
  <c r="G343" i="11"/>
  <c r="K353" i="8"/>
  <c r="BI332" i="11"/>
  <c r="BC332" i="11"/>
  <c r="BC331" i="11" s="1"/>
  <c r="AT332" i="11"/>
  <c r="AQ332" i="11"/>
  <c r="AQ331" i="11" s="1"/>
  <c r="AN332" i="11"/>
  <c r="AN331" i="11" s="1"/>
  <c r="AK332" i="11"/>
  <c r="AK331" i="11" s="1"/>
  <c r="AH332" i="11"/>
  <c r="AH331" i="11" s="1"/>
  <c r="V332" i="11"/>
  <c r="S332" i="11"/>
  <c r="P332" i="11"/>
  <c r="M332" i="11"/>
  <c r="J332" i="11"/>
  <c r="G332" i="11"/>
  <c r="L342" i="8"/>
  <c r="K342" i="8"/>
  <c r="BI322" i="11"/>
  <c r="BC322" i="11"/>
  <c r="BC321" i="11" s="1"/>
  <c r="AT322" i="11"/>
  <c r="AQ322" i="11"/>
  <c r="AQ321" i="11" s="1"/>
  <c r="AN322" i="11"/>
  <c r="AN321" i="11" s="1"/>
  <c r="AK322" i="11"/>
  <c r="AK321" i="11" s="1"/>
  <c r="AH322" i="11"/>
  <c r="AH321" i="11" s="1"/>
  <c r="V322" i="11"/>
  <c r="S322" i="11"/>
  <c r="P322" i="11"/>
  <c r="M322" i="11"/>
  <c r="J322" i="11"/>
  <c r="G322" i="11"/>
  <c r="L332" i="8"/>
  <c r="K332" i="8"/>
  <c r="BC314" i="11"/>
  <c r="BC313" i="11" s="1"/>
  <c r="AQ314" i="11"/>
  <c r="AQ313" i="11" s="1"/>
  <c r="AN314" i="11"/>
  <c r="AN313" i="11" s="1"/>
  <c r="AK314" i="11"/>
  <c r="AK313" i="11" s="1"/>
  <c r="AH314" i="11"/>
  <c r="AH313" i="11" s="1"/>
  <c r="S314" i="11"/>
  <c r="G314" i="11"/>
  <c r="L323" i="8"/>
  <c r="K323" i="8"/>
  <c r="BI305" i="11"/>
  <c r="BC305" i="11"/>
  <c r="BC304" i="11" s="1"/>
  <c r="AQ305" i="11"/>
  <c r="AQ304" i="11" s="1"/>
  <c r="AN305" i="11"/>
  <c r="AN304" i="11" s="1"/>
  <c r="AK305" i="11"/>
  <c r="AK304" i="11" s="1"/>
  <c r="AH305" i="11"/>
  <c r="AH304" i="11" s="1"/>
  <c r="Y305" i="11"/>
  <c r="V305" i="11"/>
  <c r="S305" i="11"/>
  <c r="P305" i="11"/>
  <c r="M305" i="11"/>
  <c r="G305" i="11"/>
  <c r="K314" i="8"/>
  <c r="BC295" i="11"/>
  <c r="BC294" i="11" s="1"/>
  <c r="AT295" i="11"/>
  <c r="AQ295" i="11"/>
  <c r="AQ294" i="11" s="1"/>
  <c r="AN295" i="11"/>
  <c r="AN294" i="11" s="1"/>
  <c r="AK295" i="11"/>
  <c r="AK294" i="11" s="1"/>
  <c r="AH295" i="11"/>
  <c r="AH294" i="11" s="1"/>
  <c r="S295" i="11"/>
  <c r="J295" i="11"/>
  <c r="G295" i="11"/>
  <c r="K304" i="8"/>
  <c r="BI285" i="11"/>
  <c r="BC285" i="11"/>
  <c r="BC284" i="11" s="1"/>
  <c r="AQ285" i="11"/>
  <c r="AQ284" i="11" s="1"/>
  <c r="AN285" i="11"/>
  <c r="AN284" i="11" s="1"/>
  <c r="AK285" i="11"/>
  <c r="AK284" i="11" s="1"/>
  <c r="AH285" i="11"/>
  <c r="AH284" i="11" s="1"/>
  <c r="Y285" i="11"/>
  <c r="V285" i="11"/>
  <c r="S285" i="11"/>
  <c r="P285" i="11"/>
  <c r="M285" i="11"/>
  <c r="G285" i="11"/>
  <c r="L293" i="8"/>
  <c r="BC275" i="11"/>
  <c r="BC274" i="11" s="1"/>
  <c r="AT275" i="11"/>
  <c r="AQ275" i="11"/>
  <c r="AQ274" i="11" s="1"/>
  <c r="AN275" i="11"/>
  <c r="AN274" i="11" s="1"/>
  <c r="AK275" i="11"/>
  <c r="AK274" i="11" s="1"/>
  <c r="AH275" i="11"/>
  <c r="AH274" i="11" s="1"/>
  <c r="S275" i="11"/>
  <c r="J275" i="11"/>
  <c r="G275" i="11"/>
  <c r="L283" i="8"/>
  <c r="K283" i="8"/>
  <c r="BI268" i="11"/>
  <c r="BC268" i="11"/>
  <c r="BC267" i="11" s="1"/>
  <c r="AW268" i="11"/>
  <c r="AQ268" i="11"/>
  <c r="AQ267" i="11" s="1"/>
  <c r="AN268" i="11"/>
  <c r="AN267" i="11" s="1"/>
  <c r="AK268" i="11"/>
  <c r="AK267" i="11" s="1"/>
  <c r="AH268" i="11"/>
  <c r="AH267" i="11" s="1"/>
  <c r="Y268" i="11"/>
  <c r="G268" i="11"/>
  <c r="L275" i="8"/>
  <c r="K275" i="8"/>
  <c r="BC254" i="11"/>
  <c r="BC253" i="11" s="1"/>
  <c r="AT254" i="11"/>
  <c r="AQ254" i="11"/>
  <c r="AQ253" i="11" s="1"/>
  <c r="AN254" i="11"/>
  <c r="AN253" i="11" s="1"/>
  <c r="AK254" i="11"/>
  <c r="AK253" i="11" s="1"/>
  <c r="AH254" i="11"/>
  <c r="AH253" i="11" s="1"/>
  <c r="V254" i="11"/>
  <c r="S254" i="11"/>
  <c r="P254" i="11"/>
  <c r="M254" i="11"/>
  <c r="J254" i="11"/>
  <c r="G254" i="11"/>
  <c r="L261" i="8"/>
  <c r="K261" i="8"/>
  <c r="BI241" i="11"/>
  <c r="BC241" i="11"/>
  <c r="BC240" i="11" s="1"/>
  <c r="AQ241" i="11"/>
  <c r="AQ240" i="11" s="1"/>
  <c r="AN241" i="11"/>
  <c r="AN240" i="11" s="1"/>
  <c r="AK241" i="11"/>
  <c r="AK240" i="11" s="1"/>
  <c r="AH241" i="11"/>
  <c r="AH240" i="11" s="1"/>
  <c r="AE241" i="11"/>
  <c r="Y241" i="11"/>
  <c r="S241" i="11"/>
  <c r="G241" i="11"/>
  <c r="K248" i="8"/>
  <c r="BC229" i="11"/>
  <c r="BC228" i="11" s="1"/>
  <c r="AW229" i="11"/>
  <c r="AT229" i="11"/>
  <c r="AQ229" i="11"/>
  <c r="AQ228" i="11" s="1"/>
  <c r="AN229" i="11"/>
  <c r="AN228" i="11" s="1"/>
  <c r="AK229" i="11"/>
  <c r="AK228" i="11" s="1"/>
  <c r="AH229" i="11"/>
  <c r="AH228" i="11" s="1"/>
  <c r="AE229" i="11"/>
  <c r="V229" i="11"/>
  <c r="S229" i="11"/>
  <c r="P229" i="11"/>
  <c r="M229" i="11"/>
  <c r="J229" i="11"/>
  <c r="G229" i="11"/>
  <c r="L235" i="8"/>
  <c r="K235" i="8"/>
  <c r="BI222" i="11"/>
  <c r="BC222" i="11"/>
  <c r="BC221" i="11" s="1"/>
  <c r="AQ222" i="11"/>
  <c r="AQ221" i="11" s="1"/>
  <c r="AN222" i="11"/>
  <c r="AN221" i="11" s="1"/>
  <c r="AK222" i="11"/>
  <c r="AK221" i="11" s="1"/>
  <c r="AH222" i="11"/>
  <c r="AH221" i="11" s="1"/>
  <c r="Y222" i="11"/>
  <c r="S222" i="11"/>
  <c r="G222" i="11"/>
  <c r="L228" i="8"/>
  <c r="K228" i="8"/>
  <c r="BC214" i="11"/>
  <c r="BC213" i="11" s="1"/>
  <c r="AT214" i="11"/>
  <c r="AQ214" i="11"/>
  <c r="AQ213" i="11" s="1"/>
  <c r="AN214" i="11"/>
  <c r="AN213" i="11" s="1"/>
  <c r="AK214" i="11"/>
  <c r="AK213" i="11" s="1"/>
  <c r="AH214" i="11"/>
  <c r="AH213" i="11" s="1"/>
  <c r="AE214" i="11"/>
  <c r="S214" i="11"/>
  <c r="P214" i="11"/>
  <c r="M214" i="11"/>
  <c r="J214" i="11"/>
  <c r="G214" i="11"/>
  <c r="L219" i="8"/>
  <c r="K219" i="8"/>
  <c r="BI202" i="11"/>
  <c r="BC202" i="11"/>
  <c r="BC201" i="11" s="1"/>
  <c r="AQ202" i="11"/>
  <c r="AQ201" i="11" s="1"/>
  <c r="AN202" i="11"/>
  <c r="AN201" i="11" s="1"/>
  <c r="AK202" i="11"/>
  <c r="AK201" i="11" s="1"/>
  <c r="AH202" i="11"/>
  <c r="AH201" i="11" s="1"/>
  <c r="Y202" i="11"/>
  <c r="V202" i="11"/>
  <c r="S202" i="11"/>
  <c r="G202" i="11"/>
  <c r="L207" i="8"/>
  <c r="K207" i="8"/>
  <c r="BC198" i="11"/>
  <c r="BC197" i="11" s="1"/>
  <c r="AT198" i="11"/>
  <c r="AQ198" i="11"/>
  <c r="AQ197" i="11" s="1"/>
  <c r="AN198" i="11"/>
  <c r="AN197" i="11" s="1"/>
  <c r="AK198" i="11"/>
  <c r="AK197" i="11" s="1"/>
  <c r="AH198" i="11"/>
  <c r="AH197" i="11" s="1"/>
  <c r="S198" i="11"/>
  <c r="M198" i="11"/>
  <c r="J198" i="11"/>
  <c r="G198" i="11"/>
  <c r="L203" i="8"/>
  <c r="K203" i="8"/>
  <c r="B203" i="8" s="1"/>
  <c r="BI185" i="11"/>
  <c r="BC185" i="11"/>
  <c r="BC184" i="11" s="1"/>
  <c r="AQ185" i="11"/>
  <c r="AQ184" i="11" s="1"/>
  <c r="AN185" i="11"/>
  <c r="AN184" i="11" s="1"/>
  <c r="AK185" i="11"/>
  <c r="AK184" i="11" s="1"/>
  <c r="AH185" i="11"/>
  <c r="AH184" i="11" s="1"/>
  <c r="AE185" i="11"/>
  <c r="AE184" i="11" s="1"/>
  <c r="Y185" i="11"/>
  <c r="V185" i="11"/>
  <c r="S185" i="11"/>
  <c r="P185" i="11"/>
  <c r="G185" i="11"/>
  <c r="L189" i="8"/>
  <c r="K189" i="8"/>
  <c r="B189" i="8" s="1"/>
  <c r="BC173" i="11"/>
  <c r="BC172" i="11" s="1"/>
  <c r="AT173" i="11"/>
  <c r="AQ173" i="11"/>
  <c r="AQ172" i="11" s="1"/>
  <c r="AN173" i="11"/>
  <c r="AN172" i="11" s="1"/>
  <c r="AK173" i="11"/>
  <c r="AK172" i="11" s="1"/>
  <c r="AH173" i="11"/>
  <c r="AH172" i="11" s="1"/>
  <c r="S173" i="11"/>
  <c r="M173" i="11"/>
  <c r="J173" i="11"/>
  <c r="G173" i="11"/>
  <c r="L176" i="8"/>
  <c r="K176" i="8"/>
  <c r="BI161" i="11"/>
  <c r="BC161" i="11"/>
  <c r="BC160" i="11" s="1"/>
  <c r="AQ161" i="11"/>
  <c r="AQ160" i="11" s="1"/>
  <c r="AN161" i="11"/>
  <c r="AN160" i="11" s="1"/>
  <c r="AK161" i="11"/>
  <c r="AK160" i="11" s="1"/>
  <c r="AH161" i="11"/>
  <c r="AH160" i="11" s="1"/>
  <c r="Y161" i="11"/>
  <c r="V161" i="11"/>
  <c r="S161" i="11"/>
  <c r="P161" i="11"/>
  <c r="G161" i="11"/>
  <c r="L163" i="8"/>
  <c r="K163" i="8"/>
  <c r="B163" i="8" s="1"/>
  <c r="BC150" i="11"/>
  <c r="BC149" i="11" s="1"/>
  <c r="AT150" i="11"/>
  <c r="AQ150" i="11"/>
  <c r="AQ149" i="11" s="1"/>
  <c r="AN150" i="11"/>
  <c r="AN149" i="11" s="1"/>
  <c r="AK150" i="11"/>
  <c r="AK149" i="11" s="1"/>
  <c r="AH150" i="11"/>
  <c r="AH149" i="11" s="1"/>
  <c r="S150" i="11"/>
  <c r="M150" i="11"/>
  <c r="J150" i="11"/>
  <c r="G150" i="11"/>
  <c r="L152" i="8"/>
  <c r="K152" i="8"/>
  <c r="BI138" i="11"/>
  <c r="BC138" i="11"/>
  <c r="BC137" i="11" s="1"/>
  <c r="AW138" i="11"/>
  <c r="AQ138" i="11"/>
  <c r="AQ137" i="11" s="1"/>
  <c r="AN138" i="11"/>
  <c r="AN137" i="11" s="1"/>
  <c r="AK138" i="11"/>
  <c r="AK137" i="11" s="1"/>
  <c r="AH138" i="11"/>
  <c r="AH137" i="11" s="1"/>
  <c r="Y138" i="11"/>
  <c r="V138" i="11"/>
  <c r="P138" i="11"/>
  <c r="G138" i="11"/>
  <c r="L139" i="8"/>
  <c r="K139" i="8"/>
  <c r="B139" i="8" s="1"/>
  <c r="BC124" i="11"/>
  <c r="BC123" i="11" s="1"/>
  <c r="AT124" i="11"/>
  <c r="AQ124" i="11"/>
  <c r="AQ123" i="11" s="1"/>
  <c r="AN124" i="11"/>
  <c r="AN123" i="11" s="1"/>
  <c r="AK124" i="11"/>
  <c r="AK123" i="11" s="1"/>
  <c r="AH124" i="11"/>
  <c r="AH123" i="11" s="1"/>
  <c r="S124" i="11"/>
  <c r="M124" i="11"/>
  <c r="J124" i="11"/>
  <c r="G124" i="11"/>
  <c r="L125" i="8"/>
  <c r="K125" i="8"/>
  <c r="BI115" i="11"/>
  <c r="BC115" i="11"/>
  <c r="BC114" i="11" s="1"/>
  <c r="AQ115" i="11"/>
  <c r="AQ114" i="11" s="1"/>
  <c r="AN115" i="11"/>
  <c r="AN114" i="11" s="1"/>
  <c r="AK115" i="11"/>
  <c r="AK114" i="11" s="1"/>
  <c r="AH115" i="11"/>
  <c r="AH114" i="11" s="1"/>
  <c r="Y115" i="11"/>
  <c r="V115" i="11"/>
  <c r="V114" i="11" s="1"/>
  <c r="S115" i="11"/>
  <c r="P115" i="11"/>
  <c r="G115" i="11"/>
  <c r="L116" i="8"/>
  <c r="K116" i="8"/>
  <c r="B116" i="8" s="1"/>
  <c r="BI103" i="11"/>
  <c r="BC103" i="11"/>
  <c r="BC102" i="11" s="1"/>
  <c r="AT103" i="11"/>
  <c r="AQ103" i="11"/>
  <c r="AQ102" i="11" s="1"/>
  <c r="AN103" i="11"/>
  <c r="AN102" i="11" s="1"/>
  <c r="AK103" i="11"/>
  <c r="AK102" i="11" s="1"/>
  <c r="AH103" i="11"/>
  <c r="AH102" i="11" s="1"/>
  <c r="Y103" i="11"/>
  <c r="V103" i="11"/>
  <c r="V102" i="11" s="1"/>
  <c r="S103" i="11"/>
  <c r="M103" i="11"/>
  <c r="J103" i="11"/>
  <c r="G103" i="11"/>
  <c r="L104" i="8"/>
  <c r="K104" i="8"/>
  <c r="B104" i="8" s="1"/>
  <c r="BC98" i="11"/>
  <c r="BC97" i="11" s="1"/>
  <c r="AQ98" i="11"/>
  <c r="AQ97" i="11" s="1"/>
  <c r="AN98" i="11"/>
  <c r="AN97" i="11" s="1"/>
  <c r="AK98" i="11"/>
  <c r="AK97" i="11" s="1"/>
  <c r="AH98" i="11"/>
  <c r="AH97" i="11" s="1"/>
  <c r="V98" i="11"/>
  <c r="S98" i="11"/>
  <c r="P98" i="11"/>
  <c r="G98" i="11"/>
  <c r="K99" i="8"/>
  <c r="BI82" i="11"/>
  <c r="BC82" i="11"/>
  <c r="BC81" i="11" s="1"/>
  <c r="AW82" i="11"/>
  <c r="AT82" i="11"/>
  <c r="AQ82" i="11"/>
  <c r="AQ81" i="11" s="1"/>
  <c r="AN82" i="11"/>
  <c r="AN81" i="11" s="1"/>
  <c r="AK82" i="11"/>
  <c r="AK81" i="11" s="1"/>
  <c r="AH82" i="11"/>
  <c r="AH81" i="11" s="1"/>
  <c r="AE82" i="11"/>
  <c r="Y82" i="11"/>
  <c r="V82" i="11"/>
  <c r="S82" i="11"/>
  <c r="M82" i="11"/>
  <c r="J82" i="11"/>
  <c r="G82" i="11"/>
  <c r="L82" i="8"/>
  <c r="K82" i="8"/>
  <c r="BC76" i="11"/>
  <c r="BC75" i="11" s="1"/>
  <c r="AQ76" i="11"/>
  <c r="AQ75" i="11" s="1"/>
  <c r="AN76" i="11"/>
  <c r="AN75" i="11" s="1"/>
  <c r="AK76" i="11"/>
  <c r="AK75" i="11" s="1"/>
  <c r="AH76" i="11"/>
  <c r="AH75" i="11" s="1"/>
  <c r="S76" i="11"/>
  <c r="P76" i="11"/>
  <c r="G76" i="11"/>
  <c r="L76" i="8"/>
  <c r="K76" i="8"/>
  <c r="BI59" i="11"/>
  <c r="BC59" i="11"/>
  <c r="BC58" i="11" s="1"/>
  <c r="AW59" i="11"/>
  <c r="AT59" i="11"/>
  <c r="AQ59" i="11"/>
  <c r="AQ58" i="11" s="1"/>
  <c r="AN59" i="11"/>
  <c r="AN58" i="11" s="1"/>
  <c r="AK59" i="11"/>
  <c r="AK58" i="11" s="1"/>
  <c r="AH59" i="11"/>
  <c r="AH58" i="11" s="1"/>
  <c r="AE59" i="11"/>
  <c r="Y59" i="11"/>
  <c r="V59" i="11"/>
  <c r="S59" i="11"/>
  <c r="M59" i="11"/>
  <c r="J59" i="11"/>
  <c r="G59" i="11"/>
  <c r="K58" i="8"/>
  <c r="BC55" i="11"/>
  <c r="BC54" i="11" s="1"/>
  <c r="AW55" i="11"/>
  <c r="AQ55" i="11"/>
  <c r="AQ54" i="11" s="1"/>
  <c r="AN55" i="11"/>
  <c r="AN54" i="11" s="1"/>
  <c r="AK55" i="11"/>
  <c r="AK54" i="11" s="1"/>
  <c r="AH55" i="11"/>
  <c r="AH54" i="11" s="1"/>
  <c r="AE55" i="11"/>
  <c r="S55" i="11"/>
  <c r="P55" i="11"/>
  <c r="G55" i="11"/>
  <c r="K53" i="8"/>
  <c r="BI41" i="11"/>
  <c r="BC41" i="11"/>
  <c r="BC40" i="11" s="1"/>
  <c r="AT41" i="11"/>
  <c r="AQ41" i="11"/>
  <c r="AQ40" i="11" s="1"/>
  <c r="AN41" i="11"/>
  <c r="AN40" i="11" s="1"/>
  <c r="AK41" i="11"/>
  <c r="AK40" i="11" s="1"/>
  <c r="AH41" i="11"/>
  <c r="AH40" i="11" s="1"/>
  <c r="Y41" i="11"/>
  <c r="V41" i="11"/>
  <c r="S41" i="11"/>
  <c r="M41" i="11"/>
  <c r="J41" i="11"/>
  <c r="G41" i="11"/>
  <c r="L38" i="8"/>
  <c r="BC27" i="11"/>
  <c r="BC26" i="11" s="1"/>
  <c r="AQ27" i="11"/>
  <c r="AN27" i="11"/>
  <c r="AN26" i="11" s="1"/>
  <c r="AK27" i="11"/>
  <c r="AK26" i="11" s="1"/>
  <c r="AH27" i="11"/>
  <c r="AH26" i="11" s="1"/>
  <c r="V27" i="11"/>
  <c r="S27" i="11"/>
  <c r="G27" i="11"/>
  <c r="K24" i="8"/>
  <c r="BI18" i="11"/>
  <c r="BC18" i="11"/>
  <c r="BC17" i="11" s="1"/>
  <c r="AT18" i="11"/>
  <c r="AQ18" i="11"/>
  <c r="AQ17" i="11" s="1"/>
  <c r="AN18" i="11"/>
  <c r="AN17" i="11" s="1"/>
  <c r="AK18" i="11"/>
  <c r="AK17" i="11" s="1"/>
  <c r="AH18" i="11"/>
  <c r="AH17" i="11" s="1"/>
  <c r="AE18" i="11"/>
  <c r="AE17" i="11" s="1"/>
  <c r="Y18" i="11"/>
  <c r="V18" i="11"/>
  <c r="S18" i="11"/>
  <c r="P18" i="11"/>
  <c r="M18" i="11"/>
  <c r="J18" i="11"/>
  <c r="G18" i="11"/>
  <c r="K15" i="8"/>
  <c r="BC14" i="11"/>
  <c r="BC13" i="11" s="1"/>
  <c r="AQ14" i="11"/>
  <c r="AQ13" i="11" s="1"/>
  <c r="AN14" i="11"/>
  <c r="AN13" i="11" s="1"/>
  <c r="AK14" i="11"/>
  <c r="AK13" i="11" s="1"/>
  <c r="AH14" i="11"/>
  <c r="AH13" i="11" s="1"/>
  <c r="AB14" i="11"/>
  <c r="V14" i="11"/>
  <c r="S14" i="11"/>
  <c r="G14" i="11"/>
  <c r="L11" i="8"/>
  <c r="K11" i="8"/>
  <c r="E96" i="7"/>
  <c r="D96" i="7"/>
  <c r="H404" i="8"/>
  <c r="H397" i="8"/>
  <c r="I396" i="8"/>
  <c r="H396" i="8"/>
  <c r="I395" i="8"/>
  <c r="H395" i="8"/>
  <c r="I394" i="8"/>
  <c r="H394" i="8"/>
  <c r="BI384" i="10"/>
  <c r="I398" i="8"/>
  <c r="H398" i="8"/>
  <c r="H390" i="8"/>
  <c r="H388" i="8"/>
  <c r="H385" i="8"/>
  <c r="BI375" i="10"/>
  <c r="H391" i="8"/>
  <c r="H381" i="8"/>
  <c r="H379" i="8"/>
  <c r="BI368" i="10"/>
  <c r="H376" i="8"/>
  <c r="H378" i="8"/>
  <c r="J378" i="8" s="1"/>
  <c r="H375" i="8"/>
  <c r="H374" i="8"/>
  <c r="H373" i="8"/>
  <c r="H372" i="8"/>
  <c r="BI359" i="10"/>
  <c r="H368" i="8"/>
  <c r="H367" i="8"/>
  <c r="H366" i="8"/>
  <c r="H365" i="8"/>
  <c r="H364" i="8"/>
  <c r="H357" i="8"/>
  <c r="H356" i="8"/>
  <c r="BI351" i="10"/>
  <c r="H359" i="8"/>
  <c r="H355" i="8"/>
  <c r="H358" i="8"/>
  <c r="H354" i="8"/>
  <c r="H360" i="8"/>
  <c r="BI343" i="10"/>
  <c r="H351" i="8"/>
  <c r="H350" i="8"/>
  <c r="H349" i="8"/>
  <c r="H348" i="8"/>
  <c r="H346" i="8"/>
  <c r="H345" i="8"/>
  <c r="H340" i="8"/>
  <c r="H339" i="8"/>
  <c r="BI332" i="10"/>
  <c r="H338" i="8"/>
  <c r="H335" i="8"/>
  <c r="H336" i="8"/>
  <c r="H333" i="8"/>
  <c r="H327" i="8"/>
  <c r="H329" i="8"/>
  <c r="H328" i="8"/>
  <c r="H326" i="8"/>
  <c r="H325" i="8"/>
  <c r="BI318" i="10"/>
  <c r="H324" i="8"/>
  <c r="H321" i="8"/>
  <c r="BI314" i="10"/>
  <c r="H320" i="8"/>
  <c r="H319" i="8"/>
  <c r="H312" i="8"/>
  <c r="H308" i="8"/>
  <c r="H307" i="8"/>
  <c r="BI300" i="10"/>
  <c r="H311" i="8"/>
  <c r="H302" i="8"/>
  <c r="J302" i="8" s="1"/>
  <c r="H301" i="8"/>
  <c r="H300" i="8"/>
  <c r="H299" i="8"/>
  <c r="H298" i="8"/>
  <c r="H297" i="8"/>
  <c r="H296" i="8"/>
  <c r="H295" i="8"/>
  <c r="BI289" i="10"/>
  <c r="BI286" i="10"/>
  <c r="H291" i="8"/>
  <c r="H290" i="8"/>
  <c r="H289" i="8"/>
  <c r="H287" i="8"/>
  <c r="H286" i="8"/>
  <c r="J286" i="8" s="1"/>
  <c r="H284" i="8"/>
  <c r="H285" i="8"/>
  <c r="H281" i="8"/>
  <c r="H280" i="8"/>
  <c r="H279" i="8"/>
  <c r="H277" i="8"/>
  <c r="BI271" i="10"/>
  <c r="H273" i="8"/>
  <c r="J273" i="8" s="1"/>
  <c r="BI265" i="10"/>
  <c r="H270" i="8"/>
  <c r="H269" i="8"/>
  <c r="H268" i="8"/>
  <c r="H267" i="8"/>
  <c r="H266" i="8"/>
  <c r="H265" i="8"/>
  <c r="H264" i="8"/>
  <c r="H263" i="8"/>
  <c r="H262" i="8"/>
  <c r="J262" i="8" s="1"/>
  <c r="H259" i="8"/>
  <c r="H258" i="8"/>
  <c r="H257" i="8"/>
  <c r="H256" i="8"/>
  <c r="H255" i="8"/>
  <c r="J255" i="8" s="1"/>
  <c r="BI249" i="10"/>
  <c r="H254" i="8"/>
  <c r="H253" i="8"/>
  <c r="H252" i="8"/>
  <c r="DB242" i="10"/>
  <c r="H250" i="8"/>
  <c r="BI231" i="10"/>
  <c r="H236" i="8"/>
  <c r="B236" i="8" s="1"/>
  <c r="H246" i="8"/>
  <c r="H245" i="8"/>
  <c r="J245" i="8" s="1"/>
  <c r="H244" i="8"/>
  <c r="H243" i="8"/>
  <c r="H242" i="8"/>
  <c r="H241" i="8"/>
  <c r="J241" i="8" s="1"/>
  <c r="H240" i="8"/>
  <c r="H239" i="8"/>
  <c r="H238" i="8"/>
  <c r="H237" i="8"/>
  <c r="J237" i="8" s="1"/>
  <c r="H233" i="8"/>
  <c r="BI227" i="10"/>
  <c r="H232" i="8"/>
  <c r="H231" i="8"/>
  <c r="H230" i="8"/>
  <c r="H229" i="8"/>
  <c r="H226" i="8"/>
  <c r="H225" i="8"/>
  <c r="H224" i="8"/>
  <c r="H223" i="8"/>
  <c r="H222" i="8"/>
  <c r="H221" i="8"/>
  <c r="BI215" i="10"/>
  <c r="H220" i="8"/>
  <c r="H217" i="8"/>
  <c r="H216" i="8"/>
  <c r="H215" i="8"/>
  <c r="H214" i="8"/>
  <c r="H212" i="8"/>
  <c r="H211" i="8"/>
  <c r="H210" i="8"/>
  <c r="H209" i="8"/>
  <c r="H208" i="8"/>
  <c r="DB201" i="10"/>
  <c r="BI203" i="10"/>
  <c r="H213" i="8"/>
  <c r="DB197" i="10"/>
  <c r="H205" i="8"/>
  <c r="BI199" i="10"/>
  <c r="H200" i="8"/>
  <c r="H199" i="8"/>
  <c r="H198" i="8"/>
  <c r="H197" i="8"/>
  <c r="H196" i="8"/>
  <c r="H195" i="8"/>
  <c r="H194" i="8"/>
  <c r="H193" i="8"/>
  <c r="H192" i="8"/>
  <c r="H191" i="8"/>
  <c r="H190" i="8"/>
  <c r="H185" i="8"/>
  <c r="J185" i="8" s="1"/>
  <c r="H183" i="8"/>
  <c r="H182" i="8"/>
  <c r="H181" i="8"/>
  <c r="H180" i="8"/>
  <c r="H178" i="8"/>
  <c r="DB170" i="10"/>
  <c r="BI172" i="10"/>
  <c r="H177" i="8"/>
  <c r="H174" i="8"/>
  <c r="J174" i="8" s="1"/>
  <c r="H172" i="8"/>
  <c r="H171" i="8"/>
  <c r="H170" i="8"/>
  <c r="H169" i="8"/>
  <c r="J169" i="8" s="1"/>
  <c r="H168" i="8"/>
  <c r="H167" i="8"/>
  <c r="H166" i="8"/>
  <c r="H165" i="8"/>
  <c r="J165" i="8" s="1"/>
  <c r="BI159" i="10"/>
  <c r="H164" i="8"/>
  <c r="H161" i="8"/>
  <c r="H159" i="8"/>
  <c r="J159" i="8" s="1"/>
  <c r="H158" i="8"/>
  <c r="H157" i="8"/>
  <c r="H155" i="8"/>
  <c r="H154" i="8"/>
  <c r="H153" i="8"/>
  <c r="BI148" i="10"/>
  <c r="H156" i="8"/>
  <c r="H149" i="8"/>
  <c r="H147" i="8"/>
  <c r="H146" i="8"/>
  <c r="H142" i="8"/>
  <c r="BI137" i="10"/>
  <c r="H140" i="8"/>
  <c r="H137" i="8"/>
  <c r="J137" i="8" s="1"/>
  <c r="H131" i="8"/>
  <c r="H128" i="8"/>
  <c r="H127" i="8"/>
  <c r="J127" i="8" s="1"/>
  <c r="H123" i="8"/>
  <c r="H122" i="8"/>
  <c r="BI119" i="10"/>
  <c r="H121" i="8"/>
  <c r="H120" i="8"/>
  <c r="H119" i="8"/>
  <c r="H118" i="8"/>
  <c r="H113" i="8"/>
  <c r="H114" i="8"/>
  <c r="H112" i="8"/>
  <c r="J112" i="8" s="1"/>
  <c r="H111" i="8"/>
  <c r="H110" i="8"/>
  <c r="H109" i="8"/>
  <c r="DB101" i="10"/>
  <c r="BI106" i="10"/>
  <c r="H108" i="8"/>
  <c r="H107" i="8"/>
  <c r="H106" i="8"/>
  <c r="H105" i="8"/>
  <c r="J105" i="8" s="1"/>
  <c r="H102" i="8"/>
  <c r="H101" i="8"/>
  <c r="DB96" i="10"/>
  <c r="BI98" i="10"/>
  <c r="BI96" i="10" s="1"/>
  <c r="H100" i="8"/>
  <c r="I97" i="8"/>
  <c r="H97" i="8"/>
  <c r="H96" i="8"/>
  <c r="H95" i="8"/>
  <c r="H94" i="8"/>
  <c r="H92" i="8"/>
  <c r="H91" i="8"/>
  <c r="H90" i="8"/>
  <c r="H89" i="8"/>
  <c r="H87" i="8"/>
  <c r="H88" i="8"/>
  <c r="H86" i="8"/>
  <c r="H85" i="8"/>
  <c r="H84" i="8"/>
  <c r="BI81" i="10"/>
  <c r="C83" i="8"/>
  <c r="H83" i="8"/>
  <c r="H80" i="8"/>
  <c r="H79" i="8"/>
  <c r="H78" i="8"/>
  <c r="BI75" i="10"/>
  <c r="H77" i="8"/>
  <c r="H74" i="8"/>
  <c r="J74" i="8" s="1"/>
  <c r="H73" i="8"/>
  <c r="H72" i="8"/>
  <c r="H71" i="8"/>
  <c r="H70" i="8"/>
  <c r="J70" i="8" s="1"/>
  <c r="H69" i="8"/>
  <c r="H68" i="8"/>
  <c r="H66" i="8"/>
  <c r="DB55" i="10"/>
  <c r="H67" i="8"/>
  <c r="H65" i="8"/>
  <c r="H64" i="8"/>
  <c r="H62" i="8"/>
  <c r="H61" i="8"/>
  <c r="J61" i="8" s="1"/>
  <c r="H60" i="8"/>
  <c r="CM57" i="10"/>
  <c r="BI57" i="10"/>
  <c r="H59" i="8"/>
  <c r="DB50" i="10"/>
  <c r="H55" i="8"/>
  <c r="CY53" i="10"/>
  <c r="H56" i="8"/>
  <c r="BI52" i="10"/>
  <c r="H54" i="8"/>
  <c r="H51" i="8"/>
  <c r="H47" i="8"/>
  <c r="H46" i="8"/>
  <c r="H45" i="8"/>
  <c r="H44" i="8"/>
  <c r="H41" i="8"/>
  <c r="BI41" i="10"/>
  <c r="H40" i="8"/>
  <c r="H39" i="8"/>
  <c r="I36" i="8"/>
  <c r="H36" i="8"/>
  <c r="H35" i="8"/>
  <c r="I34" i="8"/>
  <c r="H34" i="8"/>
  <c r="I33" i="8"/>
  <c r="H33" i="8"/>
  <c r="H32" i="8"/>
  <c r="H30" i="8"/>
  <c r="H29" i="8"/>
  <c r="H28" i="8"/>
  <c r="H27" i="8"/>
  <c r="DB24" i="10"/>
  <c r="H26" i="8"/>
  <c r="BI26" i="10"/>
  <c r="H25" i="8"/>
  <c r="H22" i="8"/>
  <c r="H21" i="8"/>
  <c r="H20" i="8"/>
  <c r="H19" i="8"/>
  <c r="H18" i="8"/>
  <c r="H17" i="8"/>
  <c r="BI17" i="10"/>
  <c r="H16" i="8"/>
  <c r="BI13" i="10"/>
  <c r="DW393" i="10"/>
  <c r="BL393" i="10"/>
  <c r="BI393" i="10"/>
  <c r="I403" i="8"/>
  <c r="H403" i="8"/>
  <c r="DW392" i="10"/>
  <c r="BL392" i="10"/>
  <c r="BI392" i="10"/>
  <c r="H402" i="8"/>
  <c r="DW391" i="10"/>
  <c r="BU391" i="10"/>
  <c r="BL391" i="10"/>
  <c r="BI391" i="10"/>
  <c r="I401" i="8"/>
  <c r="DW390" i="10"/>
  <c r="DE390" i="10"/>
  <c r="CP390" i="10"/>
  <c r="BL390" i="10"/>
  <c r="BI390" i="10"/>
  <c r="DY389" i="10"/>
  <c r="DY395" i="10" s="1"/>
  <c r="DX389" i="10"/>
  <c r="DX395" i="10" s="1"/>
  <c r="DV389" i="10"/>
  <c r="DV395" i="10" s="1"/>
  <c r="E53" i="7" s="1"/>
  <c r="DU389" i="10"/>
  <c r="DU395" i="10" s="1"/>
  <c r="DJ389" i="10"/>
  <c r="DJ395" i="10" s="1"/>
  <c r="E49" i="7" s="1"/>
  <c r="DI389" i="10"/>
  <c r="DI395" i="10" s="1"/>
  <c r="DG389" i="10"/>
  <c r="DF389" i="10"/>
  <c r="DF395" i="10" s="1"/>
  <c r="DD389" i="10"/>
  <c r="DD395" i="10" s="1"/>
  <c r="E47" i="7" s="1"/>
  <c r="DC389" i="10"/>
  <c r="DA389" i="10"/>
  <c r="DA395" i="10" s="1"/>
  <c r="E46" i="7" s="1"/>
  <c r="CZ389" i="10"/>
  <c r="CZ395" i="10" s="1"/>
  <c r="CX389" i="10"/>
  <c r="CX395" i="10" s="1"/>
  <c r="E45" i="7" s="1"/>
  <c r="CW389" i="10"/>
  <c r="CW395" i="10" s="1"/>
  <c r="CU389" i="10"/>
  <c r="CU395" i="10" s="1"/>
  <c r="E44" i="7" s="1"/>
  <c r="CT389" i="10"/>
  <c r="CT395" i="10" s="1"/>
  <c r="CO389" i="10"/>
  <c r="CN389" i="10"/>
  <c r="CN395" i="10" s="1"/>
  <c r="CL389" i="10"/>
  <c r="CK389" i="10"/>
  <c r="CK395" i="10" s="1"/>
  <c r="CF389" i="10"/>
  <c r="CF395" i="10" s="1"/>
  <c r="E39" i="7" s="1"/>
  <c r="CE389" i="10"/>
  <c r="CE395" i="10" s="1"/>
  <c r="CC389" i="10"/>
  <c r="CB389" i="10"/>
  <c r="CB395" i="10" s="1"/>
  <c r="BT389" i="10"/>
  <c r="BT395" i="10" s="1"/>
  <c r="E35" i="7" s="1"/>
  <c r="BS389" i="10"/>
  <c r="BS395" i="10" s="1"/>
  <c r="BN389" i="10"/>
  <c r="BN395" i="10" s="1"/>
  <c r="E33" i="7" s="1"/>
  <c r="BM389" i="10"/>
  <c r="BM395" i="10" s="1"/>
  <c r="BK389" i="10"/>
  <c r="BK395" i="10" s="1"/>
  <c r="E32" i="7" s="1"/>
  <c r="BJ389" i="10"/>
  <c r="BJ395" i="10" s="1"/>
  <c r="BH389" i="10"/>
  <c r="BH395" i="10" s="1"/>
  <c r="E31" i="7" s="1"/>
  <c r="BG389" i="10"/>
  <c r="BG395" i="10" s="1"/>
  <c r="BE389" i="10"/>
  <c r="BD389" i="10"/>
  <c r="BD395" i="10" s="1"/>
  <c r="AD389" i="10"/>
  <c r="AD395" i="10" s="1"/>
  <c r="AC389" i="10"/>
  <c r="AC395" i="10" s="1"/>
  <c r="AA389" i="10"/>
  <c r="Z389" i="10"/>
  <c r="Z395" i="10" s="1"/>
  <c r="I389" i="10"/>
  <c r="H389" i="10"/>
  <c r="DW383" i="10"/>
  <c r="BU383" i="10"/>
  <c r="BL383" i="10"/>
  <c r="I393" i="8"/>
  <c r="H393" i="8"/>
  <c r="DW374" i="10"/>
  <c r="BU374" i="10"/>
  <c r="BL374" i="10"/>
  <c r="BL373" i="10" s="1"/>
  <c r="AK373" i="10"/>
  <c r="G373" i="10"/>
  <c r="I384" i="8"/>
  <c r="DW361" i="10"/>
  <c r="BU361" i="10"/>
  <c r="BL361" i="10"/>
  <c r="H371" i="8"/>
  <c r="DW354" i="10"/>
  <c r="BU354" i="10"/>
  <c r="BL354" i="10"/>
  <c r="H362" i="8"/>
  <c r="DW345" i="10"/>
  <c r="BU345" i="10"/>
  <c r="BL345" i="10"/>
  <c r="H353" i="8"/>
  <c r="DW336" i="10"/>
  <c r="BU336" i="10"/>
  <c r="BL336" i="10"/>
  <c r="H342" i="8"/>
  <c r="DW326" i="10"/>
  <c r="BU326" i="10"/>
  <c r="BU325" i="10" s="1"/>
  <c r="BL326" i="10"/>
  <c r="BL325" i="10" s="1"/>
  <c r="H332" i="8"/>
  <c r="DW317" i="10"/>
  <c r="BU317" i="10"/>
  <c r="BU316" i="10" s="1"/>
  <c r="BL317" i="10"/>
  <c r="BL316" i="10" s="1"/>
  <c r="AK316" i="10"/>
  <c r="AE316" i="10"/>
  <c r="G316" i="10"/>
  <c r="H323" i="8"/>
  <c r="DW309" i="10"/>
  <c r="BU309" i="10"/>
  <c r="BU308" i="10" s="1"/>
  <c r="BL309" i="10"/>
  <c r="BL308" i="10" s="1"/>
  <c r="AE308" i="10"/>
  <c r="H314" i="8"/>
  <c r="DW299" i="10"/>
  <c r="BU299" i="10"/>
  <c r="BL299" i="10"/>
  <c r="BL298" i="10" s="1"/>
  <c r="H304" i="8"/>
  <c r="DW288" i="10"/>
  <c r="BU288" i="10"/>
  <c r="BU287" i="10" s="1"/>
  <c r="BL288" i="10"/>
  <c r="BL287" i="10" s="1"/>
  <c r="AQ287" i="10"/>
  <c r="AE287" i="10"/>
  <c r="H293" i="8"/>
  <c r="BU278" i="10"/>
  <c r="BU277" i="10" s="1"/>
  <c r="BL278" i="10"/>
  <c r="BL277" i="10" s="1"/>
  <c r="AN277" i="10"/>
  <c r="AE277" i="10"/>
  <c r="G277" i="10"/>
  <c r="H283" i="8"/>
  <c r="DW270" i="10"/>
  <c r="BU270" i="10"/>
  <c r="BU269" i="10" s="1"/>
  <c r="BL270" i="10"/>
  <c r="BL269" i="10" s="1"/>
  <c r="AE269" i="10"/>
  <c r="H275" i="8"/>
  <c r="DW256" i="10"/>
  <c r="BU256" i="10"/>
  <c r="BU255" i="10" s="1"/>
  <c r="BL256" i="10"/>
  <c r="BL255" i="10" s="1"/>
  <c r="DW243" i="10"/>
  <c r="BU243" i="10"/>
  <c r="BU242" i="10" s="1"/>
  <c r="BL243" i="10"/>
  <c r="BL242" i="10" s="1"/>
  <c r="AK242" i="10"/>
  <c r="H248" i="8"/>
  <c r="DW230" i="10"/>
  <c r="BU230" i="10"/>
  <c r="BU229" i="10" s="1"/>
  <c r="BL230" i="10"/>
  <c r="BL229" i="10" s="1"/>
  <c r="AK229" i="10"/>
  <c r="AE229" i="10"/>
  <c r="H235" i="8"/>
  <c r="DW223" i="10"/>
  <c r="BU223" i="10"/>
  <c r="BU222" i="10" s="1"/>
  <c r="BL223" i="10"/>
  <c r="BL222" i="10" s="1"/>
  <c r="AQ222" i="10"/>
  <c r="G222" i="10"/>
  <c r="H228" i="8"/>
  <c r="DW214" i="10"/>
  <c r="BU214" i="10"/>
  <c r="BU213" i="10" s="1"/>
  <c r="BL214" i="10"/>
  <c r="BL213" i="10" s="1"/>
  <c r="AK213" i="10"/>
  <c r="AE213" i="10"/>
  <c r="G213" i="10"/>
  <c r="DW202" i="10"/>
  <c r="BU202" i="10"/>
  <c r="BL202" i="10"/>
  <c r="BL201" i="10" s="1"/>
  <c r="AK201" i="10"/>
  <c r="AE201" i="10"/>
  <c r="H207" i="8"/>
  <c r="DW198" i="10"/>
  <c r="BU198" i="10"/>
  <c r="BU197" i="10" s="1"/>
  <c r="BL198" i="10"/>
  <c r="BL197" i="10" s="1"/>
  <c r="DW184" i="10"/>
  <c r="BU184" i="10"/>
  <c r="BU183" i="10" s="1"/>
  <c r="BL184" i="10"/>
  <c r="BL183" i="10" s="1"/>
  <c r="AQ183" i="10"/>
  <c r="AE183" i="10"/>
  <c r="DW171" i="10"/>
  <c r="BU171" i="10"/>
  <c r="BU170" i="10" s="1"/>
  <c r="BL171" i="10"/>
  <c r="BL170" i="10" s="1"/>
  <c r="AQ170" i="10"/>
  <c r="AK170" i="10"/>
  <c r="AE170" i="10"/>
  <c r="DW158" i="10"/>
  <c r="BU158" i="10"/>
  <c r="BU157" i="10" s="1"/>
  <c r="BL158" i="10"/>
  <c r="BL157" i="10" s="1"/>
  <c r="AE157" i="10"/>
  <c r="DW147" i="10"/>
  <c r="BU147" i="10"/>
  <c r="BU146" i="10" s="1"/>
  <c r="BL147" i="10"/>
  <c r="BL146" i="10" s="1"/>
  <c r="DW136" i="10"/>
  <c r="BU136" i="10"/>
  <c r="BU135" i="10" s="1"/>
  <c r="BO135" i="10"/>
  <c r="BL136" i="10"/>
  <c r="BL135" i="10" s="1"/>
  <c r="DW123" i="10"/>
  <c r="BU123" i="10"/>
  <c r="BL123" i="10"/>
  <c r="BL122" i="10" s="1"/>
  <c r="AQ122" i="10"/>
  <c r="AE122" i="10"/>
  <c r="AB122" i="10"/>
  <c r="DW114" i="10"/>
  <c r="BU114" i="10"/>
  <c r="BU113" i="10" s="1"/>
  <c r="BL114" i="10"/>
  <c r="BL113" i="10" s="1"/>
  <c r="AN113" i="10"/>
  <c r="AE113" i="10"/>
  <c r="DW102" i="10"/>
  <c r="BO101" i="10"/>
  <c r="BL102" i="10"/>
  <c r="BL101" i="10" s="1"/>
  <c r="AE101" i="10"/>
  <c r="G101" i="10"/>
  <c r="BU97" i="10"/>
  <c r="BU96" i="10" s="1"/>
  <c r="BL97" i="10"/>
  <c r="BL96" i="10" s="1"/>
  <c r="H99" i="8"/>
  <c r="DW80" i="10"/>
  <c r="BU80" i="10"/>
  <c r="BU79" i="10" s="1"/>
  <c r="BL80" i="10"/>
  <c r="BL79" i="10" s="1"/>
  <c r="AN79" i="10"/>
  <c r="AE79" i="10"/>
  <c r="H82" i="8"/>
  <c r="DW74" i="10"/>
  <c r="BU74" i="10"/>
  <c r="BU73" i="10" s="1"/>
  <c r="BL74" i="10"/>
  <c r="BL73" i="10" s="1"/>
  <c r="AQ73" i="10"/>
  <c r="H76" i="8"/>
  <c r="DW56" i="10"/>
  <c r="DK56" i="10"/>
  <c r="DH56" i="10"/>
  <c r="BU56" i="10"/>
  <c r="BU55" i="10" s="1"/>
  <c r="BL56" i="10"/>
  <c r="BL55" i="10" s="1"/>
  <c r="AH56" i="10"/>
  <c r="AE55" i="10"/>
  <c r="H58" i="8"/>
  <c r="DW51" i="10"/>
  <c r="BU51" i="10"/>
  <c r="BL51" i="10"/>
  <c r="BL50" i="10" s="1"/>
  <c r="BC51" i="10"/>
  <c r="AE50" i="10"/>
  <c r="H53" i="8"/>
  <c r="DW39" i="10"/>
  <c r="BU39" i="10"/>
  <c r="BL39" i="10"/>
  <c r="DW25" i="10"/>
  <c r="BU25" i="10"/>
  <c r="BU24" i="10" s="1"/>
  <c r="BL25" i="10"/>
  <c r="BL24" i="10" s="1"/>
  <c r="AQ24" i="10"/>
  <c r="H24" i="8"/>
  <c r="DW16" i="10"/>
  <c r="BU16" i="10"/>
  <c r="BL16" i="10"/>
  <c r="H15" i="8"/>
  <c r="DW12" i="10"/>
  <c r="BU12" i="10"/>
  <c r="BL12" i="10"/>
  <c r="D13" i="7"/>
  <c r="F404" i="8"/>
  <c r="E404" i="8"/>
  <c r="J49" i="9"/>
  <c r="F403" i="8"/>
  <c r="J48" i="9"/>
  <c r="G48" i="9"/>
  <c r="E402" i="8"/>
  <c r="J47" i="9"/>
  <c r="F401" i="8"/>
  <c r="F400" i="8"/>
  <c r="E400" i="8"/>
  <c r="L45" i="9"/>
  <c r="K45" i="9"/>
  <c r="I45" i="9"/>
  <c r="H45" i="9"/>
  <c r="F45" i="9"/>
  <c r="F51" i="9" s="1"/>
  <c r="E45" i="9"/>
  <c r="E51" i="9" s="1"/>
  <c r="D8" i="7" s="1"/>
  <c r="J44" i="9"/>
  <c r="F393" i="8"/>
  <c r="F392" i="8" s="1"/>
  <c r="E393" i="8"/>
  <c r="E392" i="8" s="1"/>
  <c r="J43" i="9"/>
  <c r="F384" i="8"/>
  <c r="F383" i="8" s="1"/>
  <c r="E384" i="8"/>
  <c r="E383" i="8" s="1"/>
  <c r="J42" i="9"/>
  <c r="F371" i="8"/>
  <c r="F370" i="8" s="1"/>
  <c r="E371" i="8"/>
  <c r="E370" i="8" s="1"/>
  <c r="J41" i="9"/>
  <c r="F362" i="8"/>
  <c r="F361" i="8" s="1"/>
  <c r="J40" i="9"/>
  <c r="F353" i="8"/>
  <c r="F352" i="8" s="1"/>
  <c r="E353" i="8"/>
  <c r="E352" i="8" s="1"/>
  <c r="J39" i="9"/>
  <c r="F342" i="8"/>
  <c r="F341" i="8" s="1"/>
  <c r="E342" i="8"/>
  <c r="E341" i="8" s="1"/>
  <c r="F332" i="8"/>
  <c r="F331" i="8" s="1"/>
  <c r="E332" i="8"/>
  <c r="E331" i="8" s="1"/>
  <c r="F323" i="8"/>
  <c r="F322" i="8" s="1"/>
  <c r="E323" i="8"/>
  <c r="E322" i="8" s="1"/>
  <c r="F314" i="8"/>
  <c r="F313" i="8" s="1"/>
  <c r="F304" i="8"/>
  <c r="F303" i="8" s="1"/>
  <c r="E304" i="8"/>
  <c r="E303" i="8" s="1"/>
  <c r="F293" i="8"/>
  <c r="F292" i="8" s="1"/>
  <c r="E293" i="8"/>
  <c r="E292" i="8" s="1"/>
  <c r="M33" i="9"/>
  <c r="E283" i="8"/>
  <c r="E282" i="8" s="1"/>
  <c r="F275" i="8"/>
  <c r="F274" i="8" s="1"/>
  <c r="F261" i="8"/>
  <c r="F260" i="8" s="1"/>
  <c r="E261" i="8"/>
  <c r="E260" i="8" s="1"/>
  <c r="M30" i="9"/>
  <c r="F248" i="8"/>
  <c r="F247" i="8" s="1"/>
  <c r="E248" i="8"/>
  <c r="E247" i="8" s="1"/>
  <c r="F235" i="8"/>
  <c r="F234" i="8" s="1"/>
  <c r="E228" i="8"/>
  <c r="E227" i="8" s="1"/>
  <c r="F219" i="8"/>
  <c r="F218" i="8" s="1"/>
  <c r="F207" i="8"/>
  <c r="F206" i="8" s="1"/>
  <c r="E99" i="8"/>
  <c r="F82" i="8"/>
  <c r="F81" i="8" s="1"/>
  <c r="E82" i="8"/>
  <c r="E81" i="8" s="1"/>
  <c r="M14" i="9"/>
  <c r="F76" i="8"/>
  <c r="F75" i="8" s="1"/>
  <c r="E76" i="8"/>
  <c r="E75" i="8" s="1"/>
  <c r="E58" i="8"/>
  <c r="E57" i="8" s="1"/>
  <c r="E53" i="8"/>
  <c r="E52" i="8" s="1"/>
  <c r="F38" i="8"/>
  <c r="F37" i="8" s="1"/>
  <c r="E38" i="8"/>
  <c r="E37" i="8" s="1"/>
  <c r="F24" i="8"/>
  <c r="F23" i="8" s="1"/>
  <c r="E24" i="8"/>
  <c r="E23" i="8" s="1"/>
  <c r="F15" i="8"/>
  <c r="F14" i="8" s="1"/>
  <c r="E15" i="8"/>
  <c r="E14" i="8" s="1"/>
  <c r="M8" i="9"/>
  <c r="F11" i="8"/>
  <c r="E11" i="8"/>
  <c r="L7" i="9"/>
  <c r="O404" i="8"/>
  <c r="K404" i="8"/>
  <c r="O397" i="8"/>
  <c r="L395" i="8"/>
  <c r="K395" i="8"/>
  <c r="N394" i="8"/>
  <c r="K388" i="8"/>
  <c r="L385" i="8"/>
  <c r="O372" i="8"/>
  <c r="K365" i="8"/>
  <c r="L351" i="8"/>
  <c r="O350" i="8"/>
  <c r="N350" i="8"/>
  <c r="N348" i="8"/>
  <c r="L329" i="8"/>
  <c r="N324" i="8"/>
  <c r="K321" i="8"/>
  <c r="L315" i="8"/>
  <c r="C315" i="8" s="1"/>
  <c r="J309" i="8"/>
  <c r="K277" i="8"/>
  <c r="O273" i="8"/>
  <c r="N270" i="8"/>
  <c r="O269" i="8"/>
  <c r="K266" i="8"/>
  <c r="O265" i="8"/>
  <c r="N265" i="8"/>
  <c r="K256" i="8"/>
  <c r="L253" i="8"/>
  <c r="L243" i="8"/>
  <c r="O242" i="8"/>
  <c r="N221" i="8"/>
  <c r="N190" i="8"/>
  <c r="P190" i="8" s="1"/>
  <c r="K185" i="8"/>
  <c r="P181" i="8"/>
  <c r="P161" i="8"/>
  <c r="P156" i="8"/>
  <c r="L130" i="8"/>
  <c r="P93" i="8"/>
  <c r="O93" i="8"/>
  <c r="P66" i="8"/>
  <c r="O66" i="8"/>
  <c r="P45" i="8"/>
  <c r="N45" i="8"/>
  <c r="P40" i="8"/>
  <c r="N28" i="8"/>
  <c r="O403" i="8"/>
  <c r="H384" i="8"/>
  <c r="N228" i="8"/>
  <c r="H219" i="8"/>
  <c r="N24" i="8"/>
  <c r="C177" i="12" l="1"/>
  <c r="AF394" i="11"/>
  <c r="B388" i="11"/>
  <c r="B389" i="10"/>
  <c r="C389" i="10"/>
  <c r="BE395" i="10"/>
  <c r="E30" i="7" s="1"/>
  <c r="BF389" i="10"/>
  <c r="DC395" i="10"/>
  <c r="DE395" i="10" s="1"/>
  <c r="CO395" i="10"/>
  <c r="E42" i="7" s="1"/>
  <c r="E54" i="7"/>
  <c r="E98" i="8"/>
  <c r="P213" i="8"/>
  <c r="E183" i="12"/>
  <c r="B183" i="12" s="1"/>
  <c r="F183" i="12"/>
  <c r="C183" i="12" s="1"/>
  <c r="P16" i="8"/>
  <c r="P368" i="8"/>
  <c r="AJ183" i="12"/>
  <c r="AI183" i="12"/>
  <c r="AJ394" i="11"/>
  <c r="AK394" i="11" s="1"/>
  <c r="C388" i="11"/>
  <c r="L399" i="8" s="1"/>
  <c r="J46" i="8"/>
  <c r="J79" i="8"/>
  <c r="J84" i="8"/>
  <c r="J89" i="8"/>
  <c r="J180" i="8"/>
  <c r="J192" i="8"/>
  <c r="J196" i="8"/>
  <c r="J200" i="8"/>
  <c r="J213" i="8"/>
  <c r="J216" i="8"/>
  <c r="J222" i="8"/>
  <c r="J266" i="8"/>
  <c r="J279" i="8"/>
  <c r="J297" i="8"/>
  <c r="J308" i="8"/>
  <c r="J320" i="8"/>
  <c r="J333" i="8"/>
  <c r="J358" i="8"/>
  <c r="J44" i="8"/>
  <c r="J91" i="8"/>
  <c r="J114" i="8"/>
  <c r="J155" i="8"/>
  <c r="J161" i="8"/>
  <c r="J182" i="8"/>
  <c r="J194" i="8"/>
  <c r="J198" i="8"/>
  <c r="J208" i="8"/>
  <c r="J214" i="8"/>
  <c r="J257" i="8"/>
  <c r="J264" i="8"/>
  <c r="J281" i="8"/>
  <c r="J295" i="8"/>
  <c r="J299" i="8"/>
  <c r="J329" i="8"/>
  <c r="J335" i="8"/>
  <c r="J345" i="8"/>
  <c r="J385" i="8"/>
  <c r="J381" i="8"/>
  <c r="C294" i="8"/>
  <c r="H395" i="10"/>
  <c r="H399" i="8"/>
  <c r="J47" i="8"/>
  <c r="J85" i="8"/>
  <c r="J90" i="8"/>
  <c r="J94" i="8"/>
  <c r="J154" i="8"/>
  <c r="J181" i="8"/>
  <c r="J193" i="8"/>
  <c r="J197" i="8"/>
  <c r="J212" i="8"/>
  <c r="J217" i="8"/>
  <c r="J223" i="8"/>
  <c r="J280" i="8"/>
  <c r="J298" i="8"/>
  <c r="J312" i="8"/>
  <c r="J328" i="8"/>
  <c r="J336" i="8"/>
  <c r="J355" i="8"/>
  <c r="CC395" i="10"/>
  <c r="E38" i="7" s="1"/>
  <c r="CD389" i="10"/>
  <c r="CD395" i="10" s="1"/>
  <c r="DG395" i="10"/>
  <c r="E48" i="7" s="1"/>
  <c r="DH389" i="10"/>
  <c r="J62" i="8"/>
  <c r="J71" i="8"/>
  <c r="J80" i="8"/>
  <c r="J106" i="8"/>
  <c r="J109" i="8"/>
  <c r="J166" i="8"/>
  <c r="J170" i="8"/>
  <c r="J238" i="8"/>
  <c r="J242" i="8"/>
  <c r="J246" i="8"/>
  <c r="J252" i="8"/>
  <c r="J268" i="8"/>
  <c r="J287" i="8"/>
  <c r="J311" i="8"/>
  <c r="J321" i="8"/>
  <c r="J351" i="8"/>
  <c r="J365" i="8"/>
  <c r="J64" i="8"/>
  <c r="J167" i="8"/>
  <c r="J239" i="8"/>
  <c r="J39" i="8"/>
  <c r="J45" i="8"/>
  <c r="J78" i="8"/>
  <c r="J92" i="8"/>
  <c r="J113" i="8"/>
  <c r="J156" i="8"/>
  <c r="J164" i="8"/>
  <c r="J178" i="8"/>
  <c r="J183" i="8"/>
  <c r="J191" i="8"/>
  <c r="J195" i="8"/>
  <c r="J199" i="8"/>
  <c r="J215" i="8"/>
  <c r="J226" i="8"/>
  <c r="J258" i="8"/>
  <c r="J265" i="8"/>
  <c r="J270" i="8"/>
  <c r="J290" i="8"/>
  <c r="J296" i="8"/>
  <c r="J300" i="8"/>
  <c r="J307" i="8"/>
  <c r="J319" i="8"/>
  <c r="J327" i="8"/>
  <c r="J379" i="8"/>
  <c r="J72" i="8"/>
  <c r="J88" i="8"/>
  <c r="J107" i="8"/>
  <c r="J253" i="8"/>
  <c r="J277" i="8"/>
  <c r="CL395" i="10"/>
  <c r="E41" i="7" s="1"/>
  <c r="CM389" i="10"/>
  <c r="J60" i="8"/>
  <c r="J65" i="8"/>
  <c r="J69" i="8"/>
  <c r="J73" i="8"/>
  <c r="J96" i="8"/>
  <c r="J108" i="8"/>
  <c r="J111" i="8"/>
  <c r="J146" i="8"/>
  <c r="J158" i="8"/>
  <c r="J168" i="8"/>
  <c r="J172" i="8"/>
  <c r="J210" i="8"/>
  <c r="J233" i="8"/>
  <c r="J240" i="8"/>
  <c r="J244" i="8"/>
  <c r="J284" i="8"/>
  <c r="J325" i="8"/>
  <c r="J338" i="8"/>
  <c r="J348" i="8"/>
  <c r="J357" i="8"/>
  <c r="J388" i="8"/>
  <c r="J68" i="8"/>
  <c r="J95" i="8"/>
  <c r="J110" i="8"/>
  <c r="J171" i="8"/>
  <c r="J243" i="8"/>
  <c r="E21" i="7"/>
  <c r="AE395" i="10"/>
  <c r="U183" i="12"/>
  <c r="V177" i="12"/>
  <c r="D58" i="12"/>
  <c r="E394" i="11"/>
  <c r="B394" i="11" s="1"/>
  <c r="AA395" i="10"/>
  <c r="E20" i="7" s="1"/>
  <c r="AB389" i="10"/>
  <c r="O331" i="8"/>
  <c r="O227" i="8"/>
  <c r="N383" i="8"/>
  <c r="BK394" i="11"/>
  <c r="BL394" i="11" s="1"/>
  <c r="BL388" i="11"/>
  <c r="AZ394" i="11"/>
  <c r="J394" i="11"/>
  <c r="S394" i="11"/>
  <c r="AB394" i="11"/>
  <c r="AN394" i="11"/>
  <c r="V394" i="11"/>
  <c r="AQ394" i="11"/>
  <c r="BI394" i="11"/>
  <c r="M394" i="11"/>
  <c r="AE394" i="11"/>
  <c r="P394" i="11"/>
  <c r="Y394" i="11"/>
  <c r="AH394" i="11"/>
  <c r="BF394" i="11"/>
  <c r="BC394" i="11"/>
  <c r="D264" i="11"/>
  <c r="D371" i="11"/>
  <c r="D384" i="11"/>
  <c r="D280" i="11"/>
  <c r="D233" i="11"/>
  <c r="M139" i="8"/>
  <c r="C139" i="8"/>
  <c r="D139" i="8" s="1"/>
  <c r="M104" i="8"/>
  <c r="C104" i="8"/>
  <c r="D104" i="8" s="1"/>
  <c r="M176" i="8"/>
  <c r="C176" i="8"/>
  <c r="M163" i="8"/>
  <c r="C163" i="8"/>
  <c r="D163" i="8" s="1"/>
  <c r="M189" i="8"/>
  <c r="C189" i="8"/>
  <c r="D189" i="8" s="1"/>
  <c r="M125" i="8"/>
  <c r="C125" i="8"/>
  <c r="M116" i="8"/>
  <c r="C116" i="8"/>
  <c r="D116" i="8" s="1"/>
  <c r="M152" i="8"/>
  <c r="C152" i="8"/>
  <c r="M203" i="8"/>
  <c r="C203" i="8"/>
  <c r="D203" i="8" s="1"/>
  <c r="L392" i="8"/>
  <c r="G370" i="8"/>
  <c r="CY395" i="10"/>
  <c r="DZ395" i="10"/>
  <c r="CV395" i="10"/>
  <c r="DK395" i="10"/>
  <c r="I395" i="10"/>
  <c r="J389" i="10"/>
  <c r="DB395" i="10"/>
  <c r="DW395" i="10"/>
  <c r="N227" i="8"/>
  <c r="B404" i="8"/>
  <c r="I392" i="8"/>
  <c r="C404" i="8"/>
  <c r="O10" i="8"/>
  <c r="E10" i="8"/>
  <c r="N10" i="8"/>
  <c r="F10" i="8"/>
  <c r="G392" i="8"/>
  <c r="H392" i="8"/>
  <c r="O383" i="8"/>
  <c r="G383" i="8"/>
  <c r="O370" i="8"/>
  <c r="I370" i="8"/>
  <c r="L370" i="8"/>
  <c r="H370" i="8"/>
  <c r="I202" i="8"/>
  <c r="H361" i="8"/>
  <c r="O361" i="8"/>
  <c r="K361" i="8"/>
  <c r="H352" i="8"/>
  <c r="O352" i="8"/>
  <c r="K352" i="8"/>
  <c r="G352" i="8"/>
  <c r="G341" i="8"/>
  <c r="O341" i="8"/>
  <c r="I313" i="8"/>
  <c r="L341" i="8"/>
  <c r="H341" i="8"/>
  <c r="O274" i="8"/>
  <c r="K331" i="8"/>
  <c r="G331" i="8"/>
  <c r="G322" i="8"/>
  <c r="O322" i="8"/>
  <c r="K322" i="8"/>
  <c r="H322" i="8"/>
  <c r="K313" i="8"/>
  <c r="O313" i="8"/>
  <c r="H303" i="8"/>
  <c r="G303" i="8"/>
  <c r="O303" i="8"/>
  <c r="G292" i="8"/>
  <c r="H282" i="8"/>
  <c r="P282" i="8"/>
  <c r="N274" i="8"/>
  <c r="L274" i="8"/>
  <c r="G260" i="8"/>
  <c r="O260" i="8"/>
  <c r="O247" i="8"/>
  <c r="G247" i="8"/>
  <c r="H218" i="8"/>
  <c r="K227" i="8"/>
  <c r="H234" i="8"/>
  <c r="H227" i="8"/>
  <c r="L227" i="8"/>
  <c r="N218" i="8"/>
  <c r="K218" i="8"/>
  <c r="K188" i="8"/>
  <c r="K202" i="8"/>
  <c r="L202" i="8"/>
  <c r="O206" i="8"/>
  <c r="N206" i="8"/>
  <c r="L206" i="8"/>
  <c r="H206" i="8"/>
  <c r="K206" i="8"/>
  <c r="P202" i="8"/>
  <c r="I188" i="8"/>
  <c r="N188" i="8"/>
  <c r="P188" i="8" s="1"/>
  <c r="K175" i="8"/>
  <c r="I75" i="8"/>
  <c r="O81" i="8"/>
  <c r="O175" i="8"/>
  <c r="H162" i="8"/>
  <c r="I162" i="8"/>
  <c r="K162" i="8"/>
  <c r="K151" i="8"/>
  <c r="O151" i="8"/>
  <c r="I124" i="8"/>
  <c r="P138" i="8"/>
  <c r="B141" i="8"/>
  <c r="K138" i="8"/>
  <c r="K124" i="8"/>
  <c r="I115" i="8"/>
  <c r="K115" i="8"/>
  <c r="N115" i="8"/>
  <c r="O115" i="8"/>
  <c r="N103" i="8"/>
  <c r="P103" i="8" s="1"/>
  <c r="H103" i="8"/>
  <c r="I103" i="8"/>
  <c r="K103" i="8"/>
  <c r="K98" i="8"/>
  <c r="H98" i="8"/>
  <c r="O14" i="8"/>
  <c r="K52" i="8"/>
  <c r="H52" i="8"/>
  <c r="G81" i="8"/>
  <c r="K81" i="8"/>
  <c r="H75" i="8"/>
  <c r="K75" i="8"/>
  <c r="G75" i="8"/>
  <c r="K23" i="8"/>
  <c r="H57" i="8"/>
  <c r="O57" i="8"/>
  <c r="K57" i="8"/>
  <c r="G37" i="8"/>
  <c r="O37" i="8"/>
  <c r="O23" i="8"/>
  <c r="G23" i="8"/>
  <c r="N23" i="8"/>
  <c r="H14" i="8"/>
  <c r="G14" i="8"/>
  <c r="K14" i="8"/>
  <c r="K10" i="8"/>
  <c r="B351" i="8"/>
  <c r="C351" i="8"/>
  <c r="AB24" i="10"/>
  <c r="AH55" i="10"/>
  <c r="AK79" i="10"/>
  <c r="AE24" i="10"/>
  <c r="DK55" i="10"/>
  <c r="BC50" i="10"/>
  <c r="BO79" i="10"/>
  <c r="BO50" i="10"/>
  <c r="DB325" i="10"/>
  <c r="DB269" i="10"/>
  <c r="DB255" i="10"/>
  <c r="DB213" i="10"/>
  <c r="DB113" i="10"/>
  <c r="DB157" i="10"/>
  <c r="DB146" i="10"/>
  <c r="DB135" i="10"/>
  <c r="CP389" i="10"/>
  <c r="J211" i="8"/>
  <c r="H400" i="8"/>
  <c r="J301" i="8"/>
  <c r="CM395" i="10"/>
  <c r="DW389" i="10"/>
  <c r="D172" i="10"/>
  <c r="J396" i="8"/>
  <c r="J29" i="8"/>
  <c r="B108" i="8"/>
  <c r="J205" i="8"/>
  <c r="C311" i="8"/>
  <c r="D29" i="9"/>
  <c r="D13" i="9"/>
  <c r="G51" i="9"/>
  <c r="D17" i="9"/>
  <c r="D36" i="9"/>
  <c r="D39" i="9"/>
  <c r="D15" i="9"/>
  <c r="D28" i="9"/>
  <c r="D153" i="12"/>
  <c r="D138" i="12"/>
  <c r="D134" i="12"/>
  <c r="D128" i="12"/>
  <c r="D144" i="12"/>
  <c r="D107" i="12"/>
  <c r="D97" i="12"/>
  <c r="D102" i="12"/>
  <c r="D72" i="12"/>
  <c r="N164" i="8"/>
  <c r="D64" i="12"/>
  <c r="D46" i="12"/>
  <c r="N82" i="8"/>
  <c r="D38" i="12"/>
  <c r="D30" i="12"/>
  <c r="N38" i="8"/>
  <c r="P391" i="8"/>
  <c r="N353" i="8"/>
  <c r="N403" i="8"/>
  <c r="P403" i="8" s="1"/>
  <c r="N76" i="8"/>
  <c r="N235" i="8"/>
  <c r="N234" i="8" s="1"/>
  <c r="N99" i="8"/>
  <c r="N176" i="8"/>
  <c r="P176" i="8" s="1"/>
  <c r="N125" i="8"/>
  <c r="P125" i="8" s="1"/>
  <c r="N293" i="8"/>
  <c r="N292" i="8" s="1"/>
  <c r="P292" i="8" s="1"/>
  <c r="N58" i="8"/>
  <c r="N402" i="8"/>
  <c r="N261" i="8"/>
  <c r="N152" i="8"/>
  <c r="P152" i="8" s="1"/>
  <c r="D103" i="12"/>
  <c r="N304" i="8"/>
  <c r="N303" i="8" s="1"/>
  <c r="J26" i="8"/>
  <c r="J149" i="8"/>
  <c r="J376" i="8"/>
  <c r="O394" i="8"/>
  <c r="D87" i="12"/>
  <c r="D176" i="12"/>
  <c r="O398" i="8"/>
  <c r="C398" i="8" s="1"/>
  <c r="O219" i="8"/>
  <c r="D148" i="12"/>
  <c r="D27" i="12"/>
  <c r="AK177" i="12"/>
  <c r="O53" i="8"/>
  <c r="D125" i="12"/>
  <c r="D12" i="12"/>
  <c r="D179" i="12"/>
  <c r="M177" i="12"/>
  <c r="D44" i="12"/>
  <c r="S177" i="12"/>
  <c r="O401" i="8"/>
  <c r="P401" i="8" s="1"/>
  <c r="D15" i="12"/>
  <c r="D80" i="12"/>
  <c r="D95" i="12"/>
  <c r="D167" i="12"/>
  <c r="N342" i="8"/>
  <c r="D122" i="12"/>
  <c r="P140" i="8"/>
  <c r="N15" i="8"/>
  <c r="D69" i="12"/>
  <c r="O235" i="8"/>
  <c r="O234" i="8" s="1"/>
  <c r="D50" i="12"/>
  <c r="B359" i="8"/>
  <c r="B398" i="8"/>
  <c r="D292" i="11"/>
  <c r="D302" i="11"/>
  <c r="D251" i="11"/>
  <c r="D364" i="11"/>
  <c r="D77" i="11"/>
  <c r="D257" i="11"/>
  <c r="D66" i="11"/>
  <c r="D258" i="11"/>
  <c r="D266" i="11"/>
  <c r="D366" i="11"/>
  <c r="D377" i="11"/>
  <c r="D387" i="11"/>
  <c r="D85" i="11"/>
  <c r="D164" i="11"/>
  <c r="L264" i="8"/>
  <c r="C264" i="8" s="1"/>
  <c r="K288" i="8"/>
  <c r="B288" i="8" s="1"/>
  <c r="D288" i="8" s="1"/>
  <c r="D241" i="11"/>
  <c r="D91" i="11"/>
  <c r="D111" i="11"/>
  <c r="D131" i="11"/>
  <c r="D389" i="11"/>
  <c r="D53" i="11"/>
  <c r="D256" i="11"/>
  <c r="D261" i="11"/>
  <c r="D291" i="11"/>
  <c r="D361" i="11"/>
  <c r="D369" i="11"/>
  <c r="D380" i="11"/>
  <c r="L67" i="8"/>
  <c r="M67" i="8" s="1"/>
  <c r="D73" i="11"/>
  <c r="D154" i="11"/>
  <c r="D174" i="11"/>
  <c r="L73" i="8"/>
  <c r="C73" i="8" s="1"/>
  <c r="L112" i="8"/>
  <c r="C112" i="8" s="1"/>
  <c r="D254" i="11"/>
  <c r="D327" i="11"/>
  <c r="D46" i="11"/>
  <c r="D119" i="11"/>
  <c r="D308" i="11"/>
  <c r="L248" i="8"/>
  <c r="L132" i="8"/>
  <c r="C132" i="8" s="1"/>
  <c r="D87" i="11"/>
  <c r="D315" i="11"/>
  <c r="D325" i="11"/>
  <c r="L92" i="8"/>
  <c r="M92" i="8" s="1"/>
  <c r="D27" i="11"/>
  <c r="D59" i="11"/>
  <c r="D99" i="11"/>
  <c r="L400" i="8"/>
  <c r="M400" i="8" s="1"/>
  <c r="L51" i="8"/>
  <c r="M51" i="8" s="1"/>
  <c r="L178" i="8"/>
  <c r="L156" i="8"/>
  <c r="C156" i="8" s="1"/>
  <c r="L167" i="8"/>
  <c r="C167" i="8" s="1"/>
  <c r="D41" i="11"/>
  <c r="BF388" i="11"/>
  <c r="D244" i="11"/>
  <c r="D252" i="11"/>
  <c r="D259" i="11"/>
  <c r="D319" i="11"/>
  <c r="D367" i="11"/>
  <c r="D278" i="11"/>
  <c r="K286" i="8"/>
  <c r="M286" i="8" s="1"/>
  <c r="L335" i="8"/>
  <c r="M335" i="8" s="1"/>
  <c r="D129" i="11"/>
  <c r="D71" i="11"/>
  <c r="D368" i="11"/>
  <c r="D285" i="11"/>
  <c r="K293" i="8"/>
  <c r="D124" i="11"/>
  <c r="D161" i="11"/>
  <c r="L108" i="8"/>
  <c r="M108" i="8" s="1"/>
  <c r="D107" i="11"/>
  <c r="D21" i="11"/>
  <c r="D56" i="11"/>
  <c r="D142" i="11"/>
  <c r="D311" i="11"/>
  <c r="D61" i="11"/>
  <c r="D117" i="11"/>
  <c r="D323" i="11"/>
  <c r="D379" i="11"/>
  <c r="L18" i="8"/>
  <c r="M18" i="8" s="1"/>
  <c r="L118" i="8"/>
  <c r="C118" i="8" s="1"/>
  <c r="K271" i="8"/>
  <c r="B271" i="8" s="1"/>
  <c r="E83" i="7"/>
  <c r="L71" i="8"/>
  <c r="M71" i="8" s="1"/>
  <c r="L320" i="8"/>
  <c r="C320" i="8" s="1"/>
  <c r="D80" i="11"/>
  <c r="D109" i="11"/>
  <c r="D116" i="11"/>
  <c r="D157" i="11"/>
  <c r="D167" i="11"/>
  <c r="D177" i="11"/>
  <c r="D187" i="11"/>
  <c r="D195" i="11"/>
  <c r="D207" i="11"/>
  <c r="D217" i="11"/>
  <c r="D238" i="11"/>
  <c r="D263" i="11"/>
  <c r="D273" i="11"/>
  <c r="D333" i="11"/>
  <c r="D243" i="11"/>
  <c r="D328" i="11"/>
  <c r="D93" i="11"/>
  <c r="D19" i="11"/>
  <c r="D120" i="11"/>
  <c r="K251" i="8"/>
  <c r="M251" i="8" s="1"/>
  <c r="D79" i="11"/>
  <c r="D101" i="11"/>
  <c r="D113" i="11"/>
  <c r="D125" i="11"/>
  <c r="D269" i="11"/>
  <c r="D48" i="11"/>
  <c r="D100" i="11"/>
  <c r="D134" i="11"/>
  <c r="D281" i="11"/>
  <c r="L61" i="8"/>
  <c r="C61" i="8" s="1"/>
  <c r="L101" i="8"/>
  <c r="M101" i="8" s="1"/>
  <c r="D275" i="11"/>
  <c r="D69" i="11"/>
  <c r="D74" i="11"/>
  <c r="D127" i="11"/>
  <c r="D231" i="11"/>
  <c r="L94" i="8"/>
  <c r="C94" i="8" s="1"/>
  <c r="K268" i="8"/>
  <c r="M268" i="8" s="1"/>
  <c r="L333" i="8"/>
  <c r="C333" i="8" s="1"/>
  <c r="D305" i="11"/>
  <c r="V388" i="11"/>
  <c r="D15" i="11"/>
  <c r="D62" i="11"/>
  <c r="D89" i="11"/>
  <c r="D94" i="11"/>
  <c r="D227" i="11"/>
  <c r="D242" i="11"/>
  <c r="D277" i="11"/>
  <c r="D307" i="11"/>
  <c r="D354" i="11"/>
  <c r="D385" i="11"/>
  <c r="D339" i="11"/>
  <c r="D349" i="11"/>
  <c r="D378" i="11"/>
  <c r="D102" i="7"/>
  <c r="E100" i="7"/>
  <c r="D392" i="11"/>
  <c r="D317" i="11"/>
  <c r="L58" i="8"/>
  <c r="D18" i="11"/>
  <c r="D63" i="11"/>
  <c r="D265" i="11"/>
  <c r="D279" i="11"/>
  <c r="D324" i="11"/>
  <c r="D20" i="11"/>
  <c r="L403" i="8"/>
  <c r="C403" i="8" s="1"/>
  <c r="L16" i="8"/>
  <c r="M16" i="8" s="1"/>
  <c r="L77" i="8"/>
  <c r="C77" i="8" s="1"/>
  <c r="L120" i="8"/>
  <c r="C120" i="8" s="1"/>
  <c r="L250" i="8"/>
  <c r="M250" i="8" s="1"/>
  <c r="K301" i="8"/>
  <c r="B301" i="8" s="1"/>
  <c r="K311" i="8"/>
  <c r="M311" i="8" s="1"/>
  <c r="D115" i="11"/>
  <c r="G388" i="11"/>
  <c r="D57" i="11"/>
  <c r="D95" i="11"/>
  <c r="D146" i="11"/>
  <c r="D309" i="11"/>
  <c r="D329" i="11"/>
  <c r="L86" i="8"/>
  <c r="M86" i="8" s="1"/>
  <c r="D65" i="11"/>
  <c r="D105" i="11"/>
  <c r="L144" i="8"/>
  <c r="C144" i="8" s="1"/>
  <c r="D144" i="8" s="1"/>
  <c r="D83" i="11"/>
  <c r="L15" i="8"/>
  <c r="K245" i="8"/>
  <c r="B245" i="8" s="1"/>
  <c r="K397" i="8"/>
  <c r="B397" i="8" s="1"/>
  <c r="L102" i="8"/>
  <c r="M102" i="8" s="1"/>
  <c r="K240" i="8"/>
  <c r="M240" i="8" s="1"/>
  <c r="K378" i="8"/>
  <c r="M378" i="8" s="1"/>
  <c r="K382" i="8"/>
  <c r="M382" i="8" s="1"/>
  <c r="D332" i="11"/>
  <c r="D133" i="11"/>
  <c r="D182" i="11"/>
  <c r="D192" i="11"/>
  <c r="D336" i="11"/>
  <c r="D362" i="11"/>
  <c r="D365" i="11"/>
  <c r="D370" i="11"/>
  <c r="D55" i="11"/>
  <c r="L135" i="8"/>
  <c r="C135" i="8" s="1"/>
  <c r="K300" i="8"/>
  <c r="M300" i="8" s="1"/>
  <c r="D121" i="11"/>
  <c r="D98" i="11"/>
  <c r="D143" i="11"/>
  <c r="K390" i="8"/>
  <c r="M390" i="8" s="1"/>
  <c r="K399" i="8"/>
  <c r="D237" i="11"/>
  <c r="L314" i="8"/>
  <c r="L289" i="8"/>
  <c r="M289" i="8" s="1"/>
  <c r="D28" i="11"/>
  <c r="D145" i="11"/>
  <c r="D345" i="11"/>
  <c r="D356" i="11"/>
  <c r="E89" i="7"/>
  <c r="L53" i="8"/>
  <c r="L24" i="8"/>
  <c r="L147" i="8"/>
  <c r="M147" i="8" s="1"/>
  <c r="D76" i="11"/>
  <c r="D24" i="11"/>
  <c r="D147" i="11"/>
  <c r="D220" i="11"/>
  <c r="D235" i="11"/>
  <c r="D247" i="11"/>
  <c r="D347" i="11"/>
  <c r="D374" i="11"/>
  <c r="D386" i="11"/>
  <c r="P388" i="11"/>
  <c r="B395" i="8"/>
  <c r="M194" i="8"/>
  <c r="D87" i="7"/>
  <c r="AW388" i="11"/>
  <c r="S388" i="11"/>
  <c r="AB388" i="11"/>
  <c r="BC388" i="11"/>
  <c r="B183" i="8"/>
  <c r="M153" i="8"/>
  <c r="M172" i="8"/>
  <c r="D94" i="7"/>
  <c r="B172" i="8"/>
  <c r="D99" i="7"/>
  <c r="E94" i="7"/>
  <c r="D91" i="7"/>
  <c r="B153" i="8"/>
  <c r="D90" i="7"/>
  <c r="B346" i="8"/>
  <c r="D85" i="7"/>
  <c r="AN388" i="11"/>
  <c r="E95" i="7"/>
  <c r="AZ388" i="11"/>
  <c r="D84" i="7"/>
  <c r="AQ388" i="11"/>
  <c r="K285" i="8"/>
  <c r="B285" i="8" s="1"/>
  <c r="D214" i="11"/>
  <c r="D222" i="11"/>
  <c r="D72" i="11"/>
  <c r="D112" i="11"/>
  <c r="D282" i="11"/>
  <c r="K290" i="8"/>
  <c r="M290" i="8" s="1"/>
  <c r="D320" i="11"/>
  <c r="L55" i="8"/>
  <c r="M55" i="8" s="1"/>
  <c r="L113" i="8"/>
  <c r="M113" i="8" s="1"/>
  <c r="L159" i="8"/>
  <c r="M159" i="8" s="1"/>
  <c r="L367" i="8"/>
  <c r="M367" i="8" s="1"/>
  <c r="K387" i="8"/>
  <c r="M387" i="8" s="1"/>
  <c r="L170" i="8"/>
  <c r="M170" i="8" s="1"/>
  <c r="L223" i="8"/>
  <c r="M223" i="8" s="1"/>
  <c r="L338" i="8"/>
  <c r="M338" i="8" s="1"/>
  <c r="D173" i="11"/>
  <c r="D22" i="11"/>
  <c r="D60" i="11"/>
  <c r="D78" i="11"/>
  <c r="D96" i="11"/>
  <c r="D118" i="11"/>
  <c r="D144" i="11"/>
  <c r="D260" i="11"/>
  <c r="D272" i="11"/>
  <c r="D286" i="11"/>
  <c r="D296" i="11"/>
  <c r="D301" i="11"/>
  <c r="D326" i="11"/>
  <c r="L336" i="8"/>
  <c r="C336" i="8" s="1"/>
  <c r="D289" i="11"/>
  <c r="D299" i="11"/>
  <c r="L330" i="8"/>
  <c r="C330" i="8" s="1"/>
  <c r="D82" i="11"/>
  <c r="D390" i="11"/>
  <c r="D31" i="11"/>
  <c r="D152" i="11"/>
  <c r="D180" i="11"/>
  <c r="D239" i="11"/>
  <c r="L117" i="8"/>
  <c r="L149" i="8"/>
  <c r="C149" i="8" s="1"/>
  <c r="L244" i="8"/>
  <c r="M244" i="8" s="1"/>
  <c r="K258" i="8"/>
  <c r="M258" i="8" s="1"/>
  <c r="K263" i="8"/>
  <c r="B263" i="8" s="1"/>
  <c r="K265" i="8"/>
  <c r="M265" i="8" s="1"/>
  <c r="L389" i="8"/>
  <c r="C389" i="8" s="1"/>
  <c r="D389" i="8" s="1"/>
  <c r="K394" i="8"/>
  <c r="M394" i="8" s="1"/>
  <c r="K396" i="8"/>
  <c r="M396" i="8" s="1"/>
  <c r="D23" i="11"/>
  <c r="D34" i="11"/>
  <c r="D47" i="11"/>
  <c r="D68" i="11"/>
  <c r="D88" i="11"/>
  <c r="D108" i="11"/>
  <c r="D128" i="11"/>
  <c r="D155" i="11"/>
  <c r="D165" i="11"/>
  <c r="D175" i="11"/>
  <c r="D183" i="11"/>
  <c r="D193" i="11"/>
  <c r="D205" i="11"/>
  <c r="D215" i="11"/>
  <c r="D232" i="11"/>
  <c r="D249" i="11"/>
  <c r="D287" i="11"/>
  <c r="D316" i="11"/>
  <c r="D346" i="11"/>
  <c r="L74" i="8"/>
  <c r="M74" i="8" s="1"/>
  <c r="D295" i="11"/>
  <c r="D16" i="11"/>
  <c r="D52" i="11"/>
  <c r="D92" i="11"/>
  <c r="D132" i="11"/>
  <c r="D246" i="11"/>
  <c r="K253" i="8"/>
  <c r="B253" i="8" s="1"/>
  <c r="L99" i="8"/>
  <c r="L200" i="8"/>
  <c r="M200" i="8" s="1"/>
  <c r="L298" i="8"/>
  <c r="M298" i="8" s="1"/>
  <c r="D360" i="11"/>
  <c r="D25" i="11"/>
  <c r="D49" i="11"/>
  <c r="D90" i="11"/>
  <c r="D110" i="11"/>
  <c r="D162" i="11"/>
  <c r="D200" i="11"/>
  <c r="D318" i="11"/>
  <c r="K401" i="8"/>
  <c r="L181" i="8"/>
  <c r="M181" i="8" s="1"/>
  <c r="K380" i="8"/>
  <c r="B380" i="8" s="1"/>
  <c r="D380" i="8" s="1"/>
  <c r="B27" i="8"/>
  <c r="D45" i="11"/>
  <c r="D67" i="11"/>
  <c r="D86" i="11"/>
  <c r="D106" i="11"/>
  <c r="D126" i="11"/>
  <c r="D218" i="11"/>
  <c r="D303" i="11"/>
  <c r="K312" i="8"/>
  <c r="B312" i="8" s="1"/>
  <c r="D312" i="11"/>
  <c r="L321" i="8"/>
  <c r="M321" i="8" s="1"/>
  <c r="M373" i="8"/>
  <c r="K270" i="8"/>
  <c r="B270" i="8" s="1"/>
  <c r="D270" i="11"/>
  <c r="K278" i="8"/>
  <c r="M278" i="8" s="1"/>
  <c r="D348" i="11"/>
  <c r="L358" i="8"/>
  <c r="C358" i="8" s="1"/>
  <c r="L95" i="8"/>
  <c r="C95" i="8" s="1"/>
  <c r="D202" i="11"/>
  <c r="D70" i="11"/>
  <c r="D130" i="11"/>
  <c r="D170" i="11"/>
  <c r="D190" i="11"/>
  <c r="D210" i="11"/>
  <c r="L17" i="8"/>
  <c r="M17" i="8" s="1"/>
  <c r="K38" i="8"/>
  <c r="L304" i="8"/>
  <c r="L13" i="8"/>
  <c r="M13" i="8" s="1"/>
  <c r="L72" i="8"/>
  <c r="M72" i="8" s="1"/>
  <c r="L80" i="8"/>
  <c r="C80" i="8" s="1"/>
  <c r="L133" i="8"/>
  <c r="C133" i="8" s="1"/>
  <c r="L192" i="8"/>
  <c r="M192" i="8" s="1"/>
  <c r="L401" i="8"/>
  <c r="L25" i="8"/>
  <c r="C25" i="8" s="1"/>
  <c r="L173" i="8"/>
  <c r="C173" i="8" s="1"/>
  <c r="D173" i="8" s="1"/>
  <c r="K273" i="8"/>
  <c r="M273" i="8" s="1"/>
  <c r="K281" i="8"/>
  <c r="B281" i="8" s="1"/>
  <c r="L317" i="8"/>
  <c r="C317" i="8" s="1"/>
  <c r="L334" i="8"/>
  <c r="C334" i="8" s="1"/>
  <c r="D334" i="8" s="1"/>
  <c r="K377" i="8"/>
  <c r="B377" i="8" s="1"/>
  <c r="D377" i="8" s="1"/>
  <c r="D185" i="11"/>
  <c r="D314" i="11"/>
  <c r="D29" i="11"/>
  <c r="D64" i="11"/>
  <c r="D84" i="11"/>
  <c r="D104" i="11"/>
  <c r="D122" i="11"/>
  <c r="D136" i="11"/>
  <c r="D298" i="11"/>
  <c r="D310" i="11"/>
  <c r="D330" i="11"/>
  <c r="D344" i="11"/>
  <c r="L354" i="8"/>
  <c r="M354" i="8" s="1"/>
  <c r="D248" i="11"/>
  <c r="D255" i="11"/>
  <c r="D288" i="11"/>
  <c r="D293" i="11"/>
  <c r="D300" i="11"/>
  <c r="D363" i="11"/>
  <c r="D376" i="11"/>
  <c r="D268" i="11"/>
  <c r="D32" i="11"/>
  <c r="D139" i="11"/>
  <c r="D153" i="11"/>
  <c r="D163" i="11"/>
  <c r="D171" i="11"/>
  <c r="D181" i="11"/>
  <c r="D191" i="11"/>
  <c r="D203" i="11"/>
  <c r="D211" i="11"/>
  <c r="D340" i="11"/>
  <c r="D357" i="11"/>
  <c r="D176" i="11"/>
  <c r="D206" i="11"/>
  <c r="D216" i="11"/>
  <c r="D236" i="11"/>
  <c r="D245" i="11"/>
  <c r="D271" i="11"/>
  <c r="D283" i="11"/>
  <c r="D297" i="11"/>
  <c r="D355" i="11"/>
  <c r="D250" i="11"/>
  <c r="D262" i="11"/>
  <c r="D276" i="11"/>
  <c r="D290" i="11"/>
  <c r="D338" i="11"/>
  <c r="D341" i="11"/>
  <c r="B197" i="8"/>
  <c r="B231" i="8"/>
  <c r="C194" i="8"/>
  <c r="M241" i="8"/>
  <c r="M295" i="8"/>
  <c r="B90" i="8"/>
  <c r="C183" i="8"/>
  <c r="C381" i="8"/>
  <c r="B87" i="8"/>
  <c r="B92" i="8"/>
  <c r="C196" i="8"/>
  <c r="B364" i="8"/>
  <c r="C252" i="8"/>
  <c r="C46" i="8"/>
  <c r="F96" i="7"/>
  <c r="D387" i="10"/>
  <c r="D98" i="10"/>
  <c r="H249" i="8"/>
  <c r="J249" i="8" s="1"/>
  <c r="J285" i="8"/>
  <c r="D20" i="7"/>
  <c r="D341" i="10"/>
  <c r="D286" i="10"/>
  <c r="J51" i="8"/>
  <c r="J291" i="8"/>
  <c r="D199" i="10"/>
  <c r="D390" i="10"/>
  <c r="D114" i="10"/>
  <c r="D230" i="10"/>
  <c r="I400" i="8"/>
  <c r="D309" i="10"/>
  <c r="D336" i="10"/>
  <c r="J259" i="8"/>
  <c r="J360" i="8"/>
  <c r="D53" i="10"/>
  <c r="C56" i="8"/>
  <c r="H93" i="8"/>
  <c r="B93" i="8" s="1"/>
  <c r="J289" i="8"/>
  <c r="J367" i="8"/>
  <c r="D384" i="10"/>
  <c r="J391" i="8"/>
  <c r="D375" i="10"/>
  <c r="H318" i="8"/>
  <c r="B318" i="8" s="1"/>
  <c r="D391" i="10"/>
  <c r="H401" i="8"/>
  <c r="J401" i="8" s="1"/>
  <c r="J153" i="8"/>
  <c r="D392" i="10"/>
  <c r="H31" i="8"/>
  <c r="B31" i="8" s="1"/>
  <c r="J86" i="8"/>
  <c r="D137" i="10"/>
  <c r="DE389" i="10"/>
  <c r="D57" i="10"/>
  <c r="D99" i="10"/>
  <c r="D359" i="10"/>
  <c r="J354" i="8"/>
  <c r="D202" i="10"/>
  <c r="D21" i="7"/>
  <c r="BL389" i="10"/>
  <c r="BL395" i="10" s="1"/>
  <c r="D385" i="10"/>
  <c r="D39" i="10"/>
  <c r="D80" i="10"/>
  <c r="D354" i="10"/>
  <c r="D74" i="10"/>
  <c r="D326" i="10"/>
  <c r="D25" i="10"/>
  <c r="D214" i="10"/>
  <c r="D374" i="10"/>
  <c r="D136" i="10"/>
  <c r="D256" i="10"/>
  <c r="BI389" i="10"/>
  <c r="BI395" i="10" s="1"/>
  <c r="B379" i="8"/>
  <c r="C253" i="8"/>
  <c r="H186" i="8"/>
  <c r="B186" i="8" s="1"/>
  <c r="H38" i="8"/>
  <c r="H261" i="8"/>
  <c r="J59" i="8"/>
  <c r="J67" i="8"/>
  <c r="H201" i="8"/>
  <c r="B201" i="8" s="1"/>
  <c r="J225" i="8"/>
  <c r="J339" i="8"/>
  <c r="D102" i="10"/>
  <c r="D393" i="10"/>
  <c r="D27" i="10"/>
  <c r="D75" i="10"/>
  <c r="C100" i="8"/>
  <c r="D123" i="10"/>
  <c r="D198" i="10"/>
  <c r="D386" i="10"/>
  <c r="D56" i="10"/>
  <c r="D185" i="10"/>
  <c r="H204" i="8"/>
  <c r="J224" i="8"/>
  <c r="J229" i="8"/>
  <c r="J340" i="8"/>
  <c r="J346" i="8"/>
  <c r="C350" i="8"/>
  <c r="J366" i="8"/>
  <c r="H387" i="8"/>
  <c r="H383" i="8" s="1"/>
  <c r="D383" i="10"/>
  <c r="D52" i="10"/>
  <c r="D270" i="10"/>
  <c r="H135" i="8"/>
  <c r="D171" i="10"/>
  <c r="I402" i="8"/>
  <c r="J402" i="8" s="1"/>
  <c r="I138" i="8"/>
  <c r="D215" i="10"/>
  <c r="D317" i="10"/>
  <c r="D314" i="10"/>
  <c r="D343" i="10"/>
  <c r="H187" i="8"/>
  <c r="B187" i="8" s="1"/>
  <c r="H317" i="8"/>
  <c r="B317" i="8" s="1"/>
  <c r="H148" i="8"/>
  <c r="B148" i="8" s="1"/>
  <c r="H251" i="8"/>
  <c r="J251" i="8" s="1"/>
  <c r="D158" i="10"/>
  <c r="D243" i="10"/>
  <c r="C364" i="8"/>
  <c r="J353" i="8"/>
  <c r="B20" i="8"/>
  <c r="C96" i="8"/>
  <c r="B127" i="8"/>
  <c r="C131" i="8"/>
  <c r="C137" i="8"/>
  <c r="B169" i="8"/>
  <c r="C171" i="8"/>
  <c r="B68" i="8"/>
  <c r="B78" i="8"/>
  <c r="B89" i="8"/>
  <c r="M137" i="8"/>
  <c r="B167" i="8"/>
  <c r="P228" i="8"/>
  <c r="C154" i="8"/>
  <c r="B191" i="8"/>
  <c r="C243" i="8"/>
  <c r="B86" i="8"/>
  <c r="C88" i="8"/>
  <c r="B177" i="8"/>
  <c r="B198" i="8"/>
  <c r="B220" i="8"/>
  <c r="B233" i="8"/>
  <c r="B238" i="8"/>
  <c r="C258" i="8"/>
  <c r="C325" i="8"/>
  <c r="M31" i="8"/>
  <c r="C33" i="8"/>
  <c r="M146" i="8"/>
  <c r="C226" i="8"/>
  <c r="M262" i="8"/>
  <c r="B101" i="8"/>
  <c r="C105" i="8"/>
  <c r="C160" i="8"/>
  <c r="B246" i="8"/>
  <c r="C309" i="8"/>
  <c r="C328" i="8"/>
  <c r="C31" i="8"/>
  <c r="M221" i="8"/>
  <c r="B229" i="8"/>
  <c r="B237" i="8"/>
  <c r="C239" i="8"/>
  <c r="B96" i="8"/>
  <c r="B114" i="8"/>
  <c r="B121" i="8"/>
  <c r="B147" i="8"/>
  <c r="M171" i="8"/>
  <c r="D43" i="8"/>
  <c r="B84" i="8"/>
  <c r="C111" i="8"/>
  <c r="B128" i="8"/>
  <c r="C255" i="8"/>
  <c r="M275" i="8"/>
  <c r="M43" i="8"/>
  <c r="M45" i="8"/>
  <c r="C215" i="8"/>
  <c r="C217" i="8"/>
  <c r="B255" i="8"/>
  <c r="C295" i="8"/>
  <c r="B65" i="8"/>
  <c r="M119" i="8"/>
  <c r="B131" i="8"/>
  <c r="B200" i="8"/>
  <c r="B210" i="8"/>
  <c r="C212" i="8"/>
  <c r="C348" i="8"/>
  <c r="B105" i="8"/>
  <c r="B333" i="8"/>
  <c r="B35" i="8"/>
  <c r="B106" i="8"/>
  <c r="B223" i="8"/>
  <c r="M287" i="8"/>
  <c r="D343" i="8"/>
  <c r="M348" i="8"/>
  <c r="M357" i="8"/>
  <c r="M44" i="8"/>
  <c r="B77" i="8"/>
  <c r="B88" i="8"/>
  <c r="C91" i="8"/>
  <c r="C97" i="8"/>
  <c r="C114" i="8"/>
  <c r="B178" i="8"/>
  <c r="B309" i="8"/>
  <c r="C337" i="8"/>
  <c r="B358" i="8"/>
  <c r="B149" i="8"/>
  <c r="J76" i="8"/>
  <c r="M249" i="8"/>
  <c r="M296" i="8"/>
  <c r="M329" i="8"/>
  <c r="C70" i="8"/>
  <c r="C78" i="8"/>
  <c r="C185" i="8"/>
  <c r="B230" i="8"/>
  <c r="C238" i="8"/>
  <c r="C240" i="8"/>
  <c r="B296" i="8"/>
  <c r="B298" i="8"/>
  <c r="B367" i="8"/>
  <c r="B368" i="8"/>
  <c r="C378" i="8"/>
  <c r="B17" i="8"/>
  <c r="B19" i="8"/>
  <c r="M78" i="8"/>
  <c r="C85" i="8"/>
  <c r="C110" i="8"/>
  <c r="B158" i="8"/>
  <c r="C161" i="8"/>
  <c r="B165" i="8"/>
  <c r="B217" i="8"/>
  <c r="M226" i="8"/>
  <c r="C230" i="8"/>
  <c r="M238" i="8"/>
  <c r="M242" i="8"/>
  <c r="B321" i="8"/>
  <c r="B325" i="8"/>
  <c r="B365" i="8"/>
  <c r="B388" i="8"/>
  <c r="M65" i="8"/>
  <c r="M332" i="8"/>
  <c r="B36" i="8"/>
  <c r="M121" i="8"/>
  <c r="C242" i="8"/>
  <c r="B272" i="8"/>
  <c r="B284" i="8"/>
  <c r="M325" i="8"/>
  <c r="J15" i="8"/>
  <c r="M76" i="8"/>
  <c r="M21" i="8"/>
  <c r="B25" i="8"/>
  <c r="M131" i="8"/>
  <c r="C278" i="8"/>
  <c r="M379" i="8"/>
  <c r="B33" i="8"/>
  <c r="C60" i="8"/>
  <c r="C84" i="8"/>
  <c r="C123" i="8"/>
  <c r="B213" i="8"/>
  <c r="C216" i="8"/>
  <c r="M239" i="8"/>
  <c r="B267" i="8"/>
  <c r="B279" i="8"/>
  <c r="B372" i="8"/>
  <c r="P11" i="8"/>
  <c r="J323" i="8"/>
  <c r="M374" i="8"/>
  <c r="B30" i="8"/>
  <c r="B40" i="8"/>
  <c r="M283" i="8"/>
  <c r="J342" i="8"/>
  <c r="M384" i="8"/>
  <c r="B16" i="8"/>
  <c r="B209" i="8"/>
  <c r="C213" i="8"/>
  <c r="M299" i="8"/>
  <c r="J54" i="8"/>
  <c r="B112" i="8"/>
  <c r="M148" i="8"/>
  <c r="M185" i="8"/>
  <c r="C195" i="8"/>
  <c r="B302" i="8"/>
  <c r="M328" i="8"/>
  <c r="C323" i="8"/>
  <c r="C237" i="8"/>
  <c r="C312" i="8"/>
  <c r="M88" i="8"/>
  <c r="M187" i="8"/>
  <c r="B205" i="8"/>
  <c r="M213" i="8"/>
  <c r="M229" i="8"/>
  <c r="M302" i="8"/>
  <c r="M337" i="8"/>
  <c r="M228" i="8"/>
  <c r="J362" i="8"/>
  <c r="J393" i="8"/>
  <c r="M20" i="8"/>
  <c r="M22" i="8"/>
  <c r="C26" i="8"/>
  <c r="B41" i="8"/>
  <c r="B97" i="8"/>
  <c r="C121" i="8"/>
  <c r="M128" i="8"/>
  <c r="C197" i="8"/>
  <c r="B242" i="8"/>
  <c r="M246" i="8"/>
  <c r="C270" i="8"/>
  <c r="B212" i="8"/>
  <c r="B28" i="8"/>
  <c r="M29" i="8"/>
  <c r="C172" i="8"/>
  <c r="B174" i="8"/>
  <c r="B264" i="8"/>
  <c r="B327" i="8"/>
  <c r="M56" i="8"/>
  <c r="M96" i="8"/>
  <c r="M182" i="8"/>
  <c r="M284" i="8"/>
  <c r="P275" i="8"/>
  <c r="M342" i="8"/>
  <c r="B110" i="8"/>
  <c r="M130" i="8"/>
  <c r="M267" i="8"/>
  <c r="M326" i="8"/>
  <c r="M375" i="8"/>
  <c r="C388" i="8"/>
  <c r="M402" i="8"/>
  <c r="B70" i="8"/>
  <c r="B74" i="8"/>
  <c r="M195" i="8"/>
  <c r="C201" i="8"/>
  <c r="B211" i="8"/>
  <c r="M362" i="8"/>
  <c r="C28" i="8"/>
  <c r="B32" i="8"/>
  <c r="B44" i="8"/>
  <c r="B56" i="8"/>
  <c r="C69" i="8"/>
  <c r="C79" i="8"/>
  <c r="B91" i="8"/>
  <c r="B94" i="8"/>
  <c r="B113" i="8"/>
  <c r="M129" i="8"/>
  <c r="J140" i="8"/>
  <c r="B182" i="8"/>
  <c r="B196" i="8"/>
  <c r="C198" i="8"/>
  <c r="M215" i="8"/>
  <c r="B224" i="8"/>
  <c r="M233" i="8"/>
  <c r="C245" i="8"/>
  <c r="B262" i="8"/>
  <c r="B299" i="8"/>
  <c r="B308" i="8"/>
  <c r="B340" i="8"/>
  <c r="B349" i="8"/>
  <c r="B373" i="8"/>
  <c r="M376" i="8"/>
  <c r="C385" i="8"/>
  <c r="M82" i="8"/>
  <c r="M19" i="8"/>
  <c r="C54" i="8"/>
  <c r="C109" i="8"/>
  <c r="M127" i="8"/>
  <c r="B140" i="8"/>
  <c r="B146" i="8"/>
  <c r="B185" i="8"/>
  <c r="C193" i="8"/>
  <c r="B195" i="8"/>
  <c r="M198" i="8"/>
  <c r="B216" i="8"/>
  <c r="B239" i="8"/>
  <c r="M252" i="8"/>
  <c r="M297" i="8"/>
  <c r="C299" i="8"/>
  <c r="B310" i="8"/>
  <c r="B324" i="8"/>
  <c r="B328" i="8"/>
  <c r="M366" i="8"/>
  <c r="C373" i="8"/>
  <c r="B375" i="8"/>
  <c r="B381" i="8"/>
  <c r="M201" i="8"/>
  <c r="B85" i="8"/>
  <c r="G353" i="8"/>
  <c r="C27" i="8"/>
  <c r="B29" i="8"/>
  <c r="B289" i="8"/>
  <c r="C302" i="8"/>
  <c r="B338" i="8"/>
  <c r="C396" i="8"/>
  <c r="B53" i="8"/>
  <c r="B11" i="8"/>
  <c r="J24" i="8"/>
  <c r="J304" i="8"/>
  <c r="C342" i="8"/>
  <c r="C19" i="8"/>
  <c r="B21" i="8"/>
  <c r="M30" i="8"/>
  <c r="B47" i="8"/>
  <c r="B64" i="8"/>
  <c r="B69" i="8"/>
  <c r="B73" i="8"/>
  <c r="C140" i="8"/>
  <c r="M161" i="8"/>
  <c r="M174" i="8"/>
  <c r="B190" i="8"/>
  <c r="C241" i="8"/>
  <c r="B256" i="8"/>
  <c r="C273" i="8"/>
  <c r="C284" i="8"/>
  <c r="B307" i="8"/>
  <c r="M327" i="8"/>
  <c r="M339" i="8"/>
  <c r="B348" i="8"/>
  <c r="C214" i="8"/>
  <c r="J248" i="8"/>
  <c r="J77" i="8"/>
  <c r="C265" i="8"/>
  <c r="J11" i="8"/>
  <c r="J25" i="8"/>
  <c r="M97" i="8"/>
  <c r="C357" i="8"/>
  <c r="P384" i="8"/>
  <c r="M89" i="8"/>
  <c r="B109" i="8"/>
  <c r="M134" i="8"/>
  <c r="M193" i="8"/>
  <c r="B193" i="8"/>
  <c r="M196" i="8"/>
  <c r="M165" i="8"/>
  <c r="M26" i="8"/>
  <c r="M47" i="8"/>
  <c r="C47" i="8"/>
  <c r="D305" i="8"/>
  <c r="M343" i="8"/>
  <c r="C38" i="8"/>
  <c r="C393" i="8"/>
  <c r="M11" i="8"/>
  <c r="M371" i="8"/>
  <c r="B45" i="8"/>
  <c r="B55" i="8"/>
  <c r="M60" i="8"/>
  <c r="M62" i="8"/>
  <c r="B95" i="8"/>
  <c r="B111" i="8"/>
  <c r="C208" i="8"/>
  <c r="C281" i="8"/>
  <c r="C308" i="8"/>
  <c r="B329" i="8"/>
  <c r="B339" i="8"/>
  <c r="B374" i="8"/>
  <c r="M395" i="8"/>
  <c r="M186" i="8"/>
  <c r="P207" i="8"/>
  <c r="B142" i="8"/>
  <c r="P24" i="8"/>
  <c r="C45" i="8"/>
  <c r="B241" i="8"/>
  <c r="B335" i="8"/>
  <c r="M207" i="8"/>
  <c r="J314" i="8"/>
  <c r="M323" i="8"/>
  <c r="J371" i="8"/>
  <c r="B13" i="8"/>
  <c r="B18" i="8"/>
  <c r="C21" i="8"/>
  <c r="B26" i="8"/>
  <c r="C29" i="8"/>
  <c r="C34" i="8"/>
  <c r="M39" i="8"/>
  <c r="B62" i="8"/>
  <c r="B67" i="8"/>
  <c r="M68" i="8"/>
  <c r="M79" i="8"/>
  <c r="M85" i="8"/>
  <c r="C89" i="8"/>
  <c r="M105" i="8"/>
  <c r="C107" i="8"/>
  <c r="M110" i="8"/>
  <c r="B118" i="8"/>
  <c r="B130" i="8"/>
  <c r="B208" i="8"/>
  <c r="C210" i="8"/>
  <c r="C276" i="8"/>
  <c r="M279" i="8"/>
  <c r="C300" i="8"/>
  <c r="B326" i="8"/>
  <c r="B354" i="8"/>
  <c r="M360" i="8"/>
  <c r="B376" i="8"/>
  <c r="C379" i="8"/>
  <c r="C387" i="8"/>
  <c r="P283" i="8"/>
  <c r="M12" i="8"/>
  <c r="B22" i="8"/>
  <c r="B39" i="8"/>
  <c r="C44" i="8"/>
  <c r="B61" i="8"/>
  <c r="M93" i="8"/>
  <c r="M114" i="8"/>
  <c r="B122" i="8"/>
  <c r="M212" i="8"/>
  <c r="M216" i="8"/>
  <c r="C220" i="8"/>
  <c r="B244" i="8"/>
  <c r="M365" i="8"/>
  <c r="M381" i="8"/>
  <c r="J398" i="8"/>
  <c r="J384" i="8"/>
  <c r="C65" i="8"/>
  <c r="B66" i="8"/>
  <c r="B72" i="8"/>
  <c r="C90" i="8"/>
  <c r="M91" i="8"/>
  <c r="B107" i="8"/>
  <c r="C122" i="8"/>
  <c r="C126" i="8"/>
  <c r="C128" i="8"/>
  <c r="C130" i="8"/>
  <c r="C148" i="8"/>
  <c r="B159" i="8"/>
  <c r="B171" i="8"/>
  <c r="B199" i="8"/>
  <c r="M209" i="8"/>
  <c r="J220" i="8"/>
  <c r="B225" i="8"/>
  <c r="B297" i="8"/>
  <c r="M305" i="8"/>
  <c r="M310" i="8"/>
  <c r="M349" i="8"/>
  <c r="M368" i="8"/>
  <c r="M388" i="8"/>
  <c r="C397" i="8"/>
  <c r="B283" i="8"/>
  <c r="M235" i="8"/>
  <c r="D63" i="8"/>
  <c r="C66" i="8"/>
  <c r="C119" i="8"/>
  <c r="D134" i="8"/>
  <c r="M154" i="8"/>
  <c r="M157" i="8"/>
  <c r="M197" i="8"/>
  <c r="C204" i="8"/>
  <c r="B215" i="8"/>
  <c r="M237" i="8"/>
  <c r="C262" i="8"/>
  <c r="C296" i="8"/>
  <c r="C297" i="8"/>
  <c r="C327" i="8"/>
  <c r="B360" i="8"/>
  <c r="B366" i="8"/>
  <c r="K51" i="9"/>
  <c r="D24" i="9"/>
  <c r="L51" i="9"/>
  <c r="E10" i="7" s="1"/>
  <c r="M7" i="9"/>
  <c r="D49" i="9"/>
  <c r="D47" i="9"/>
  <c r="D41" i="9"/>
  <c r="D26" i="9"/>
  <c r="D16" i="9"/>
  <c r="E403" i="8"/>
  <c r="E207" i="8"/>
  <c r="F228" i="8"/>
  <c r="E362" i="8"/>
  <c r="D19" i="9"/>
  <c r="D44" i="9"/>
  <c r="G45" i="9"/>
  <c r="H51" i="9"/>
  <c r="E314" i="8"/>
  <c r="D33" i="9"/>
  <c r="D11" i="9"/>
  <c r="M45" i="9"/>
  <c r="D20" i="9"/>
  <c r="D35" i="9"/>
  <c r="E8" i="7"/>
  <c r="F99" i="8"/>
  <c r="F98" i="8" s="1"/>
  <c r="E401" i="8"/>
  <c r="J7" i="9"/>
  <c r="G304" i="8"/>
  <c r="G393" i="8"/>
  <c r="G11" i="8"/>
  <c r="G261" i="8"/>
  <c r="G24" i="8"/>
  <c r="B384" i="8"/>
  <c r="G371" i="8"/>
  <c r="F53" i="8"/>
  <c r="F283" i="8"/>
  <c r="D10" i="9"/>
  <c r="D23" i="9"/>
  <c r="D32" i="9"/>
  <c r="D48" i="9"/>
  <c r="B24" i="8"/>
  <c r="E235" i="8"/>
  <c r="D14" i="9"/>
  <c r="D22" i="9"/>
  <c r="D34" i="9"/>
  <c r="D42" i="9"/>
  <c r="E399" i="8"/>
  <c r="C261" i="8"/>
  <c r="E275" i="8"/>
  <c r="F58" i="8"/>
  <c r="F57" i="8" s="1"/>
  <c r="D9" i="9"/>
  <c r="D37" i="9"/>
  <c r="D43" i="9"/>
  <c r="B228" i="8"/>
  <c r="F402" i="8"/>
  <c r="G402" i="8" s="1"/>
  <c r="C362" i="8"/>
  <c r="B133" i="8"/>
  <c r="J147" i="8"/>
  <c r="C287" i="8"/>
  <c r="J228" i="8"/>
  <c r="B123" i="8"/>
  <c r="M123" i="8"/>
  <c r="D278" i="10"/>
  <c r="H337" i="8"/>
  <c r="B337" i="8" s="1"/>
  <c r="J99" i="8"/>
  <c r="C146" i="8"/>
  <c r="M205" i="8"/>
  <c r="C205" i="8"/>
  <c r="D25" i="9"/>
  <c r="D30" i="9"/>
  <c r="D46" i="9"/>
  <c r="B46" i="8"/>
  <c r="J83" i="8"/>
  <c r="B83" i="8"/>
  <c r="D83" i="8" s="1"/>
  <c r="J87" i="8"/>
  <c r="H117" i="8"/>
  <c r="J157" i="8"/>
  <c r="H160" i="8"/>
  <c r="B160" i="8" s="1"/>
  <c r="J209" i="8"/>
  <c r="G332" i="8"/>
  <c r="C106" i="8"/>
  <c r="M106" i="8"/>
  <c r="G400" i="8"/>
  <c r="C164" i="8"/>
  <c r="J40" i="8"/>
  <c r="C40" i="8"/>
  <c r="D27" i="9"/>
  <c r="E219" i="8"/>
  <c r="E218" i="8" s="1"/>
  <c r="G342" i="8"/>
  <c r="C82" i="8"/>
  <c r="B80" i="8"/>
  <c r="B100" i="8"/>
  <c r="M100" i="8"/>
  <c r="M155" i="8"/>
  <c r="C155" i="8"/>
  <c r="M166" i="8"/>
  <c r="C166" i="8"/>
  <c r="M168" i="8"/>
  <c r="C168" i="8"/>
  <c r="B170" i="8"/>
  <c r="C257" i="8"/>
  <c r="C277" i="8"/>
  <c r="G38" i="8"/>
  <c r="G15" i="8"/>
  <c r="M259" i="8"/>
  <c r="B259" i="8"/>
  <c r="I35" i="8"/>
  <c r="C35" i="8" s="1"/>
  <c r="H278" i="8"/>
  <c r="J278" i="8" s="1"/>
  <c r="C76" i="8"/>
  <c r="G76" i="8"/>
  <c r="J293" i="8"/>
  <c r="C11" i="8"/>
  <c r="J53" i="8"/>
  <c r="C207" i="8"/>
  <c r="M261" i="8"/>
  <c r="M46" i="8"/>
  <c r="M107" i="8"/>
  <c r="M204" i="8"/>
  <c r="M372" i="8"/>
  <c r="C372" i="8"/>
  <c r="B391" i="8"/>
  <c r="M41" i="8"/>
  <c r="C293" i="8"/>
  <c r="D231" i="10"/>
  <c r="M219" i="8"/>
  <c r="G293" i="8"/>
  <c r="G248" i="8"/>
  <c r="B59" i="8"/>
  <c r="C64" i="8"/>
  <c r="M64" i="8"/>
  <c r="J207" i="8"/>
  <c r="G384" i="8"/>
  <c r="C384" i="8"/>
  <c r="B120" i="8"/>
  <c r="M126" i="8"/>
  <c r="C290" i="8"/>
  <c r="D150" i="11"/>
  <c r="M393" i="8"/>
  <c r="M50" i="8"/>
  <c r="C50" i="8"/>
  <c r="D50" i="8" s="1"/>
  <c r="M111" i="8"/>
  <c r="B137" i="8"/>
  <c r="B157" i="8"/>
  <c r="M179" i="8"/>
  <c r="C179" i="8"/>
  <c r="D179" i="8" s="1"/>
  <c r="M222" i="8"/>
  <c r="C222" i="8"/>
  <c r="M257" i="8"/>
  <c r="B257" i="8"/>
  <c r="B280" i="8"/>
  <c r="C36" i="8"/>
  <c r="B132" i="8"/>
  <c r="C184" i="8"/>
  <c r="D184" i="8" s="1"/>
  <c r="M184" i="8"/>
  <c r="B291" i="8"/>
  <c r="C306" i="8"/>
  <c r="D306" i="8" s="1"/>
  <c r="M306" i="8"/>
  <c r="B320" i="8"/>
  <c r="C355" i="8"/>
  <c r="M355" i="8"/>
  <c r="D13" i="10"/>
  <c r="J41" i="8"/>
  <c r="J254" i="8"/>
  <c r="C68" i="8"/>
  <c r="B102" i="8"/>
  <c r="G82" i="8"/>
  <c r="G323" i="8"/>
  <c r="M63" i="8"/>
  <c r="M84" i="8"/>
  <c r="M109" i="8"/>
  <c r="B119" i="8"/>
  <c r="M122" i="8"/>
  <c r="B168" i="8"/>
  <c r="C345" i="8"/>
  <c r="M350" i="8"/>
  <c r="B51" i="8"/>
  <c r="B71" i="8"/>
  <c r="C127" i="8"/>
  <c r="B266" i="8"/>
  <c r="D343" i="11"/>
  <c r="L353" i="8"/>
  <c r="D35" i="11"/>
  <c r="L32" i="8"/>
  <c r="M32" i="8" s="1"/>
  <c r="J82" i="8"/>
  <c r="C39" i="8"/>
  <c r="C62" i="8"/>
  <c r="M66" i="8"/>
  <c r="B79" i="8"/>
  <c r="C93" i="8"/>
  <c r="C145" i="8"/>
  <c r="D145" i="8" s="1"/>
  <c r="M145" i="8"/>
  <c r="M160" i="8"/>
  <c r="M180" i="8"/>
  <c r="C180" i="8"/>
  <c r="B194" i="8"/>
  <c r="B221" i="8"/>
  <c r="C231" i="8"/>
  <c r="M291" i="8"/>
  <c r="C371" i="8"/>
  <c r="M28" i="8"/>
  <c r="B34" i="8"/>
  <c r="B60" i="8"/>
  <c r="M90" i="8"/>
  <c r="C129" i="8"/>
  <c r="D129" i="8" s="1"/>
  <c r="C174" i="8"/>
  <c r="C186" i="8"/>
  <c r="M208" i="8"/>
  <c r="B250" i="8"/>
  <c r="C251" i="8"/>
  <c r="C268" i="8"/>
  <c r="M277" i="8"/>
  <c r="B277" i="8"/>
  <c r="B287" i="8"/>
  <c r="B295" i="8"/>
  <c r="M307" i="8"/>
  <c r="C307" i="8"/>
  <c r="C318" i="8"/>
  <c r="M318" i="8"/>
  <c r="C376" i="8"/>
  <c r="M70" i="8"/>
  <c r="M87" i="8"/>
  <c r="M142" i="8"/>
  <c r="B156" i="8"/>
  <c r="C165" i="8"/>
  <c r="B181" i="8"/>
  <c r="C182" i="8"/>
  <c r="B226" i="8"/>
  <c r="C233" i="8"/>
  <c r="M269" i="8"/>
  <c r="B269" i="8"/>
  <c r="J403" i="8"/>
  <c r="M69" i="8"/>
  <c r="C141" i="8"/>
  <c r="M141" i="8"/>
  <c r="B155" i="8"/>
  <c r="B180" i="8"/>
  <c r="B192" i="8"/>
  <c r="B214" i="8"/>
  <c r="B222" i="8"/>
  <c r="M255" i="8"/>
  <c r="M280" i="8"/>
  <c r="C280" i="8"/>
  <c r="D316" i="8"/>
  <c r="B350" i="8"/>
  <c r="B355" i="8"/>
  <c r="D147" i="10"/>
  <c r="B154" i="8"/>
  <c r="B161" i="8"/>
  <c r="M254" i="8"/>
  <c r="B254" i="8"/>
  <c r="C272" i="8"/>
  <c r="M272" i="8"/>
  <c r="I51" i="9"/>
  <c r="J45" i="9"/>
  <c r="J250" i="8"/>
  <c r="C365" i="8"/>
  <c r="D156" i="11"/>
  <c r="L158" i="8"/>
  <c r="D166" i="11"/>
  <c r="L169" i="8"/>
  <c r="M169" i="8" s="1"/>
  <c r="D186" i="11"/>
  <c r="L191" i="8"/>
  <c r="D271" i="10"/>
  <c r="H276" i="8"/>
  <c r="H294" i="8"/>
  <c r="H292" i="8" s="1"/>
  <c r="M217" i="8"/>
  <c r="M232" i="8"/>
  <c r="M243" i="8"/>
  <c r="B252" i="8"/>
  <c r="C286" i="8"/>
  <c r="B319" i="8"/>
  <c r="M340" i="8"/>
  <c r="M351" i="8"/>
  <c r="C375" i="8"/>
  <c r="B7" i="9"/>
  <c r="D299" i="10"/>
  <c r="D361" i="10"/>
  <c r="AE389" i="10"/>
  <c r="J263" i="8"/>
  <c r="M386" i="8"/>
  <c r="J395" i="8"/>
  <c r="C395" i="8"/>
  <c r="D40" i="9"/>
  <c r="J390" i="8"/>
  <c r="D14" i="11"/>
  <c r="C190" i="8"/>
  <c r="J190" i="8"/>
  <c r="M211" i="8"/>
  <c r="M214" i="8"/>
  <c r="M225" i="8"/>
  <c r="C249" i="8"/>
  <c r="M256" i="8"/>
  <c r="C266" i="8"/>
  <c r="M266" i="8"/>
  <c r="M309" i="8"/>
  <c r="C319" i="8"/>
  <c r="M319" i="8"/>
  <c r="C374" i="8"/>
  <c r="J394" i="8"/>
  <c r="C7" i="9"/>
  <c r="D18" i="9"/>
  <c r="D184" i="10"/>
  <c r="I303" i="8"/>
  <c r="B166" i="8"/>
  <c r="M183" i="8"/>
  <c r="C187" i="8"/>
  <c r="M210" i="8"/>
  <c r="M224" i="8"/>
  <c r="B232" i="8"/>
  <c r="B243" i="8"/>
  <c r="C246" i="8"/>
  <c r="C271" i="8"/>
  <c r="C279" i="8"/>
  <c r="M308" i="8"/>
  <c r="M316" i="8"/>
  <c r="M346" i="8"/>
  <c r="B356" i="8"/>
  <c r="D8" i="9"/>
  <c r="D318" i="10"/>
  <c r="J324" i="8"/>
  <c r="D320" i="10"/>
  <c r="J326" i="8"/>
  <c r="D335" i="11"/>
  <c r="K345" i="8"/>
  <c r="M345" i="8" s="1"/>
  <c r="D375" i="11"/>
  <c r="K385" i="8"/>
  <c r="D194" i="11"/>
  <c r="L199" i="8"/>
  <c r="M199" i="8" s="1"/>
  <c r="C329" i="8"/>
  <c r="B330" i="8"/>
  <c r="C386" i="8"/>
  <c r="D386" i="8" s="1"/>
  <c r="D31" i="9"/>
  <c r="D12" i="10"/>
  <c r="D97" i="10"/>
  <c r="D288" i="10"/>
  <c r="D26" i="10"/>
  <c r="AH388" i="11"/>
  <c r="D92" i="7"/>
  <c r="M391" i="8"/>
  <c r="D51" i="10"/>
  <c r="D81" i="10"/>
  <c r="M356" i="8"/>
  <c r="D21" i="9"/>
  <c r="D38" i="9"/>
  <c r="D223" i="10"/>
  <c r="D345" i="10"/>
  <c r="BU389" i="10"/>
  <c r="BU395" i="10" s="1"/>
  <c r="B336" i="8"/>
  <c r="B357" i="8"/>
  <c r="D101" i="7"/>
  <c r="BI388" i="11"/>
  <c r="D89" i="7"/>
  <c r="Y388" i="11"/>
  <c r="AE388" i="11"/>
  <c r="D230" i="11"/>
  <c r="D103" i="11"/>
  <c r="J388" i="11"/>
  <c r="D300" i="10"/>
  <c r="N393" i="8"/>
  <c r="M388" i="11"/>
  <c r="N362" i="8"/>
  <c r="D229" i="11"/>
  <c r="D322" i="11"/>
  <c r="D95" i="7"/>
  <c r="D42" i="11"/>
  <c r="D158" i="11"/>
  <c r="D168" i="11"/>
  <c r="D178" i="11"/>
  <c r="D188" i="11"/>
  <c r="D196" i="11"/>
  <c r="D208" i="11"/>
  <c r="D382" i="11"/>
  <c r="D88" i="7"/>
  <c r="D93" i="7"/>
  <c r="D97" i="7"/>
  <c r="D100" i="7"/>
  <c r="D43" i="11"/>
  <c r="D151" i="11"/>
  <c r="D159" i="11"/>
  <c r="D169" i="11"/>
  <c r="D179" i="11"/>
  <c r="D189" i="11"/>
  <c r="D199" i="11"/>
  <c r="D209" i="11"/>
  <c r="D226" i="11"/>
  <c r="D138" i="11"/>
  <c r="D373" i="11"/>
  <c r="AK388" i="11"/>
  <c r="D391" i="11"/>
  <c r="D33" i="11"/>
  <c r="D140" i="11"/>
  <c r="D204" i="11"/>
  <c r="D212" i="11"/>
  <c r="D86" i="7"/>
  <c r="D178" i="12"/>
  <c r="D18" i="12"/>
  <c r="D223" i="11"/>
  <c r="D84" i="12"/>
  <c r="D219" i="11"/>
  <c r="D234" i="11"/>
  <c r="BF395" i="10" l="1"/>
  <c r="C395" i="10"/>
  <c r="D14" i="7"/>
  <c r="B395" i="10"/>
  <c r="CP395" i="10"/>
  <c r="E8" i="8"/>
  <c r="D10" i="7"/>
  <c r="F10" i="7" s="1"/>
  <c r="B51" i="9"/>
  <c r="K8" i="8"/>
  <c r="C394" i="11"/>
  <c r="J318" i="8"/>
  <c r="DH395" i="10"/>
  <c r="C232" i="8"/>
  <c r="D232" i="8" s="1"/>
  <c r="J232" i="8"/>
  <c r="C359" i="8"/>
  <c r="D359" i="8" s="1"/>
  <c r="J359" i="8"/>
  <c r="J317" i="8"/>
  <c r="C221" i="8"/>
  <c r="D221" i="8" s="1"/>
  <c r="J221" i="8"/>
  <c r="C267" i="8"/>
  <c r="D267" i="8" s="1"/>
  <c r="J267" i="8"/>
  <c r="J160" i="8"/>
  <c r="J294" i="8"/>
  <c r="C269" i="8"/>
  <c r="D269" i="8" s="1"/>
  <c r="J269" i="8"/>
  <c r="C368" i="8"/>
  <c r="D368" i="8" s="1"/>
  <c r="J368" i="8"/>
  <c r="C349" i="8"/>
  <c r="D349" i="8" s="1"/>
  <c r="J349" i="8"/>
  <c r="J187" i="8"/>
  <c r="E14" i="7"/>
  <c r="E12" i="7" s="1"/>
  <c r="J387" i="8"/>
  <c r="C256" i="8"/>
  <c r="D256" i="8" s="1"/>
  <c r="J256" i="8"/>
  <c r="B135" i="8"/>
  <c r="D135" i="8" s="1"/>
  <c r="C356" i="8"/>
  <c r="D356" i="8" s="1"/>
  <c r="J356" i="8"/>
  <c r="J337" i="8"/>
  <c r="J186" i="8"/>
  <c r="J93" i="8"/>
  <c r="J201" i="8"/>
  <c r="H124" i="8"/>
  <c r="H9" i="8"/>
  <c r="C51" i="9"/>
  <c r="F52" i="8"/>
  <c r="G52" i="8" s="1"/>
  <c r="G53" i="8"/>
  <c r="F8" i="8"/>
  <c r="O9" i="8"/>
  <c r="O8" i="8"/>
  <c r="L9" i="8"/>
  <c r="G394" i="11"/>
  <c r="K9" i="8"/>
  <c r="L8" i="8"/>
  <c r="AB395" i="10"/>
  <c r="F20" i="7"/>
  <c r="I8" i="8"/>
  <c r="H8" i="8"/>
  <c r="J16" i="8"/>
  <c r="I9" i="8"/>
  <c r="G10" i="8"/>
  <c r="D9" i="7"/>
  <c r="P227" i="8"/>
  <c r="P383" i="8"/>
  <c r="N175" i="8"/>
  <c r="P175" i="8" s="1"/>
  <c r="B176" i="8"/>
  <c r="D176" i="8" s="1"/>
  <c r="B125" i="8"/>
  <c r="D125" i="8" s="1"/>
  <c r="N124" i="8"/>
  <c r="P124" i="8" s="1"/>
  <c r="N151" i="8"/>
  <c r="P151" i="8" s="1"/>
  <c r="B152" i="8"/>
  <c r="D152" i="8" s="1"/>
  <c r="P10" i="8"/>
  <c r="J395" i="10"/>
  <c r="H274" i="8"/>
  <c r="D404" i="8"/>
  <c r="J392" i="8"/>
  <c r="F8" i="7"/>
  <c r="C12" i="8"/>
  <c r="B12" i="8"/>
  <c r="K392" i="8"/>
  <c r="M392" i="8" s="1"/>
  <c r="O392" i="8"/>
  <c r="B393" i="8"/>
  <c r="D393" i="8" s="1"/>
  <c r="N392" i="8"/>
  <c r="C370" i="8"/>
  <c r="K383" i="8"/>
  <c r="B383" i="8" s="1"/>
  <c r="I361" i="8"/>
  <c r="J361" i="8" s="1"/>
  <c r="L383" i="8"/>
  <c r="I383" i="8"/>
  <c r="K370" i="8"/>
  <c r="M370" i="8" s="1"/>
  <c r="J370" i="8"/>
  <c r="P362" i="8"/>
  <c r="N361" i="8"/>
  <c r="G362" i="8"/>
  <c r="E361" i="8"/>
  <c r="G361" i="8" s="1"/>
  <c r="L361" i="8"/>
  <c r="M361" i="8" s="1"/>
  <c r="L352" i="8"/>
  <c r="M352" i="8" s="1"/>
  <c r="P353" i="8"/>
  <c r="N352" i="8"/>
  <c r="B352" i="8" s="1"/>
  <c r="I352" i="8"/>
  <c r="J352" i="8" s="1"/>
  <c r="I341" i="8"/>
  <c r="C341" i="8" s="1"/>
  <c r="K341" i="8"/>
  <c r="M341" i="8" s="1"/>
  <c r="P274" i="8"/>
  <c r="B342" i="8"/>
  <c r="D342" i="8" s="1"/>
  <c r="N341" i="8"/>
  <c r="P341" i="8" s="1"/>
  <c r="I322" i="8"/>
  <c r="J322" i="8" s="1"/>
  <c r="C332" i="8"/>
  <c r="I331" i="8"/>
  <c r="H331" i="8"/>
  <c r="L331" i="8"/>
  <c r="M331" i="8" s="1"/>
  <c r="I206" i="8"/>
  <c r="J206" i="8" s="1"/>
  <c r="L322" i="8"/>
  <c r="M322" i="8" s="1"/>
  <c r="H313" i="8"/>
  <c r="J313" i="8" s="1"/>
  <c r="G314" i="8"/>
  <c r="E313" i="8"/>
  <c r="G313" i="8" s="1"/>
  <c r="C314" i="8"/>
  <c r="L313" i="8"/>
  <c r="J303" i="8"/>
  <c r="M304" i="8"/>
  <c r="L303" i="8"/>
  <c r="C303" i="8" s="1"/>
  <c r="K303" i="8"/>
  <c r="B303" i="8" s="1"/>
  <c r="P303" i="8"/>
  <c r="L292" i="8"/>
  <c r="M293" i="8"/>
  <c r="K292" i="8"/>
  <c r="B292" i="8" s="1"/>
  <c r="I292" i="8"/>
  <c r="K282" i="8"/>
  <c r="B282" i="8" s="1"/>
  <c r="J283" i="8"/>
  <c r="I282" i="8"/>
  <c r="J282" i="8" s="1"/>
  <c r="G283" i="8"/>
  <c r="F282" i="8"/>
  <c r="L282" i="8"/>
  <c r="K274" i="8"/>
  <c r="M274" i="8" s="1"/>
  <c r="I260" i="8"/>
  <c r="B275" i="8"/>
  <c r="E274" i="8"/>
  <c r="J275" i="8"/>
  <c r="I274" i="8"/>
  <c r="M227" i="8"/>
  <c r="L260" i="8"/>
  <c r="J261" i="8"/>
  <c r="H260" i="8"/>
  <c r="P261" i="8"/>
  <c r="N260" i="8"/>
  <c r="P260" i="8" s="1"/>
  <c r="K260" i="8"/>
  <c r="I247" i="8"/>
  <c r="B227" i="8"/>
  <c r="H247" i="8"/>
  <c r="K247" i="8"/>
  <c r="C248" i="8"/>
  <c r="L247" i="8"/>
  <c r="P206" i="8"/>
  <c r="J235" i="8"/>
  <c r="I234" i="8"/>
  <c r="J234" i="8" s="1"/>
  <c r="K234" i="8"/>
  <c r="P234" i="8"/>
  <c r="G235" i="8"/>
  <c r="E234" i="8"/>
  <c r="G234" i="8" s="1"/>
  <c r="L234" i="8"/>
  <c r="B218" i="8"/>
  <c r="C228" i="8"/>
  <c r="D228" i="8" s="1"/>
  <c r="F227" i="8"/>
  <c r="I227" i="8"/>
  <c r="J227" i="8" s="1"/>
  <c r="M202" i="8"/>
  <c r="G218" i="8"/>
  <c r="P219" i="8"/>
  <c r="O218" i="8"/>
  <c r="P218" i="8" s="1"/>
  <c r="C202" i="8"/>
  <c r="L218" i="8"/>
  <c r="M218" i="8" s="1"/>
  <c r="J219" i="8"/>
  <c r="I218" i="8"/>
  <c r="G207" i="8"/>
  <c r="E206" i="8"/>
  <c r="G206" i="8" s="1"/>
  <c r="M206" i="8"/>
  <c r="B204" i="8"/>
  <c r="D204" i="8" s="1"/>
  <c r="H202" i="8"/>
  <c r="L188" i="8"/>
  <c r="M188" i="8" s="1"/>
  <c r="H188" i="8"/>
  <c r="B188" i="8" s="1"/>
  <c r="J75" i="8"/>
  <c r="J103" i="8"/>
  <c r="J177" i="8"/>
  <c r="I175" i="8"/>
  <c r="H175" i="8"/>
  <c r="M178" i="8"/>
  <c r="L175" i="8"/>
  <c r="M175" i="8" s="1"/>
  <c r="D141" i="8"/>
  <c r="P164" i="8"/>
  <c r="N162" i="8"/>
  <c r="P162" i="8" s="1"/>
  <c r="J162" i="8"/>
  <c r="L162" i="8"/>
  <c r="M162" i="8" s="1"/>
  <c r="C153" i="8"/>
  <c r="D153" i="8" s="1"/>
  <c r="I151" i="8"/>
  <c r="H151" i="8"/>
  <c r="L151" i="8"/>
  <c r="M151" i="8" s="1"/>
  <c r="H138" i="8"/>
  <c r="B138" i="8" s="1"/>
  <c r="L138" i="8"/>
  <c r="M138" i="8" s="1"/>
  <c r="B126" i="8"/>
  <c r="D126" i="8" s="1"/>
  <c r="L124" i="8"/>
  <c r="B117" i="8"/>
  <c r="H115" i="8"/>
  <c r="B115" i="8" s="1"/>
  <c r="M117" i="8"/>
  <c r="L115" i="8"/>
  <c r="M115" i="8" s="1"/>
  <c r="P115" i="8"/>
  <c r="B103" i="8"/>
  <c r="L103" i="8"/>
  <c r="M103" i="8" s="1"/>
  <c r="I98" i="8"/>
  <c r="J98" i="8" s="1"/>
  <c r="G98" i="8"/>
  <c r="B99" i="8"/>
  <c r="N98" i="8"/>
  <c r="P98" i="8" s="1"/>
  <c r="M99" i="8"/>
  <c r="L98" i="8"/>
  <c r="M98" i="8" s="1"/>
  <c r="I52" i="8"/>
  <c r="J52" i="8" s="1"/>
  <c r="I81" i="8"/>
  <c r="L81" i="8"/>
  <c r="H81" i="8"/>
  <c r="P82" i="8"/>
  <c r="N81" i="8"/>
  <c r="P81" i="8" s="1"/>
  <c r="P76" i="8"/>
  <c r="N75" i="8"/>
  <c r="L75" i="8"/>
  <c r="G57" i="8"/>
  <c r="J58" i="8"/>
  <c r="I57" i="8"/>
  <c r="J57" i="8" s="1"/>
  <c r="M58" i="8"/>
  <c r="L57" i="8"/>
  <c r="M57" i="8" s="1"/>
  <c r="B58" i="8"/>
  <c r="N57" i="8"/>
  <c r="B57" i="8" s="1"/>
  <c r="P53" i="8"/>
  <c r="O52" i="8"/>
  <c r="M53" i="8"/>
  <c r="L52" i="8"/>
  <c r="M52" i="8" s="1"/>
  <c r="I37" i="8"/>
  <c r="M38" i="8"/>
  <c r="K37" i="8"/>
  <c r="P38" i="8"/>
  <c r="N37" i="8"/>
  <c r="P37" i="8" s="1"/>
  <c r="L37" i="8"/>
  <c r="J38" i="8"/>
  <c r="H37" i="8"/>
  <c r="I23" i="8"/>
  <c r="H23" i="8"/>
  <c r="B23" i="8" s="1"/>
  <c r="M24" i="8"/>
  <c r="L23" i="8"/>
  <c r="M23" i="8" s="1"/>
  <c r="P23" i="8"/>
  <c r="C15" i="8"/>
  <c r="L14" i="8"/>
  <c r="B15" i="8"/>
  <c r="N14" i="8"/>
  <c r="P14" i="8" s="1"/>
  <c r="I14" i="8"/>
  <c r="J14" i="8" s="1"/>
  <c r="D351" i="8"/>
  <c r="I10" i="8"/>
  <c r="L10" i="8"/>
  <c r="M73" i="8"/>
  <c r="H10" i="8"/>
  <c r="C108" i="8"/>
  <c r="D108" i="8" s="1"/>
  <c r="C211" i="8"/>
  <c r="D211" i="8" s="1"/>
  <c r="C301" i="8"/>
  <c r="D301" i="8" s="1"/>
  <c r="C285" i="8"/>
  <c r="D285" i="8" s="1"/>
  <c r="B249" i="8"/>
  <c r="D249" i="8" s="1"/>
  <c r="B311" i="8"/>
  <c r="D311" i="8" s="1"/>
  <c r="C291" i="8"/>
  <c r="D291" i="8" s="1"/>
  <c r="B286" i="8"/>
  <c r="D286" i="8" s="1"/>
  <c r="M51" i="9"/>
  <c r="D10" i="12"/>
  <c r="D9" i="12"/>
  <c r="D141" i="12"/>
  <c r="D70" i="12"/>
  <c r="B164" i="8"/>
  <c r="D164" i="8" s="1"/>
  <c r="D68" i="12"/>
  <c r="D43" i="12"/>
  <c r="B82" i="8"/>
  <c r="D82" i="8" s="1"/>
  <c r="D42" i="12"/>
  <c r="D22" i="12"/>
  <c r="D180" i="12"/>
  <c r="D135" i="12"/>
  <c r="D65" i="12"/>
  <c r="D47" i="12"/>
  <c r="P58" i="8"/>
  <c r="P99" i="8"/>
  <c r="D73" i="12"/>
  <c r="B304" i="8"/>
  <c r="P304" i="8"/>
  <c r="B402" i="8"/>
  <c r="P402" i="8"/>
  <c r="N248" i="8"/>
  <c r="N247" i="8" s="1"/>
  <c r="P247" i="8" s="1"/>
  <c r="C394" i="8"/>
  <c r="P235" i="8"/>
  <c r="D98" i="12"/>
  <c r="D31" i="12"/>
  <c r="C209" i="8"/>
  <c r="D209" i="8" s="1"/>
  <c r="C87" i="8"/>
  <c r="D87" i="8" s="1"/>
  <c r="C224" i="8"/>
  <c r="D224" i="8" s="1"/>
  <c r="C157" i="8"/>
  <c r="D157" i="8" s="1"/>
  <c r="C142" i="8"/>
  <c r="D142" i="8" s="1"/>
  <c r="J142" i="8"/>
  <c r="C22" i="8"/>
  <c r="D22" i="8" s="1"/>
  <c r="C310" i="8"/>
  <c r="D310" i="8" s="1"/>
  <c r="C177" i="8"/>
  <c r="D177" i="8" s="1"/>
  <c r="C360" i="8"/>
  <c r="D360" i="8" s="1"/>
  <c r="J148" i="8"/>
  <c r="C326" i="8"/>
  <c r="D326" i="8" s="1"/>
  <c r="C366" i="8"/>
  <c r="D366" i="8" s="1"/>
  <c r="C20" i="8"/>
  <c r="D20" i="8" s="1"/>
  <c r="C225" i="8"/>
  <c r="D225" i="8" s="1"/>
  <c r="C30" i="8"/>
  <c r="D30" i="8" s="1"/>
  <c r="P398" i="8"/>
  <c r="B403" i="8"/>
  <c r="D403" i="8" s="1"/>
  <c r="P15" i="8"/>
  <c r="D398" i="8"/>
  <c r="B76" i="8"/>
  <c r="D76" i="8" s="1"/>
  <c r="D39" i="12"/>
  <c r="D181" i="12"/>
  <c r="D171" i="12"/>
  <c r="P342" i="8"/>
  <c r="C67" i="8"/>
  <c r="D67" i="8" s="1"/>
  <c r="C18" i="8"/>
  <c r="D18" i="8" s="1"/>
  <c r="M264" i="8"/>
  <c r="M167" i="8"/>
  <c r="M156" i="8"/>
  <c r="M333" i="8"/>
  <c r="C335" i="8"/>
  <c r="D335" i="8" s="1"/>
  <c r="C178" i="8"/>
  <c r="D178" i="8" s="1"/>
  <c r="M248" i="8"/>
  <c r="M94" i="8"/>
  <c r="M112" i="8"/>
  <c r="M118" i="8"/>
  <c r="M288" i="8"/>
  <c r="C51" i="8"/>
  <c r="D51" i="8" s="1"/>
  <c r="C400" i="8"/>
  <c r="M132" i="8"/>
  <c r="M271" i="8"/>
  <c r="C92" i="8"/>
  <c r="D92" i="8" s="1"/>
  <c r="D132" i="8"/>
  <c r="B251" i="8"/>
  <c r="D251" i="8" s="1"/>
  <c r="D388" i="11"/>
  <c r="C102" i="8"/>
  <c r="D102" i="8" s="1"/>
  <c r="M320" i="8"/>
  <c r="B268" i="8"/>
  <c r="D268" i="8" s="1"/>
  <c r="M61" i="8"/>
  <c r="C101" i="8"/>
  <c r="D101" i="8" s="1"/>
  <c r="B293" i="8"/>
  <c r="D293" i="8" s="1"/>
  <c r="C71" i="8"/>
  <c r="D71" i="8" s="1"/>
  <c r="M120" i="8"/>
  <c r="B390" i="8"/>
  <c r="B382" i="8"/>
  <c r="D382" i="8" s="1"/>
  <c r="M301" i="8"/>
  <c r="D395" i="8"/>
  <c r="M245" i="8"/>
  <c r="F100" i="7"/>
  <c r="F89" i="7"/>
  <c r="M399" i="8"/>
  <c r="M144" i="8"/>
  <c r="B300" i="8"/>
  <c r="D300" i="8" s="1"/>
  <c r="M397" i="8"/>
  <c r="M314" i="8"/>
  <c r="M15" i="8"/>
  <c r="M135" i="8"/>
  <c r="M77" i="8"/>
  <c r="C53" i="8"/>
  <c r="D53" i="8" s="1"/>
  <c r="B240" i="8"/>
  <c r="D240" i="8" s="1"/>
  <c r="M403" i="8"/>
  <c r="C86" i="8"/>
  <c r="D86" i="8" s="1"/>
  <c r="B378" i="8"/>
  <c r="D378" i="8" s="1"/>
  <c r="C147" i="8"/>
  <c r="D147" i="8" s="1"/>
  <c r="C24" i="8"/>
  <c r="D24" i="8" s="1"/>
  <c r="M336" i="8"/>
  <c r="M401" i="8"/>
  <c r="C192" i="8"/>
  <c r="D192" i="8" s="1"/>
  <c r="D172" i="8"/>
  <c r="C338" i="8"/>
  <c r="D338" i="8" s="1"/>
  <c r="C117" i="8"/>
  <c r="F94" i="7"/>
  <c r="M285" i="8"/>
  <c r="M270" i="8"/>
  <c r="B258" i="8"/>
  <c r="D258" i="8" s="1"/>
  <c r="D183" i="8"/>
  <c r="C72" i="8"/>
  <c r="D72" i="8" s="1"/>
  <c r="C367" i="8"/>
  <c r="D367" i="8" s="1"/>
  <c r="M173" i="8"/>
  <c r="M263" i="8"/>
  <c r="C304" i="8"/>
  <c r="C321" i="8"/>
  <c r="D321" i="8" s="1"/>
  <c r="C113" i="8"/>
  <c r="D113" i="8" s="1"/>
  <c r="M253" i="8"/>
  <c r="M312" i="8"/>
  <c r="M380" i="8"/>
  <c r="C13" i="8"/>
  <c r="D13" i="8" s="1"/>
  <c r="D197" i="8"/>
  <c r="C181" i="8"/>
  <c r="D181" i="8" s="1"/>
  <c r="D297" i="8"/>
  <c r="M95" i="8"/>
  <c r="C200" i="8"/>
  <c r="D200" i="8" s="1"/>
  <c r="C170" i="8"/>
  <c r="D170" i="8" s="1"/>
  <c r="D252" i="8"/>
  <c r="C159" i="8"/>
  <c r="D159" i="8" s="1"/>
  <c r="B396" i="8"/>
  <c r="D396" i="8" s="1"/>
  <c r="M389" i="8"/>
  <c r="M317" i="8"/>
  <c r="B265" i="8"/>
  <c r="D265" i="8" s="1"/>
  <c r="M281" i="8"/>
  <c r="F95" i="7"/>
  <c r="M334" i="8"/>
  <c r="B273" i="8"/>
  <c r="D273" i="8" s="1"/>
  <c r="C74" i="8"/>
  <c r="D74" i="8" s="1"/>
  <c r="M133" i="8"/>
  <c r="C99" i="8"/>
  <c r="M80" i="8"/>
  <c r="D133" i="8"/>
  <c r="D330" i="8"/>
  <c r="M330" i="8"/>
  <c r="B387" i="8"/>
  <c r="D387" i="8" s="1"/>
  <c r="C17" i="8"/>
  <c r="D17" i="8" s="1"/>
  <c r="M358" i="8"/>
  <c r="B394" i="8"/>
  <c r="C298" i="8"/>
  <c r="D298" i="8" s="1"/>
  <c r="C401" i="8"/>
  <c r="M149" i="8"/>
  <c r="D90" i="8"/>
  <c r="C244" i="8"/>
  <c r="D244" i="8" s="1"/>
  <c r="B290" i="8"/>
  <c r="D290" i="8" s="1"/>
  <c r="D397" i="8"/>
  <c r="C223" i="8"/>
  <c r="D223" i="8" s="1"/>
  <c r="M377" i="8"/>
  <c r="C354" i="8"/>
  <c r="D354" i="8" s="1"/>
  <c r="D196" i="8"/>
  <c r="D46" i="8"/>
  <c r="D194" i="8"/>
  <c r="D381" i="8"/>
  <c r="C289" i="8"/>
  <c r="D289" i="8" s="1"/>
  <c r="C16" i="8"/>
  <c r="D16" i="8" s="1"/>
  <c r="C235" i="8"/>
  <c r="D77" i="8"/>
  <c r="D379" i="8"/>
  <c r="C391" i="8"/>
  <c r="D391" i="8" s="1"/>
  <c r="B401" i="8"/>
  <c r="J400" i="8"/>
  <c r="J56" i="8"/>
  <c r="C259" i="8"/>
  <c r="D259" i="8" s="1"/>
  <c r="J204" i="8"/>
  <c r="C339" i="8"/>
  <c r="D339" i="8" s="1"/>
  <c r="D121" i="8"/>
  <c r="J101" i="8"/>
  <c r="C340" i="8"/>
  <c r="D340" i="8" s="1"/>
  <c r="C346" i="8"/>
  <c r="D346" i="8" s="1"/>
  <c r="D253" i="8"/>
  <c r="C59" i="8"/>
  <c r="D59" i="8" s="1"/>
  <c r="C229" i="8"/>
  <c r="D229" i="8" s="1"/>
  <c r="C58" i="8"/>
  <c r="D137" i="8"/>
  <c r="D70" i="8"/>
  <c r="J100" i="8"/>
  <c r="J332" i="8"/>
  <c r="C219" i="8"/>
  <c r="C275" i="8"/>
  <c r="D333" i="8"/>
  <c r="D337" i="8"/>
  <c r="D171" i="8"/>
  <c r="D242" i="8"/>
  <c r="D309" i="8"/>
  <c r="D96" i="8"/>
  <c r="D336" i="8"/>
  <c r="D127" i="8"/>
  <c r="D233" i="8"/>
  <c r="D89" i="8"/>
  <c r="D238" i="8"/>
  <c r="D226" i="8"/>
  <c r="D320" i="8"/>
  <c r="D78" i="8"/>
  <c r="D220" i="8"/>
  <c r="D264" i="8"/>
  <c r="D165" i="8"/>
  <c r="D31" i="8"/>
  <c r="D88" i="8"/>
  <c r="D105" i="8"/>
  <c r="D372" i="8"/>
  <c r="D19" i="8"/>
  <c r="D328" i="8"/>
  <c r="D201" i="8"/>
  <c r="D167" i="8"/>
  <c r="D26" i="8"/>
  <c r="D281" i="8"/>
  <c r="D114" i="8"/>
  <c r="D279" i="8"/>
  <c r="D243" i="8"/>
  <c r="D120" i="8"/>
  <c r="D217" i="8"/>
  <c r="D239" i="8"/>
  <c r="D348" i="8"/>
  <c r="D325" i="8"/>
  <c r="D91" i="8"/>
  <c r="D131" i="8"/>
  <c r="D154" i="8"/>
  <c r="D65" i="8"/>
  <c r="D198" i="8"/>
  <c r="D84" i="8"/>
  <c r="D255" i="8"/>
  <c r="D296" i="8"/>
  <c r="D85" i="8"/>
  <c r="D270" i="8"/>
  <c r="D187" i="8"/>
  <c r="D272" i="8"/>
  <c r="D156" i="8"/>
  <c r="D68" i="8"/>
  <c r="D80" i="8"/>
  <c r="D118" i="8"/>
  <c r="D111" i="8"/>
  <c r="D185" i="8"/>
  <c r="D308" i="8"/>
  <c r="D110" i="8"/>
  <c r="D312" i="8"/>
  <c r="D271" i="8"/>
  <c r="D119" i="8"/>
  <c r="D100" i="8"/>
  <c r="D237" i="8"/>
  <c r="D212" i="8"/>
  <c r="D215" i="8"/>
  <c r="D40" i="8"/>
  <c r="D160" i="8"/>
  <c r="D327" i="8"/>
  <c r="D128" i="8"/>
  <c r="D246" i="8"/>
  <c r="D365" i="8"/>
  <c r="D284" i="8"/>
  <c r="D193" i="8"/>
  <c r="D25" i="8"/>
  <c r="D195" i="8"/>
  <c r="D358" i="8"/>
  <c r="D106" i="8"/>
  <c r="D109" i="8"/>
  <c r="D190" i="8"/>
  <c r="D60" i="8"/>
  <c r="D122" i="8"/>
  <c r="D79" i="8"/>
  <c r="D376" i="8"/>
  <c r="D174" i="8"/>
  <c r="D112" i="8"/>
  <c r="D69" i="8"/>
  <c r="D216" i="8"/>
  <c r="D97" i="8"/>
  <c r="D149" i="8"/>
  <c r="D295" i="8"/>
  <c r="D210" i="8"/>
  <c r="D388" i="8"/>
  <c r="D213" i="8"/>
  <c r="D245" i="8"/>
  <c r="D28" i="8"/>
  <c r="D373" i="8"/>
  <c r="D161" i="8"/>
  <c r="D299" i="8"/>
  <c r="D123" i="8"/>
  <c r="D62" i="8"/>
  <c r="D61" i="8"/>
  <c r="D64" i="8"/>
  <c r="D148" i="8"/>
  <c r="D29" i="8"/>
  <c r="D241" i="8"/>
  <c r="D73" i="8"/>
  <c r="D374" i="8"/>
  <c r="D350" i="8"/>
  <c r="D182" i="8"/>
  <c r="D21" i="8"/>
  <c r="C32" i="8"/>
  <c r="D32" i="8" s="1"/>
  <c r="D66" i="8"/>
  <c r="D214" i="8"/>
  <c r="D146" i="8"/>
  <c r="D375" i="8"/>
  <c r="D186" i="8"/>
  <c r="D94" i="8"/>
  <c r="D205" i="8"/>
  <c r="D44" i="8"/>
  <c r="D45" i="8"/>
  <c r="D302" i="8"/>
  <c r="D56" i="8"/>
  <c r="D257" i="8"/>
  <c r="D357" i="8"/>
  <c r="D266" i="8"/>
  <c r="D262" i="8"/>
  <c r="D130" i="8"/>
  <c r="D140" i="8"/>
  <c r="D307" i="8"/>
  <c r="D155" i="8"/>
  <c r="D208" i="8"/>
  <c r="D317" i="8"/>
  <c r="D11" i="8"/>
  <c r="D95" i="8"/>
  <c r="B345" i="8"/>
  <c r="D345" i="8" s="1"/>
  <c r="D39" i="8"/>
  <c r="D319" i="8"/>
  <c r="D329" i="8"/>
  <c r="C199" i="8"/>
  <c r="D199" i="8" s="1"/>
  <c r="D166" i="8"/>
  <c r="D318" i="8"/>
  <c r="D222" i="8"/>
  <c r="D107" i="8"/>
  <c r="D47" i="8"/>
  <c r="G403" i="8"/>
  <c r="G275" i="8"/>
  <c r="B207" i="8"/>
  <c r="D207" i="8" s="1"/>
  <c r="G99" i="8"/>
  <c r="G401" i="8"/>
  <c r="G228" i="8"/>
  <c r="G58" i="8"/>
  <c r="B235" i="8"/>
  <c r="C402" i="8"/>
  <c r="D384" i="8"/>
  <c r="M353" i="8"/>
  <c r="C353" i="8"/>
  <c r="B353" i="8"/>
  <c r="E86" i="7"/>
  <c r="F86" i="7" s="1"/>
  <c r="E106" i="7"/>
  <c r="E88" i="7"/>
  <c r="F88" i="7" s="1"/>
  <c r="F21" i="7"/>
  <c r="B219" i="8"/>
  <c r="G219" i="8"/>
  <c r="E101" i="7"/>
  <c r="F101" i="7" s="1"/>
  <c r="D54" i="12"/>
  <c r="E85" i="7"/>
  <c r="F85" i="7" s="1"/>
  <c r="E92" i="7"/>
  <c r="E91" i="7"/>
  <c r="F91" i="7" s="1"/>
  <c r="D23" i="12"/>
  <c r="C390" i="8"/>
  <c r="C263" i="8"/>
  <c r="D263" i="8" s="1"/>
  <c r="B294" i="8"/>
  <c r="D294" i="8" s="1"/>
  <c r="C158" i="8"/>
  <c r="D158" i="8" s="1"/>
  <c r="M158" i="8"/>
  <c r="C254" i="8"/>
  <c r="D254" i="8" s="1"/>
  <c r="D355" i="8"/>
  <c r="B261" i="8"/>
  <c r="D261" i="8" s="1"/>
  <c r="C236" i="8"/>
  <c r="D236" i="8" s="1"/>
  <c r="J236" i="8"/>
  <c r="C55" i="8"/>
  <c r="D55" i="8" s="1"/>
  <c r="P293" i="8"/>
  <c r="D62" i="12"/>
  <c r="D29" i="7"/>
  <c r="F29" i="7" s="1"/>
  <c r="D108" i="12"/>
  <c r="E97" i="7"/>
  <c r="F97" i="7" s="1"/>
  <c r="D389" i="10"/>
  <c r="I399" i="8"/>
  <c r="J399" i="8" s="1"/>
  <c r="N399" i="8"/>
  <c r="B399" i="8" s="1"/>
  <c r="N400" i="8"/>
  <c r="E93" i="7"/>
  <c r="F93" i="7" s="1"/>
  <c r="E102" i="7"/>
  <c r="D280" i="8"/>
  <c r="P393" i="8"/>
  <c r="B38" i="8"/>
  <c r="D38" i="8" s="1"/>
  <c r="J12" i="8"/>
  <c r="D168" i="8"/>
  <c r="O399" i="8"/>
  <c r="M385" i="8"/>
  <c r="B385" i="8"/>
  <c r="D385" i="8" s="1"/>
  <c r="D139" i="12"/>
  <c r="N314" i="8"/>
  <c r="N313" i="8" s="1"/>
  <c r="P313" i="8" s="1"/>
  <c r="D145" i="12"/>
  <c r="N332" i="8"/>
  <c r="N331" i="8" s="1"/>
  <c r="E90" i="7"/>
  <c r="F90" i="7" s="1"/>
  <c r="E87" i="7"/>
  <c r="F87" i="7" s="1"/>
  <c r="D154" i="12"/>
  <c r="E99" i="7"/>
  <c r="F99" i="7" s="1"/>
  <c r="D7" i="9"/>
  <c r="B276" i="8"/>
  <c r="D276" i="8" s="1"/>
  <c r="J276" i="8"/>
  <c r="C41" i="8"/>
  <c r="D41" i="8" s="1"/>
  <c r="C283" i="8"/>
  <c r="D283" i="8" s="1"/>
  <c r="B362" i="8"/>
  <c r="D362" i="8" s="1"/>
  <c r="D287" i="8"/>
  <c r="D157" i="12"/>
  <c r="D83" i="7"/>
  <c r="C324" i="8"/>
  <c r="D324" i="8" s="1"/>
  <c r="C250" i="8"/>
  <c r="D250" i="8" s="1"/>
  <c r="C169" i="8"/>
  <c r="D169" i="8" s="1"/>
  <c r="B278" i="8"/>
  <c r="D278" i="8" s="1"/>
  <c r="D59" i="12"/>
  <c r="D162" i="12"/>
  <c r="N371" i="8"/>
  <c r="N370" i="8" s="1"/>
  <c r="E84" i="7"/>
  <c r="D129" i="12"/>
  <c r="D142" i="12"/>
  <c r="N323" i="8"/>
  <c r="N322" i="8" s="1"/>
  <c r="B322" i="8" s="1"/>
  <c r="N54" i="8"/>
  <c r="M191" i="8"/>
  <c r="C191" i="8"/>
  <c r="D191" i="8" s="1"/>
  <c r="J51" i="9"/>
  <c r="E9" i="7"/>
  <c r="D180" i="8"/>
  <c r="D93" i="8"/>
  <c r="D277" i="8"/>
  <c r="D45" i="9"/>
  <c r="F399" i="8"/>
  <c r="F14" i="7" l="1"/>
  <c r="E7" i="8"/>
  <c r="E405" i="8" s="1"/>
  <c r="D7" i="7"/>
  <c r="D395" i="10"/>
  <c r="N9" i="8"/>
  <c r="P9" i="8" s="1"/>
  <c r="P54" i="8"/>
  <c r="F7" i="8"/>
  <c r="F405" i="8" s="1"/>
  <c r="D8" i="12"/>
  <c r="N8" i="8"/>
  <c r="O7" i="8"/>
  <c r="O405" i="8" s="1"/>
  <c r="F102" i="7"/>
  <c r="K7" i="8"/>
  <c r="L7" i="8"/>
  <c r="J124" i="8"/>
  <c r="H7" i="8"/>
  <c r="F13" i="7"/>
  <c r="F9" i="7"/>
  <c r="I7" i="8"/>
  <c r="B175" i="8"/>
  <c r="B151" i="8"/>
  <c r="F92" i="7"/>
  <c r="M8" i="8"/>
  <c r="D12" i="8"/>
  <c r="J8" i="8"/>
  <c r="E7" i="7"/>
  <c r="J9" i="8"/>
  <c r="M9" i="8"/>
  <c r="N52" i="8"/>
  <c r="C8" i="8"/>
  <c r="G8" i="8"/>
  <c r="C9" i="8"/>
  <c r="M10" i="8"/>
  <c r="C392" i="8"/>
  <c r="P392" i="8"/>
  <c r="M383" i="8"/>
  <c r="B392" i="8"/>
  <c r="J383" i="8"/>
  <c r="C383" i="8"/>
  <c r="D383" i="8" s="1"/>
  <c r="B370" i="8"/>
  <c r="D370" i="8" s="1"/>
  <c r="P370" i="8"/>
  <c r="B361" i="8"/>
  <c r="P361" i="8"/>
  <c r="C361" i="8"/>
  <c r="J341" i="8"/>
  <c r="P352" i="8"/>
  <c r="C352" i="8"/>
  <c r="D352" i="8" s="1"/>
  <c r="B341" i="8"/>
  <c r="D341" i="8" s="1"/>
  <c r="D275" i="8"/>
  <c r="C206" i="8"/>
  <c r="B331" i="8"/>
  <c r="P331" i="8"/>
  <c r="J331" i="8"/>
  <c r="C331" i="8"/>
  <c r="P322" i="8"/>
  <c r="C322" i="8"/>
  <c r="D322" i="8" s="1"/>
  <c r="B313" i="8"/>
  <c r="M313" i="8"/>
  <c r="C313" i="8"/>
  <c r="M292" i="8"/>
  <c r="M303" i="8"/>
  <c r="D303" i="8"/>
  <c r="M282" i="8"/>
  <c r="J292" i="8"/>
  <c r="C292" i="8"/>
  <c r="D292" i="8" s="1"/>
  <c r="C260" i="8"/>
  <c r="G282" i="8"/>
  <c r="C282" i="8"/>
  <c r="D282" i="8" s="1"/>
  <c r="M260" i="8"/>
  <c r="J274" i="8"/>
  <c r="C274" i="8"/>
  <c r="G274" i="8"/>
  <c r="B274" i="8"/>
  <c r="J247" i="8"/>
  <c r="B260" i="8"/>
  <c r="J260" i="8"/>
  <c r="B247" i="8"/>
  <c r="M247" i="8"/>
  <c r="C247" i="8"/>
  <c r="C234" i="8"/>
  <c r="M234" i="8"/>
  <c r="B234" i="8"/>
  <c r="G227" i="8"/>
  <c r="C227" i="8"/>
  <c r="D227" i="8" s="1"/>
  <c r="J218" i="8"/>
  <c r="C218" i="8"/>
  <c r="D218" i="8" s="1"/>
  <c r="J188" i="8"/>
  <c r="C188" i="8"/>
  <c r="D188" i="8" s="1"/>
  <c r="B206" i="8"/>
  <c r="J202" i="8"/>
  <c r="B202" i="8"/>
  <c r="D202" i="8" s="1"/>
  <c r="C162" i="8"/>
  <c r="J175" i="8"/>
  <c r="C175" i="8"/>
  <c r="B162" i="8"/>
  <c r="J138" i="8"/>
  <c r="J151" i="8"/>
  <c r="C151" i="8"/>
  <c r="C138" i="8"/>
  <c r="D138" i="8" s="1"/>
  <c r="B124" i="8"/>
  <c r="D117" i="8"/>
  <c r="M124" i="8"/>
  <c r="C124" i="8"/>
  <c r="J115" i="8"/>
  <c r="C115" i="8"/>
  <c r="D115" i="8" s="1"/>
  <c r="C103" i="8"/>
  <c r="D103" i="8" s="1"/>
  <c r="C98" i="8"/>
  <c r="D99" i="8"/>
  <c r="B98" i="8"/>
  <c r="B81" i="8"/>
  <c r="C81" i="8"/>
  <c r="M81" i="8"/>
  <c r="J81" i="8"/>
  <c r="M75" i="8"/>
  <c r="C75" i="8"/>
  <c r="B75" i="8"/>
  <c r="P75" i="8"/>
  <c r="D58" i="8"/>
  <c r="P57" i="8"/>
  <c r="C57" i="8"/>
  <c r="D57" i="8" s="1"/>
  <c r="C52" i="8"/>
  <c r="M37" i="8"/>
  <c r="D15" i="8"/>
  <c r="B37" i="8"/>
  <c r="C37" i="8"/>
  <c r="J37" i="8"/>
  <c r="J23" i="8"/>
  <c r="C23" i="8"/>
  <c r="D23" i="8" s="1"/>
  <c r="C10" i="8"/>
  <c r="J10" i="8"/>
  <c r="B14" i="8"/>
  <c r="C14" i="8"/>
  <c r="M14" i="8"/>
  <c r="B10" i="8"/>
  <c r="D51" i="9"/>
  <c r="D402" i="8"/>
  <c r="D304" i="8"/>
  <c r="B248" i="8"/>
  <c r="D248" i="8" s="1"/>
  <c r="P248" i="8"/>
  <c r="D394" i="8"/>
  <c r="D390" i="8"/>
  <c r="D401" i="8"/>
  <c r="D235" i="8"/>
  <c r="D219" i="8"/>
  <c r="P399" i="8"/>
  <c r="F84" i="7"/>
  <c r="B54" i="8"/>
  <c r="D54" i="8" s="1"/>
  <c r="D177" i="12"/>
  <c r="D353" i="8"/>
  <c r="P371" i="8"/>
  <c r="B371" i="8"/>
  <c r="D371" i="8" s="1"/>
  <c r="P314" i="8"/>
  <c r="B314" i="8"/>
  <c r="D314" i="8" s="1"/>
  <c r="P400" i="8"/>
  <c r="B400" i="8"/>
  <c r="D400" i="8" s="1"/>
  <c r="P323" i="8"/>
  <c r="B323" i="8"/>
  <c r="D323" i="8" s="1"/>
  <c r="C399" i="8"/>
  <c r="D399" i="8" s="1"/>
  <c r="G399" i="8"/>
  <c r="F83" i="7"/>
  <c r="B332" i="8"/>
  <c r="D332" i="8" s="1"/>
  <c r="P332" i="8"/>
  <c r="F7" i="7" l="1"/>
  <c r="B9" i="8"/>
  <c r="D9" i="8" s="1"/>
  <c r="B52" i="8"/>
  <c r="D52" i="8" s="1"/>
  <c r="N7" i="8"/>
  <c r="B7" i="8" s="1"/>
  <c r="D175" i="8"/>
  <c r="G405" i="8"/>
  <c r="K405" i="8"/>
  <c r="D151" i="8"/>
  <c r="G7" i="8"/>
  <c r="P52" i="8"/>
  <c r="M7" i="8"/>
  <c r="L405" i="8"/>
  <c r="J7" i="8"/>
  <c r="I405" i="8"/>
  <c r="C7" i="8"/>
  <c r="B8" i="8"/>
  <c r="D8" i="8" s="1"/>
  <c r="P8" i="8"/>
  <c r="D361" i="8"/>
  <c r="D392" i="8"/>
  <c r="D331" i="8"/>
  <c r="D206" i="8"/>
  <c r="D260" i="8"/>
  <c r="D313" i="8"/>
  <c r="D247" i="8"/>
  <c r="D274" i="8"/>
  <c r="D234" i="8"/>
  <c r="D162" i="8"/>
  <c r="D124" i="8"/>
  <c r="D81" i="8"/>
  <c r="D98" i="8"/>
  <c r="D75" i="8"/>
  <c r="D37" i="8"/>
  <c r="D10" i="8"/>
  <c r="D14" i="8"/>
  <c r="E115" i="7"/>
  <c r="D108" i="7"/>
  <c r="E109" i="7"/>
  <c r="E116" i="7"/>
  <c r="D115" i="7"/>
  <c r="G183" i="12"/>
  <c r="E111" i="7"/>
  <c r="E108" i="7"/>
  <c r="D110" i="7"/>
  <c r="D107" i="7"/>
  <c r="F108" i="7" l="1"/>
  <c r="F115" i="7"/>
  <c r="M405" i="8"/>
  <c r="P7" i="8"/>
  <c r="N405" i="8"/>
  <c r="B405" i="8" s="1"/>
  <c r="D7" i="8"/>
  <c r="P183" i="12"/>
  <c r="S183" i="12"/>
  <c r="E110" i="7"/>
  <c r="F110" i="7" s="1"/>
  <c r="AK183" i="12"/>
  <c r="V183" i="12"/>
  <c r="D183" i="12"/>
  <c r="D109" i="7"/>
  <c r="F109" i="7" s="1"/>
  <c r="D106" i="7"/>
  <c r="D116" i="7"/>
  <c r="F116" i="7" s="1"/>
  <c r="D111" i="7"/>
  <c r="F111" i="7" s="1"/>
  <c r="M183" i="12"/>
  <c r="J183" i="12"/>
  <c r="E107" i="7"/>
  <c r="D105" i="7" l="1"/>
  <c r="E105" i="7"/>
  <c r="F106" i="7"/>
  <c r="F107" i="7"/>
  <c r="P405" i="8"/>
  <c r="D31" i="7"/>
  <c r="D35" i="7"/>
  <c r="D24" i="7"/>
  <c r="D48" i="7"/>
  <c r="D53" i="7"/>
  <c r="D44" i="7"/>
  <c r="D54" i="7"/>
  <c r="F54" i="7" s="1"/>
  <c r="D49" i="7"/>
  <c r="D46" i="7"/>
  <c r="D42" i="7"/>
  <c r="D38" i="7"/>
  <c r="D25" i="7"/>
  <c r="D33" i="7"/>
  <c r="D47" i="7"/>
  <c r="D23" i="7"/>
  <c r="D41" i="7"/>
  <c r="D32" i="7"/>
  <c r="D22" i="7"/>
  <c r="D30" i="7"/>
  <c r="F105" i="7" l="1"/>
  <c r="F48" i="7"/>
  <c r="F24" i="7"/>
  <c r="F23" i="7"/>
  <c r="D45" i="7"/>
  <c r="F45" i="7" s="1"/>
  <c r="F31" i="7"/>
  <c r="F49" i="7"/>
  <c r="F41" i="7"/>
  <c r="F53" i="7"/>
  <c r="F32" i="7"/>
  <c r="F44" i="7"/>
  <c r="F35" i="7"/>
  <c r="F33" i="7"/>
  <c r="F25" i="7"/>
  <c r="F38" i="7"/>
  <c r="F42" i="7"/>
  <c r="F46" i="7"/>
  <c r="D39" i="7"/>
  <c r="F39" i="7" s="1"/>
  <c r="F47" i="7"/>
  <c r="D12" i="7" l="1"/>
  <c r="F30" i="7"/>
  <c r="F22" i="7"/>
  <c r="C405" i="8"/>
  <c r="D405" i="8" s="1"/>
  <c r="F12" i="7" l="1"/>
  <c r="J405" i="8"/>
  <c r="D98" i="7"/>
  <c r="D82" i="7" s="1"/>
  <c r="D154" i="7" l="1"/>
  <c r="D394" i="11"/>
  <c r="E98" i="7"/>
  <c r="E82" i="7" s="1"/>
  <c r="F98" i="7" l="1"/>
  <c r="F82" i="7" l="1"/>
  <c r="E154" i="7"/>
  <c r="F154" i="7" s="1"/>
</calcChain>
</file>

<file path=xl/sharedStrings.xml><?xml version="1.0" encoding="utf-8"?>
<sst xmlns="http://schemas.openxmlformats.org/spreadsheetml/2006/main" count="2595" uniqueCount="1134">
  <si>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</si>
  <si>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</si>
  <si>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</si>
  <si>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</si>
  <si>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</si>
  <si>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</si>
  <si>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% исполнения</t>
  </si>
  <si>
    <t>1.</t>
  </si>
  <si>
    <t>1.1.</t>
  </si>
  <si>
    <t>1.2.</t>
  </si>
  <si>
    <t>1.3.</t>
  </si>
  <si>
    <t>1.4.</t>
  </si>
  <si>
    <t>000 1401 6640170200 511</t>
  </si>
  <si>
    <t>2.</t>
  </si>
  <si>
    <t>Субсидии - всего</t>
  </si>
  <si>
    <t>2.1.</t>
  </si>
  <si>
    <t>2.2.</t>
  </si>
  <si>
    <t>2.3.</t>
  </si>
  <si>
    <t xml:space="preserve">000 0702 5A2E250970 521 </t>
  </si>
  <si>
    <t>2.4.</t>
  </si>
  <si>
    <t>2.5.</t>
  </si>
  <si>
    <t>2.6.</t>
  </si>
  <si>
    <t>2.7.</t>
  </si>
  <si>
    <t>2.8.</t>
  </si>
  <si>
    <t>2.9.</t>
  </si>
  <si>
    <t>000 0801 55A12R4670 521</t>
  </si>
  <si>
    <t>2.10.</t>
  </si>
  <si>
    <t>2.11.</t>
  </si>
  <si>
    <t>2.12.</t>
  </si>
  <si>
    <t>2.14.</t>
  </si>
  <si>
    <t>2.17.</t>
  </si>
  <si>
    <t>2.18.</t>
  </si>
  <si>
    <t>2.19.</t>
  </si>
  <si>
    <t>2.20.</t>
  </si>
  <si>
    <t>2.21.</t>
  </si>
  <si>
    <t>000 0503 691F255550 523</t>
  </si>
  <si>
    <t>2.22.</t>
  </si>
  <si>
    <t>2.23.</t>
  </si>
  <si>
    <t>2.24.</t>
  </si>
  <si>
    <t>2.26.</t>
  </si>
  <si>
    <t>2.27.</t>
  </si>
  <si>
    <t>2.29.</t>
  </si>
  <si>
    <t>2.30.</t>
  </si>
  <si>
    <t>2.32.</t>
  </si>
  <si>
    <t>2.35.</t>
  </si>
  <si>
    <t>2.36.</t>
  </si>
  <si>
    <t>3.</t>
  </si>
  <si>
    <t>Субвенции - всего</t>
  </si>
  <si>
    <t>3.1.</t>
  </si>
  <si>
    <t>000 0701 5A10476900 530</t>
  </si>
  <si>
    <t>3.2.</t>
  </si>
  <si>
    <t>000 0709 5A10477800 530</t>
  </si>
  <si>
    <t>3.3.</t>
  </si>
  <si>
    <t>000 1004 5A10477900 530</t>
  </si>
  <si>
    <t>3.4.</t>
  </si>
  <si>
    <t>000 0701 5A10576700 530</t>
  </si>
  <si>
    <t>3.5.</t>
  </si>
  <si>
    <t>000 0702 5A21277200 530</t>
  </si>
  <si>
    <t>3.6.</t>
  </si>
  <si>
    <t>000 0709 5A21277300 530</t>
  </si>
  <si>
    <t>3.7.</t>
  </si>
  <si>
    <t>000 0702 5A21177000 530</t>
  </si>
  <si>
    <t>3.8.</t>
  </si>
  <si>
    <t>3.9.</t>
  </si>
  <si>
    <t>000 1004 5A50577И00 530</t>
  </si>
  <si>
    <t>3.10.</t>
  </si>
  <si>
    <t xml:space="preserve">000 1003 5212377Б00 530 </t>
  </si>
  <si>
    <t>3.11.</t>
  </si>
  <si>
    <t>3.12.</t>
  </si>
  <si>
    <t xml:space="preserve"> 000 0113 6511076600 530 </t>
  </si>
  <si>
    <t>3.13.</t>
  </si>
  <si>
    <t xml:space="preserve"> 000 0113 6511176500 530 </t>
  </si>
  <si>
    <t>3.14.</t>
  </si>
  <si>
    <t>000 1403 6640176100 530</t>
  </si>
  <si>
    <t>3.15.</t>
  </si>
  <si>
    <t>3.16.</t>
  </si>
  <si>
    <t>000 0203 9020051180 530</t>
  </si>
  <si>
    <t>3.17.</t>
  </si>
  <si>
    <t>000 0401 9610076300 530</t>
  </si>
  <si>
    <t>3.18.</t>
  </si>
  <si>
    <t>3.19.</t>
  </si>
  <si>
    <t>3.20.</t>
  </si>
  <si>
    <t>4.</t>
  </si>
  <si>
    <t>Иные межбюджетные трансферты</t>
  </si>
  <si>
    <t>4.1.</t>
  </si>
  <si>
    <t>4.2.</t>
  </si>
  <si>
    <t>000 1403 6321179Б00 540</t>
  </si>
  <si>
    <t>4.3.</t>
  </si>
  <si>
    <t>4.4.</t>
  </si>
  <si>
    <t>4.5.</t>
  </si>
  <si>
    <t>4.8.</t>
  </si>
  <si>
    <t>4.9.</t>
  </si>
  <si>
    <t>4.10.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</si>
  <si>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</si>
  <si>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</si>
  <si>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</si>
  <si>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</si>
  <si>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Дотации</t>
  </si>
  <si>
    <t>Субсидии</t>
  </si>
  <si>
    <t>Субвенции</t>
  </si>
  <si>
    <t>исполнено</t>
  </si>
  <si>
    <t>Муниципальные районы области: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</si>
  <si>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</si>
  <si>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</si>
  <si>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</si>
  <si>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</si>
  <si>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</si>
  <si>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>Балашовский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</si>
  <si>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</si>
  <si>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</si>
  <si>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</si>
  <si>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</si>
  <si>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</si>
  <si>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</si>
  <si>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</si>
  <si>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</si>
  <si>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</si>
  <si>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</si>
  <si>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</si>
  <si>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</si>
  <si>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</si>
  <si>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</si>
  <si>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</si>
  <si>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>Новоузенский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</si>
  <si>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</si>
  <si>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</si>
  <si>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</si>
  <si>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</si>
  <si>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</si>
  <si>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</si>
  <si>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</si>
  <si>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</si>
  <si>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</si>
  <si>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</si>
  <si>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</si>
  <si>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</si>
  <si>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</si>
  <si>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</si>
  <si>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</si>
  <si>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</si>
  <si>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</si>
  <si>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</si>
  <si>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</si>
  <si>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</si>
  <si>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</si>
  <si>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ИТОГО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</si>
  <si>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</si>
  <si>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</si>
  <si>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</si>
  <si>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Продолжение таблицы</t>
  </si>
  <si>
    <t>Субсидии, всего</t>
  </si>
  <si>
    <t>в том числе</t>
  </si>
  <si>
    <t xml:space="preserve">утвержденные бюджетные назначения </t>
  </si>
  <si>
    <t>%  исполнения</t>
  </si>
  <si>
    <t xml:space="preserve">утвержденные бюджетные назначения 2*  </t>
  </si>
  <si>
    <t>Субвенции, всего</t>
  </si>
  <si>
    <t xml:space="preserve">Иные межбюджетные трансферты, всего
</t>
  </si>
  <si>
    <t xml:space="preserve">утвержденные бюджетные назначения 2*   </t>
  </si>
  <si>
    <t xml:space="preserve">утвержденные бюджетные назначения 3*   </t>
  </si>
  <si>
    <t>Исполнено</t>
  </si>
  <si>
    <t>3*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</si>
  <si>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3*</t>
  </si>
  <si>
    <t>000 0602 5E8G650130 522</t>
  </si>
  <si>
    <t xml:space="preserve">утвержденные бюджетные назначения*  </t>
  </si>
  <si>
    <t>000 1402 6640170300 512</t>
  </si>
  <si>
    <t>000 1402 6640150100 512</t>
  </si>
  <si>
    <t>000 0412 5830171100 521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</si>
  <si>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</si>
  <si>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000 1403 6640172500 521</t>
  </si>
  <si>
    <t>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</si>
  <si>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</si>
  <si>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000 0801 55206R4660 521</t>
  </si>
  <si>
    <t>000 0702 5A2E155200 523</t>
  </si>
  <si>
    <t>000 0702 5A2E151690 521</t>
  </si>
  <si>
    <t>бюджетам муниципальных районов и городских округов области на обеспечение жильем молодых семей</t>
  </si>
  <si>
    <t>000 1004 5E301R4970 521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</si>
  <si>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
</t>
  </si>
  <si>
    <t>000 0503 66105R2990 521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</si>
  <si>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</si>
  <si>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</si>
  <si>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бюджетам муниципальных районов области на реализацию мероприятий по благоустройству сельских территорий</t>
  </si>
  <si>
    <t>000 0503 70302R5766 521</t>
  </si>
  <si>
    <t>000 0702 5A8E452100 521</t>
  </si>
  <si>
    <t>000 0113 6640572100 523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</si>
  <si>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</si>
  <si>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</si>
  <si>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Субвенция 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</si>
  <si>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</si>
  <si>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000 1003 5212477110 530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</si>
  <si>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</si>
  <si>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</si>
  <si>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</si>
  <si>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</si>
  <si>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</si>
  <si>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</si>
  <si>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</si>
  <si>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</si>
  <si>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5A50577120 530 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</si>
  <si>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</si>
  <si>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</si>
  <si>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</si>
  <si>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Дотация - всего</t>
  </si>
  <si>
    <t>Дотация на выравнивание бюджетной обеспеченности муниципальных районов (городских округов) области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</si>
  <si>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</si>
  <si>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Субсидия 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</si>
  <si>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Субсидия 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</si>
  <si>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Субсидия бюджетам муниципальных районов и городских округов области на обеспечение жильем молодых семей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</si>
  <si>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</si>
  <si>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</si>
  <si>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</si>
  <si>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</si>
  <si>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000 0106 6640177150  530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</si>
  <si>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</si>
  <si>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</si>
  <si>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</si>
  <si>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</si>
  <si>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</si>
  <si>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</si>
  <si>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</si>
  <si>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</si>
  <si>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000 0801 55AA354530 540</t>
  </si>
  <si>
    <t>4.6.</t>
  </si>
  <si>
    <t>4.7.</t>
  </si>
  <si>
    <t>утвержденные бюджетные назначения</t>
  </si>
  <si>
    <t>Субсидия  бюджетам городских округов и поселений области на поддержку муниципальных программ формирования современной городской среды</t>
  </si>
  <si>
    <t>Субсидия 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</si>
  <si>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</si>
  <si>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</si>
  <si>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5A212R3040 521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</si>
  <si>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</si>
  <si>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</si>
  <si>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000 0405 9610077130 530</t>
  </si>
  <si>
    <t>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</si>
  <si>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</si>
  <si>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000 0702 5A203R3030 530</t>
  </si>
  <si>
    <t>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</si>
  <si>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</si>
  <si>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</si>
  <si>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000 0503 692F254240 540</t>
  </si>
  <si>
    <t>4.11.</t>
  </si>
  <si>
    <t>4.12.</t>
  </si>
  <si>
    <t>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</si>
  <si>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</si>
  <si>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000 1204 6651778600 540</t>
  </si>
  <si>
    <t xml:space="preserve">утвержденные бюджетные назначения 4*   </t>
  </si>
  <si>
    <t>4.13.</t>
  </si>
  <si>
    <t>4.14.</t>
  </si>
  <si>
    <t>3.21.</t>
  </si>
  <si>
    <t>Субсидия бюджетам поселений области на реализацию мероприятий по сокращению доли загрязненных сточных вод</t>
  </si>
  <si>
    <t>бюджетам поселений области на реализацию мероприятий по сокращению доли загрязненных сточных вод</t>
  </si>
  <si>
    <t>4.15.</t>
  </si>
  <si>
    <t>4.16.</t>
  </si>
  <si>
    <t>4.17.</t>
  </si>
  <si>
    <t>4.18.</t>
  </si>
  <si>
    <t>4.19.</t>
  </si>
  <si>
    <t>4.20.</t>
  </si>
  <si>
    <t>4.21.</t>
  </si>
  <si>
    <t>бюджетам городских округов области 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</si>
  <si>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Иные межбюджетные трансферты бюджетам городских округов области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</si>
  <si>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Александрово-Гайский район (собственный)</t>
  </si>
  <si>
    <t>Александрово-Гайский район (консолидированный)</t>
  </si>
  <si>
    <t>Александрово-Гайское МО</t>
  </si>
  <si>
    <t>Аркадакский район (собственный)</t>
  </si>
  <si>
    <t>Аркадакский район (консолидированный)</t>
  </si>
  <si>
    <t xml:space="preserve">город Аркадак </t>
  </si>
  <si>
    <t>Аткарский район (собственный)</t>
  </si>
  <si>
    <t>Аткарский район (консолидированный)</t>
  </si>
  <si>
    <t xml:space="preserve"> город Аткарск</t>
  </si>
  <si>
    <t>Барановское МО</t>
  </si>
  <si>
    <t>Даниловское МО</t>
  </si>
  <si>
    <t>Муниципальные районы области (собственный):</t>
  </si>
  <si>
    <t>Муниципальные районы области (консолидированный)</t>
  </si>
  <si>
    <t>Базарно-Карабулакское МО</t>
  </si>
  <si>
    <t>Базарно-Карабулакский район (собственный)</t>
  </si>
  <si>
    <t>Базарно-Карабулакский район (консолидированный)</t>
  </si>
  <si>
    <t xml:space="preserve">город Балаково </t>
  </si>
  <si>
    <t>Натальинское МО</t>
  </si>
  <si>
    <t>Балаковский район (собственный)</t>
  </si>
  <si>
    <t>Балаковский  район (консолидированный)</t>
  </si>
  <si>
    <t>Свободинское МО</t>
  </si>
  <si>
    <t xml:space="preserve">город Балашов </t>
  </si>
  <si>
    <t>Репинское МО</t>
  </si>
  <si>
    <t>Пинеровское МО</t>
  </si>
  <si>
    <t>Родничковское МО</t>
  </si>
  <si>
    <t>Терновское МО</t>
  </si>
  <si>
    <t>Октябрьское МО</t>
  </si>
  <si>
    <t>Балашовский район (собственный)</t>
  </si>
  <si>
    <t>Балашовский район (консолидированный)</t>
  </si>
  <si>
    <t>Балтайское МО</t>
  </si>
  <si>
    <t>Царевщинское МО</t>
  </si>
  <si>
    <t>Балтайский район (собственный)</t>
  </si>
  <si>
    <t>Балтайский район (консолидированный)</t>
  </si>
  <si>
    <t>Сенное МО</t>
  </si>
  <si>
    <t>город Вольск</t>
  </si>
  <si>
    <t>Вольский район (собственный)</t>
  </si>
  <si>
    <t>Вольский район (консолидированный)</t>
  </si>
  <si>
    <t>Воскресенское МО</t>
  </si>
  <si>
    <t>Воскресенский район (собственный)</t>
  </si>
  <si>
    <t>Воскресенский район (консолидированный)</t>
  </si>
  <si>
    <t>Орошаемое МО</t>
  </si>
  <si>
    <t>Дергачевский район (собственный)</t>
  </si>
  <si>
    <t>Дергачевский район (консолидированный)</t>
  </si>
  <si>
    <t>Дергачевское МО</t>
  </si>
  <si>
    <t>Березово-Лукское МО</t>
  </si>
  <si>
    <t>Горяиновское МО</t>
  </si>
  <si>
    <t>Духовницкое МО</t>
  </si>
  <si>
    <t>Духовницкий район (собственный)</t>
  </si>
  <si>
    <t>Духовницкий район (консолидированный)</t>
  </si>
  <si>
    <t>Екатериновское МО</t>
  </si>
  <si>
    <t>Екатериновский район (собственный)</t>
  </si>
  <si>
    <t>Екатериновский район (консолидированный)</t>
  </si>
  <si>
    <t xml:space="preserve"> город Ершов</t>
  </si>
  <si>
    <t>Ершовский район (собственный)</t>
  </si>
  <si>
    <t>Ершовский район (консолидированный)</t>
  </si>
  <si>
    <t>Ивантеевское МО</t>
  </si>
  <si>
    <t>Яблоново-Гайское МО</t>
  </si>
  <si>
    <t>Ивантеевский район (собственный)</t>
  </si>
  <si>
    <t>Ивантеевский район (консолидированный)</t>
  </si>
  <si>
    <t>Ахтубинское МО</t>
  </si>
  <si>
    <t>Калининский район (собственный)</t>
  </si>
  <si>
    <t xml:space="preserve">город Калининск </t>
  </si>
  <si>
    <t>Калининский район (консолидированный)</t>
  </si>
  <si>
    <t xml:space="preserve">город Красноармейск </t>
  </si>
  <si>
    <t>Каменское МО</t>
  </si>
  <si>
    <t>Красноармейский район (собственный)</t>
  </si>
  <si>
    <t>Красноармейский район (консолидированный)</t>
  </si>
  <si>
    <t>Безымянское МО</t>
  </si>
  <si>
    <t>Новопушкинское МО</t>
  </si>
  <si>
    <t xml:space="preserve">город Энгельс </t>
  </si>
  <si>
    <t>Энгельсский район (собственный)</t>
  </si>
  <si>
    <t>Энгельсский район (консолидированный)</t>
  </si>
  <si>
    <t>Краснокутский район (собственный)</t>
  </si>
  <si>
    <t>Краснопартизанский район (собственный)</t>
  </si>
  <si>
    <t>Лысогорский район (собственный)</t>
  </si>
  <si>
    <t>Марксовский район (собственный)</t>
  </si>
  <si>
    <t>Новобурасский район (собственный)</t>
  </si>
  <si>
    <t>Хвалынский район (собственный)</t>
  </si>
  <si>
    <t>Федоровский район (собственный)</t>
  </si>
  <si>
    <t>Турковский район (собственный)</t>
  </si>
  <si>
    <t>Татищевский район (собственный)</t>
  </si>
  <si>
    <t>Советский район (собственный)</t>
  </si>
  <si>
    <t>Самойловский район (собственный)</t>
  </si>
  <si>
    <t>Ртищевский район (собственный)</t>
  </si>
  <si>
    <t>Романовский район (собственный)</t>
  </si>
  <si>
    <t>Ровенский район (собственный)</t>
  </si>
  <si>
    <t>Пугачевский район (собственный)</t>
  </si>
  <si>
    <t>Питерский район (собственный)</t>
  </si>
  <si>
    <t>Петровский район (собственный)</t>
  </si>
  <si>
    <t>Перелюбский район (собственный)</t>
  </si>
  <si>
    <t>Сланцерудниковское МО</t>
  </si>
  <si>
    <t>Озинское МО</t>
  </si>
  <si>
    <t>ЗаволжскоеМО</t>
  </si>
  <si>
    <t>Озинский район (собственный)</t>
  </si>
  <si>
    <t>Новоузенский район (собственный)</t>
  </si>
  <si>
    <t>Озинский район (консолидированный)</t>
  </si>
  <si>
    <t>город Красный Кут</t>
  </si>
  <si>
    <t>Краснокутский район (консолидированный)</t>
  </si>
  <si>
    <t>Горновское МО</t>
  </si>
  <si>
    <t>Краснопартизанский район (консолидированный)</t>
  </si>
  <si>
    <t>Лысогорское МО</t>
  </si>
  <si>
    <t>Лысогорский район (консолидированный)</t>
  </si>
  <si>
    <t xml:space="preserve">город Маркс </t>
  </si>
  <si>
    <t>Зоркинское МО</t>
  </si>
  <si>
    <t>Кировское МО</t>
  </si>
  <si>
    <t>Липовское МО</t>
  </si>
  <si>
    <t>Подлесновское МО</t>
  </si>
  <si>
    <t>Приволжское МО</t>
  </si>
  <si>
    <t>Марксовский район (консолидированный)</t>
  </si>
  <si>
    <t>Новобурасское МО</t>
  </si>
  <si>
    <t>Новобурасский район (консолидированный)</t>
  </si>
  <si>
    <t xml:space="preserve">город Новоузенск </t>
  </si>
  <si>
    <t>Куриловское МО</t>
  </si>
  <si>
    <t>Петропавловское МО</t>
  </si>
  <si>
    <t>Новоузенский район (консолидированный)</t>
  </si>
  <si>
    <t>город Петровск</t>
  </si>
  <si>
    <t>Петровский район (консолидированный)</t>
  </si>
  <si>
    <t>Грачево-Кустовское МО</t>
  </si>
  <si>
    <t>Иванихинское МО</t>
  </si>
  <si>
    <t>Кучумбетовское МО</t>
  </si>
  <si>
    <t>Молодежное МО</t>
  </si>
  <si>
    <t>Натальиноярское МО</t>
  </si>
  <si>
    <t>Нижнепокровское МО</t>
  </si>
  <si>
    <t>Первомайское МО</t>
  </si>
  <si>
    <t>Перелюбское МО</t>
  </si>
  <si>
    <t>Смородинское МО</t>
  </si>
  <si>
    <t>Тепловское МО</t>
  </si>
  <si>
    <t>Целинное МО</t>
  </si>
  <si>
    <t>Перелюбский район (консолидированный)</t>
  </si>
  <si>
    <t>город Хвалынск</t>
  </si>
  <si>
    <t>Возрожденческое МО</t>
  </si>
  <si>
    <t>Хвалынский район (консолидированный)</t>
  </si>
  <si>
    <t>Мокроусское МО</t>
  </si>
  <si>
    <t>Борисоглебовское МО</t>
  </si>
  <si>
    <t>Федоровский район (консолидированный)</t>
  </si>
  <si>
    <t>Рязанское МО</t>
  </si>
  <si>
    <t>Турковское МО</t>
  </si>
  <si>
    <t>Студеновское МО</t>
  </si>
  <si>
    <t>Татищевский район (консолидированный)</t>
  </si>
  <si>
    <t>Турковский район (консолидированный)</t>
  </si>
  <si>
    <t>город Пугачев</t>
  </si>
  <si>
    <t>Заволжское МО</t>
  </si>
  <si>
    <t>Клинцовское МО</t>
  </si>
  <si>
    <t>Старопорубежское МО</t>
  </si>
  <si>
    <t>Пугачевский район (консолидированный)</t>
  </si>
  <si>
    <t>Розовское МО</t>
  </si>
  <si>
    <t>Пушкинское МО</t>
  </si>
  <si>
    <t>Степновское МО</t>
  </si>
  <si>
    <t>Советское МО</t>
  </si>
  <si>
    <t>Советский район (консолидированный)</t>
  </si>
  <si>
    <t>Самойловский район (консолидированный)</t>
  </si>
  <si>
    <t>Мироновское МО</t>
  </si>
  <si>
    <t>Питерский район (консолидированный)</t>
  </si>
  <si>
    <t>Ровенское МО</t>
  </si>
  <si>
    <t>Ровенский район (консолидированный)</t>
  </si>
  <si>
    <t>Татищевское МО</t>
  </si>
  <si>
    <t xml:space="preserve">город Ртищево </t>
  </si>
  <si>
    <t>Романовское МО</t>
  </si>
  <si>
    <t>Романовский район (консолидированный)</t>
  </si>
  <si>
    <t>Ртищевский район (консолидированный)</t>
  </si>
  <si>
    <t>Самойловское МО</t>
  </si>
  <si>
    <t>2*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</si>
  <si>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*</t>
  </si>
  <si>
    <t xml:space="preserve">утвержденные бюджетные назначения *  </t>
  </si>
  <si>
    <t>000 1402 6640170700 512</t>
  </si>
  <si>
    <t>Новоалександровское МО</t>
  </si>
  <si>
    <t>город Аркадак</t>
  </si>
  <si>
    <t>Большежуравское МО</t>
  </si>
  <si>
    <t>Краснознаменское МО</t>
  </si>
  <si>
    <t>Львовское МО</t>
  </si>
  <si>
    <t>Малиновское МО</t>
  </si>
  <si>
    <t>Семеновское МО</t>
  </si>
  <si>
    <t>Росташовское МО</t>
  </si>
  <si>
    <t>Языковское МО</t>
  </si>
  <si>
    <t>Тургеневское МО</t>
  </si>
  <si>
    <t>Петровское МО</t>
  </si>
  <si>
    <t>Песчанское МО</t>
  </si>
  <si>
    <t>Озерное МО</t>
  </si>
  <si>
    <t>Кочетовское МО</t>
  </si>
  <si>
    <t>Ершовское МО</t>
  </si>
  <si>
    <t>Большеекатериновское МО</t>
  </si>
  <si>
    <t>Лопуховское МО</t>
  </si>
  <si>
    <t>город Аткарск</t>
  </si>
  <si>
    <t>Алексеевское МО</t>
  </si>
  <si>
    <t>Большечечуйское МО</t>
  </si>
  <si>
    <t>Максимовское МО</t>
  </si>
  <si>
    <t>Старобурасское МО</t>
  </si>
  <si>
    <t>Старожуковское МО</t>
  </si>
  <si>
    <t>Яковлевское МО</t>
  </si>
  <si>
    <t>Быково-Отрогско МО</t>
  </si>
  <si>
    <t>город Балаково</t>
  </si>
  <si>
    <t>Балаковский район (консолидированный)</t>
  </si>
  <si>
    <t>Барковское МО</t>
  </si>
  <si>
    <t>Большемеликское МО</t>
  </si>
  <si>
    <t>Лесновское  МО</t>
  </si>
  <si>
    <t>Новопокровское МО</t>
  </si>
  <si>
    <t>Соцземледельское МО</t>
  </si>
  <si>
    <t>Хоперское МО</t>
  </si>
  <si>
    <t>Тростянское МО</t>
  </si>
  <si>
    <t>Старохоперское МО</t>
  </si>
  <si>
    <t>город Балашов</t>
  </si>
  <si>
    <t>Большеозерское МО</t>
  </si>
  <si>
    <t>Барнуковское МО</t>
  </si>
  <si>
    <t>Белогорновское МО</t>
  </si>
  <si>
    <t>Верхнечернавское МО</t>
  </si>
  <si>
    <t>Колоярское МО</t>
  </si>
  <si>
    <t>Кряжимское МО</t>
  </si>
  <si>
    <t>Междуреченское МО</t>
  </si>
  <si>
    <t>Нижнечернавское МО</t>
  </si>
  <si>
    <t>Талалихинское МО</t>
  </si>
  <si>
    <t>Терсинское МО</t>
  </si>
  <si>
    <t>Черкасское МО</t>
  </si>
  <si>
    <t>Широкобуеракское МО</t>
  </si>
  <si>
    <t>Покровское МО</t>
  </si>
  <si>
    <t>Вольский район  (консолидированный)</t>
  </si>
  <si>
    <t>Елшанское МО</t>
  </si>
  <si>
    <t>Синодское МО</t>
  </si>
  <si>
    <t>Верхазовское МО</t>
  </si>
  <si>
    <t>Восточное МО</t>
  </si>
  <si>
    <t>Демьясское МО</t>
  </si>
  <si>
    <t>Зерновское МО</t>
  </si>
  <si>
    <t>Камышевское МО</t>
  </si>
  <si>
    <t>Сафаровское МО</t>
  </si>
  <si>
    <t>Брыковское МО</t>
  </si>
  <si>
    <t>Горяйновское  МО</t>
  </si>
  <si>
    <t>Дмитриевское  МО</t>
  </si>
  <si>
    <t>Новозахаркинское МО</t>
  </si>
  <si>
    <t>Альшанское МО</t>
  </si>
  <si>
    <t>Андреевское МО</t>
  </si>
  <si>
    <t>Бакурское МО</t>
  </si>
  <si>
    <t>Галаховское МО</t>
  </si>
  <si>
    <t>Индустриальное МО</t>
  </si>
  <si>
    <t>Коленовское МО</t>
  </si>
  <si>
    <t>Крутоярское МО</t>
  </si>
  <si>
    <t>Новоселовское МО</t>
  </si>
  <si>
    <t>Сластухинское МО</t>
  </si>
  <si>
    <t>город Ершов</t>
  </si>
  <si>
    <t>Антоновское МО</t>
  </si>
  <si>
    <t>Декабристское МО</t>
  </si>
  <si>
    <t>Марьевское МО</t>
  </si>
  <si>
    <t>Миусское МО</t>
  </si>
  <si>
    <t>Новокраснянское МО</t>
  </si>
  <si>
    <t>Новорепинское МО</t>
  </si>
  <si>
    <t>Новосельское МО</t>
  </si>
  <si>
    <t>Перекопновское МО</t>
  </si>
  <si>
    <t>Бартеневское МО</t>
  </si>
  <si>
    <t>Знаменское МО</t>
  </si>
  <si>
    <t>Ивановское МО</t>
  </si>
  <si>
    <t>Канаевское МО</t>
  </si>
  <si>
    <t>Николаевское МО</t>
  </si>
  <si>
    <t>Чернавское МО</t>
  </si>
  <si>
    <t>Раевское МО</t>
  </si>
  <si>
    <t>город Калининск</t>
  </si>
  <si>
    <t>Казачкинское МО</t>
  </si>
  <si>
    <t>Колокольцовское МО</t>
  </si>
  <si>
    <t>Малоекатериновское МО</t>
  </si>
  <si>
    <t>Озерское МО</t>
  </si>
  <si>
    <t>Свердловское МО</t>
  </si>
  <si>
    <t>Сергиевское МО</t>
  </si>
  <si>
    <t>Симоновское МО</t>
  </si>
  <si>
    <t>Широкоуступское МО</t>
  </si>
  <si>
    <t>город Красноармейск</t>
  </si>
  <si>
    <t>Высоковское МО</t>
  </si>
  <si>
    <t>Золотовское МО</t>
  </si>
  <si>
    <t>Карамышское МО</t>
  </si>
  <si>
    <t>Луганское МО</t>
  </si>
  <si>
    <t>Россошанское МО</t>
  </si>
  <si>
    <t>Рогаткинское МО</t>
  </si>
  <si>
    <t>Сплавнухинское МО</t>
  </si>
  <si>
    <t>город Красный кут</t>
  </si>
  <si>
    <t>Дьяковское МО</t>
  </si>
  <si>
    <t>Ждановское МО</t>
  </si>
  <si>
    <t>Журавлевское МО</t>
  </si>
  <si>
    <t>Интернациональное МО</t>
  </si>
  <si>
    <t>Комсомольское МО</t>
  </si>
  <si>
    <t>Лавровское МО</t>
  </si>
  <si>
    <t>Лебедевское МО</t>
  </si>
  <si>
    <t>Логиновское МО</t>
  </si>
  <si>
    <t>Усатовское МО</t>
  </si>
  <si>
    <t>Чкаловское МО</t>
  </si>
  <si>
    <t>Рукопольское МО</t>
  </si>
  <si>
    <t>Большедмитриевское МО</t>
  </si>
  <si>
    <t>Большекопенское МО</t>
  </si>
  <si>
    <t>Большерельненское МО</t>
  </si>
  <si>
    <t>Бутырское МО</t>
  </si>
  <si>
    <t>Гремячинское МО</t>
  </si>
  <si>
    <t>Новокрасавское МО</t>
  </si>
  <si>
    <t>Раздольновское МО</t>
  </si>
  <si>
    <t>Ширококарамышское МО</t>
  </si>
  <si>
    <t>город Маркс</t>
  </si>
  <si>
    <t>Осиновское МО</t>
  </si>
  <si>
    <t>Белоярское МО</t>
  </si>
  <si>
    <t>Лоховское МО</t>
  </si>
  <si>
    <t>Алгайское МО</t>
  </si>
  <si>
    <t>Бессоновское МО</t>
  </si>
  <si>
    <t>Горькореченское МО</t>
  </si>
  <si>
    <t>Дмитриевское МО</t>
  </si>
  <si>
    <t>Дюрское МО</t>
  </si>
  <si>
    <t>Олоновское МО</t>
  </si>
  <si>
    <t>город Новоузенск</t>
  </si>
  <si>
    <t>Радищевское МО</t>
  </si>
  <si>
    <t>Пограниченское МО</t>
  </si>
  <si>
    <t>Балашинское МО</t>
  </si>
  <si>
    <t>Ленинское МО</t>
  </si>
  <si>
    <t>Первоцелинное МО</t>
  </si>
  <si>
    <t>Пигаревское МО</t>
  </si>
  <si>
    <t>Урожайное МО</t>
  </si>
  <si>
    <t>Чалыклинское МО</t>
  </si>
  <si>
    <t>Березовское МО</t>
  </si>
  <si>
    <t>Грачевское МО</t>
  </si>
  <si>
    <t>Пригородное МО</t>
  </si>
  <si>
    <t>Синеньское МО</t>
  </si>
  <si>
    <t>Алексашинское МО</t>
  </si>
  <si>
    <t>Агафоновское МО</t>
  </si>
  <si>
    <t>Новотульское МО</t>
  </si>
  <si>
    <t>Питерское МО</t>
  </si>
  <si>
    <t>Малоузенское МО</t>
  </si>
  <si>
    <t xml:space="preserve">город Пугачев </t>
  </si>
  <si>
    <t>Давыдовское МО</t>
  </si>
  <si>
    <t>Краснореченское  МО</t>
  </si>
  <si>
    <t>Преображенское МО</t>
  </si>
  <si>
    <t>Надеждинское МО</t>
  </si>
  <si>
    <t>Рахмановское МО</t>
  </si>
  <si>
    <t>Кочетновское МО</t>
  </si>
  <si>
    <t>Кривоярское МО</t>
  </si>
  <si>
    <t>Луговское МО</t>
  </si>
  <si>
    <t>Привольненское МО</t>
  </si>
  <si>
    <t>Тарлыковское  МО</t>
  </si>
  <si>
    <t>Большекарайское МО</t>
  </si>
  <si>
    <t>Подгорненское МО</t>
  </si>
  <si>
    <t>Усть-Щербединское МО</t>
  </si>
  <si>
    <t>Мордовокарайское МО</t>
  </si>
  <si>
    <t>город Ртищево</t>
  </si>
  <si>
    <t>Урусовское МО</t>
  </si>
  <si>
    <t>Салтыковское МО</t>
  </si>
  <si>
    <t>Макаровское МО</t>
  </si>
  <si>
    <t>Краснозвездинское МО</t>
  </si>
  <si>
    <t>Шило-Голицынское МО</t>
  </si>
  <si>
    <t>Благовещенское МО</t>
  </si>
  <si>
    <t>Хрущевское  МО</t>
  </si>
  <si>
    <t>Святославское МО</t>
  </si>
  <si>
    <t>Красавское МО</t>
  </si>
  <si>
    <t>Золотостепское МО</t>
  </si>
  <si>
    <t>Любимовское МО</t>
  </si>
  <si>
    <t>Мечетненское МО</t>
  </si>
  <si>
    <t>Пушкинское  МО</t>
  </si>
  <si>
    <t>Розовское  МО</t>
  </si>
  <si>
    <t>Вязовское МО</t>
  </si>
  <si>
    <t>Идолгское МО</t>
  </si>
  <si>
    <t>Сторожевское МО</t>
  </si>
  <si>
    <t>Ягодно-Полянское МО</t>
  </si>
  <si>
    <t>Садовское МО</t>
  </si>
  <si>
    <t>Перевесенское МО</t>
  </si>
  <si>
    <t>Борисоглебское МО</t>
  </si>
  <si>
    <t>Долинское МО</t>
  </si>
  <si>
    <t>Ерусланское МО</t>
  </si>
  <si>
    <t>Калужское МО</t>
  </si>
  <si>
    <t>Федоровское МО</t>
  </si>
  <si>
    <t>Никольское МО</t>
  </si>
  <si>
    <t>Мунинское МО</t>
  </si>
  <si>
    <t>Благодатное МО</t>
  </si>
  <si>
    <t>Северное МО</t>
  </si>
  <si>
    <t>Сосново-Мазинское МО</t>
  </si>
  <si>
    <t>Красноярское МО</t>
  </si>
  <si>
    <t>город Энгельс</t>
  </si>
  <si>
    <t>Хватовское МО</t>
  </si>
  <si>
    <t>Тепляковское МО</t>
  </si>
  <si>
    <t>Шняевское МО</t>
  </si>
  <si>
    <t>Быково-Отрогское МО</t>
  </si>
  <si>
    <t>Лесновское МО</t>
  </si>
  <si>
    <t>Малосеменовское МО</t>
  </si>
  <si>
    <t xml:space="preserve">город Вольск </t>
  </si>
  <si>
    <t>Прудовое МО</t>
  </si>
  <si>
    <t>Кипецкое МО</t>
  </si>
  <si>
    <t>Кушумское МО</t>
  </si>
  <si>
    <t>Чапаевское МО</t>
  </si>
  <si>
    <t>Таловское МО</t>
  </si>
  <si>
    <t>Гвардейское МО</t>
  </si>
  <si>
    <t>Нижнебанновское МО</t>
  </si>
  <si>
    <t>Сплавнухинское  МО</t>
  </si>
  <si>
    <t xml:space="preserve">город Красный кут </t>
  </si>
  <si>
    <t>Большекопенское  МО</t>
  </si>
  <si>
    <t>Ширококарамышское  МО</t>
  </si>
  <si>
    <t>Алексашкинское МО</t>
  </si>
  <si>
    <t>Нивское МО</t>
  </si>
  <si>
    <t>Краснореченское МО</t>
  </si>
  <si>
    <t>Тарлыковское МО</t>
  </si>
  <si>
    <t>Бобылевское МО</t>
  </si>
  <si>
    <t>Еловатское МО</t>
  </si>
  <si>
    <t>Хрущевское МО</t>
  </si>
  <si>
    <t>Культурское МО</t>
  </si>
  <si>
    <t>Наливнянское МО</t>
  </si>
  <si>
    <t>Перевесинское МО</t>
  </si>
  <si>
    <t>Бороно-Михайловское МО</t>
  </si>
  <si>
    <t>Морцевское МО</t>
  </si>
  <si>
    <t>Благодатинское МО</t>
  </si>
  <si>
    <t xml:space="preserve"> город Энгельс</t>
  </si>
  <si>
    <t>Субсидия бюджетам муниципальных районов области на обеспечение деятельности муниципальных бизнес-инкубаторов</t>
  </si>
  <si>
    <t>000 0409 5Ж2R1U7190 521</t>
  </si>
  <si>
    <t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</si>
  <si>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</si>
  <si>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муниципальных районов области на обеспечение деятельности муниципальных бизнес-инкубаторов</t>
  </si>
  <si>
    <t>Субсидия 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</si>
  <si>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утвержденные бюджетные назначения*</t>
  </si>
  <si>
    <t>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</si>
  <si>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000 0502 5E8F552430 522</t>
  </si>
  <si>
    <t>Субсидия 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</si>
  <si>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</si>
  <si>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0801 55БA255194 523</t>
  </si>
  <si>
    <t>Субсидия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</t>
  </si>
  <si>
    <t>000 1403 5E1F150210 523</t>
  </si>
  <si>
    <t>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</t>
  </si>
  <si>
    <t>000 0703 55AA155195 523</t>
  </si>
  <si>
    <t>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</si>
  <si>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</si>
  <si>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000 0702 5A8E4U1330 521</t>
  </si>
  <si>
    <t>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</si>
  <si>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бюджетам муниципальных районов и городских округов области на обеспечение образовательных организаций материально-технической базой для внедрения цифровой образовательной среды</t>
  </si>
  <si>
    <t>бюджетам городских округов, городских и сельских поселений области на реализацию инициативных проектов</t>
  </si>
  <si>
    <t xml:space="preserve">город Хвалынск </t>
  </si>
  <si>
    <t xml:space="preserve">бюджетам муниципальных районов
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
деятельности по обращению с животными без владельцев
</t>
  </si>
  <si>
    <t>000 1006  9610076400 530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</si>
  <si>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</si>
  <si>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 xml:space="preserve">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</si>
  <si>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</si>
  <si>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</si>
  <si>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Остаток средств к распределению 2*</t>
  </si>
  <si>
    <t>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</si>
  <si>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</si>
  <si>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 xml:space="preserve">утвержденные бюджетные назначения*   </t>
  </si>
  <si>
    <t>000 1103 56413R4260 540</t>
  </si>
  <si>
    <t>Утвержденные бюджетные назначения*</t>
  </si>
  <si>
    <t>Субвенция 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</si>
  <si>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000 0105 9020051200 530</t>
  </si>
  <si>
    <t>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</si>
  <si>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бюджетам муниципальных районов и городских округов области на поддержку мер по обеспечению сбалансированности местных бюджетов</t>
  </si>
  <si>
    <t>бюджетам муниципальных районов и городских округов области на компенсацию
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</si>
  <si>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</si>
  <si>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000 0409 5Ж232D7610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</si>
  <si>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</si>
  <si>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Шняевское  МО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</si>
  <si>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</si>
  <si>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000 0409 5Ж2R1U7210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</si>
  <si>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</si>
  <si>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Субсидия бюджетам муниципальных районов и поселений области на развитие транспортной инфраструктуры на сельских территориях</t>
  </si>
  <si>
    <t>000 0409 70303R3720 522</t>
  </si>
  <si>
    <t>бюджетам муниципальных районов и поселений области на развитие транспортной инфраструктуры на сельских территориях</t>
  </si>
  <si>
    <t>Субсидия 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</si>
  <si>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Субсидия 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</si>
  <si>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0701 5A10772Г00 521</t>
  </si>
  <si>
    <t>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</si>
  <si>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</si>
  <si>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0702 5A22072Г00 521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</si>
  <si>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</si>
  <si>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</si>
  <si>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>000 0702 5A2E1U1317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</si>
  <si>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</si>
  <si>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000 0702 5A2E1U1311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</si>
  <si>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</si>
  <si>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 xml:space="preserve">Субсидия бюджетам муниципальных районов области на создание детских технопарков  «Кванториум» </t>
  </si>
  <si>
    <t>000 0702 5A2E151730 521</t>
  </si>
  <si>
    <t>Субсидия бюджетам муниципальных районов и городских округов области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</si>
  <si>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000 0703 5A2E254910 523</t>
  </si>
  <si>
    <t>бюджетам муниципальных районов и городских округов области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</si>
  <si>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000 0703 5A8E4U1247 521</t>
  </si>
  <si>
    <t>000 0703 5A8E4U1241 521</t>
  </si>
  <si>
    <t>бюджетам городских округов области на создание новых мест в общеобразовательных организациях</t>
  </si>
  <si>
    <t>000 0702 5A2E1U1297 521</t>
  </si>
  <si>
    <t>000 0702 5A2E1U1291 521</t>
  </si>
  <si>
    <t>бюджетам муниципальных районов
и городских округов области на обеспечение образовательных организаций материально-технической базой для внедрения
цифровой образовательной среды</t>
  </si>
  <si>
    <t>Субсидия  бюджетам муниципальных районов и городских округов области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</si>
  <si>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бюджетам муниципальных районов и городских округов области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</si>
  <si>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Субсидии бюджетам муниципальных районов области на создание центров цифрового образования детей</t>
  </si>
  <si>
    <t>000 0703 5A8E452190 521</t>
  </si>
  <si>
    <t>бюджетам муниципальных районов области на создание центров цифрового образования детей</t>
  </si>
  <si>
    <t>Субсидия 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</si>
  <si>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</si>
  <si>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5A2E152300 523</t>
  </si>
  <si>
    <t>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</si>
  <si>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5A2E1U1137 521</t>
  </si>
  <si>
    <t>000 0702 5A2E1U1131 521</t>
  </si>
  <si>
    <t>Субсидия 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типа)</t>
  </si>
  <si>
    <t>000 0801 55AA155131 523</t>
  </si>
  <si>
    <t>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типа)</t>
  </si>
  <si>
    <t>Субсидия бюджетам поселений области на развитие сети учреждений культурно-досугового типа (создание центров культурного развития)</t>
  </si>
  <si>
    <t>000 0801 55AA155132 522</t>
  </si>
  <si>
    <t>бюджетам поселений области на развитие сети учреждений культурно-досугового типа (создание центров культурного развития)</t>
  </si>
  <si>
    <t xml:space="preserve">Дотации бюджетам муниципальных районов и городских округов области на компенсацию 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</t>
  </si>
  <si>
    <t>Субсидия бюджетам муниципальных районов области на техническое оснащение муниципальных музеев</t>
  </si>
  <si>
    <t>000 0801 55AA155900 523</t>
  </si>
  <si>
    <t xml:space="preserve"> бюджетам муниципальных районов области на техническое оснащение муниципальных музеев</t>
  </si>
  <si>
    <t xml:space="preserve">000 0801 55БA255192 523             </t>
  </si>
  <si>
    <t>Субсидия бюджетам муниципальных районов и поселений области на поддержку отрасли культуры на комплектование книжных фондов муниципальных общедоступных библиотек</t>
  </si>
  <si>
    <t>бюджетам муниципальных районов и поселений области на поддержку отрасли культуры на комплектование книжных фондов муниципальных общедоступных библиотек</t>
  </si>
  <si>
    <t>000 0801 55402R5191 523</t>
  </si>
  <si>
    <t>Субсидия бюджетам муниципальных районов и поселений области на поддержку отрасли культуры на приобретение музыкальных инструментов, оборудования и материалов для детских школ искусств по видам искусств</t>
  </si>
  <si>
    <t>Субсидия бюджетам муниципальных районов и поселений области на поддержку отрасли культуры на модернизация региональных и муниципальных детских школ искусств по видам искусств</t>
  </si>
  <si>
    <t>000 0703 55AA155199 523</t>
  </si>
  <si>
    <t>бюджетам муниципальных районов и поселений области на поддержку отрасли культуры на приобретение музыкальных инструментов, оборудования и материалов для детских школ искусств по видам искусств</t>
  </si>
  <si>
    <t>бюджетам муниципальных районов и поселений области на поддержку отрасли культуры на модернизация региональных и муниципальных детских школ искусств по видам искусств</t>
  </si>
  <si>
    <t>Субсидия бюджетам городских округов области на поддержку творческой деятельности и техническое оснащение детских и кукольных театров</t>
  </si>
  <si>
    <t>000 0801 55207R5170 521</t>
  </si>
  <si>
    <t>бюджетам городских округов области на поддержку творческой деятельности и техническое оснащение детских и кукольных театров</t>
  </si>
  <si>
    <t>Субсидия 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</si>
  <si>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</si>
  <si>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Дотация бюджетам муниципальных районов и городских округов области на поддержку мер по обеспечению сбалансированности местных бюджетов</t>
  </si>
  <si>
    <t>000 0702 5A2E153050 523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</si>
  <si>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</t>
  </si>
  <si>
    <t>Субсидия бюджетам муниципальных районов области на проведение комплексных кадастровых работ</t>
  </si>
  <si>
    <t>000 0412 58239R5110 521</t>
  </si>
  <si>
    <t>бюджетам муниципальных районов области на проведение комплексных кадастровых работ</t>
  </si>
  <si>
    <t>Субсидия бюджетам городских округов области на государственную поддержку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</si>
  <si>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000 1103 561P550810 521</t>
  </si>
  <si>
    <t>бюджетам городских округов области на государственную поддержку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</si>
  <si>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Субсидия 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</si>
  <si>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</si>
  <si>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000 1102 564P552281 521</t>
  </si>
  <si>
    <t>Субсидия бюджетам муниципальных районов области на реализацию мероприятий по благоустройству сельских территорий</t>
  </si>
  <si>
    <t>Субсидия бюджетам поселений области на ремонт и развитие водопроводной сети</t>
  </si>
  <si>
    <t>000 0502 5E80572920 523</t>
  </si>
  <si>
    <t xml:space="preserve"> бюджетам поселений области на ремонт и развитие водопроводной сети</t>
  </si>
  <si>
    <t>Субсидия бюджетам муниципальных районов и городских округов области на реализацию мероприятий по модернизации школьных систем образования</t>
  </si>
  <si>
    <t>000 0702 5A224R7500 521</t>
  </si>
  <si>
    <t>бюджетам муниципальных районов и городских округов области на реализацию мероприятий по модернизации школьных систем образования</t>
  </si>
  <si>
    <t>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</si>
  <si>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000 0702 5A224W7500 521</t>
  </si>
  <si>
    <t>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</si>
  <si>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</si>
  <si>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</si>
  <si>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000 0501 5EAF367483 523             000 0501 5EAF367484 523</t>
  </si>
  <si>
    <t>Субсидия бюджетам поселений области на подготовку проектов межевания земельных участков и на проведение кадастровых работ</t>
  </si>
  <si>
    <t>000 0405 5Г502R5990 523</t>
  </si>
  <si>
    <t>бюджетам поселений области на подготовку проектов межевания земельных участков и на проведение кадастровых работ</t>
  </si>
  <si>
    <t>Субсидия бюджетам муниципальных районов области на закупку оборудования для создания «умных» спортивных площадок</t>
  </si>
  <si>
    <t>бюджетам муниципальных районов области на закупку оборудования для создания «умных» спортивных площадок</t>
  </si>
  <si>
    <t>000 1102 56417R7530 521</t>
  </si>
  <si>
    <t>000 0702 5A2E1U1130 521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</si>
  <si>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</si>
  <si>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</si>
  <si>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</si>
  <si>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</si>
  <si>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</si>
  <si>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000 0702 5A2E1U1290 521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</si>
  <si>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</si>
  <si>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</si>
  <si>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</si>
  <si>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</si>
  <si>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</si>
  <si>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</si>
  <si>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</si>
  <si>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</si>
  <si>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</si>
  <si>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</si>
  <si>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</si>
  <si>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2.13.</t>
  </si>
  <si>
    <t>2.15.</t>
  </si>
  <si>
    <t>2.16.</t>
  </si>
  <si>
    <t>2.25.</t>
  </si>
  <si>
    <t>2.28.</t>
  </si>
  <si>
    <t>2.31.</t>
  </si>
  <si>
    <t>2.33.</t>
  </si>
  <si>
    <t>2.34.</t>
  </si>
  <si>
    <t>2.37.</t>
  </si>
  <si>
    <t>2.38.</t>
  </si>
  <si>
    <t>2.40.</t>
  </si>
  <si>
    <t>2.41.</t>
  </si>
  <si>
    <t>2.42.</t>
  </si>
  <si>
    <t>2.43.</t>
  </si>
  <si>
    <t>2.44.</t>
  </si>
  <si>
    <t>2.45.</t>
  </si>
  <si>
    <t>2.46.</t>
  </si>
  <si>
    <t>2.47.</t>
  </si>
  <si>
    <t>2.48.</t>
  </si>
  <si>
    <t>2.49.</t>
  </si>
  <si>
    <t>2.50.</t>
  </si>
  <si>
    <t>2.51.</t>
  </si>
  <si>
    <t>2.52.</t>
  </si>
  <si>
    <t>2.53.</t>
  </si>
  <si>
    <t>2.54.</t>
  </si>
  <si>
    <t>2.55.</t>
  </si>
  <si>
    <t>2.56.</t>
  </si>
  <si>
    <t>2.57.</t>
  </si>
  <si>
    <t>2.58.</t>
  </si>
  <si>
    <t>2.59.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</si>
  <si>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</si>
  <si>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</si>
  <si>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</si>
  <si>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Субвенция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</si>
  <si>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000 0113 9610076510 530</t>
  </si>
  <si>
    <t xml:space="preserve">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</si>
  <si>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Субвенция  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</si>
  <si>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</si>
  <si>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городских округов области на обновление наземного общественного пассажирского транспорта</t>
  </si>
  <si>
    <t>000 0408 5Ж10878170 540</t>
  </si>
  <si>
    <t>бюджетам городских округов области на обновление наземного общественного пассажирского транспорта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</si>
  <si>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</si>
  <si>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000 0701 5A10779Г40 540</t>
  </si>
  <si>
    <t>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</si>
  <si>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бюджетам муниципальных районов и  городских округов области на оснащение и укрепление материально-технической базы общеобразовательных организациях</t>
  </si>
  <si>
    <t xml:space="preserve">000 0702 5A22079Г40 540             </t>
  </si>
  <si>
    <t>000 0703 5A22079Г40 540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</si>
  <si>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 общеобразовательных организациях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</si>
  <si>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</si>
  <si>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</si>
  <si>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</si>
  <si>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000 0703 55A1279Г40 540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</si>
  <si>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</si>
  <si>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Иные межбюджетные трансферты бюджетам муниципальных районов области на создание виртуальных концертных залов</t>
  </si>
  <si>
    <t>бюджетам муниципальных районов области на создание виртуальных концертных залов</t>
  </si>
  <si>
    <t>Иные межбюджетные трансферты бюджетам муниципальных районов области на создание модельных муниципальных библиотек</t>
  </si>
  <si>
    <t>000 0801 55AA154540 540</t>
  </si>
  <si>
    <t>бюджетам муниципальных районов области на создание модельных муниципальных библиотек</t>
  </si>
  <si>
    <t>000 0408 5Ж11279400 540</t>
  </si>
  <si>
    <t>Иные межбюджетные трансферты бюджетам городских округов области на строительство, реконструкцию, капитальный ремонт и ремонт объектов инфраструктуры городского наземно</t>
  </si>
  <si>
    <t>бюджетам городских округов области на строительство, реконструкцию, капитальный ремонт и ремонт объектов инфраструктуры городского наземно</t>
  </si>
  <si>
    <t>Иные межбюджетные трансферты 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</si>
  <si>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000 0801 55A1274020 540</t>
  </si>
  <si>
    <t>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</si>
  <si>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Иные межбюджетные трансферты бюджетам муниципальных районов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</si>
  <si>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000 0703 55A2255780 540        000 0801 55A2255780 540</t>
  </si>
  <si>
    <t xml:space="preserve"> бюджетам муниципальных районов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</si>
  <si>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Иные межбюджетные трансферты 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</si>
  <si>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000 0702 5A22079890 540</t>
  </si>
  <si>
    <t>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</si>
  <si>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 и (или) водоотведения</t>
  </si>
  <si>
    <t>000 0502 6640379901 540</t>
  </si>
  <si>
    <t>000 0409 6640379902 540</t>
  </si>
  <si>
    <t>000 1403 6640379903 540</t>
  </si>
  <si>
    <t>3* в соответствии с распределением, утвержденным постановлением Правительства Саратовской области от 27 января 2022 года № 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содержание улично-дорожной сети в границах городских поселений области (моногородов)»  (3 000,0 тыс. руб.)</t>
  </si>
  <si>
    <t>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</t>
  </si>
  <si>
    <t>000 0503 6640379904 540</t>
  </si>
  <si>
    <t xml:space="preserve">утвержденные бюджетные назначения 5*   </t>
  </si>
  <si>
    <t xml:space="preserve"> бюджетам городских поселений области на приобретение специализированной коммунальной техники для нужд городского поселения</t>
  </si>
  <si>
    <t>5* в соответствии с распределением, утвержденным постановлением Правительства Саратовской области от 14 марта 2022 года № 163-П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поселения» (19 400,0 тыс. руб.)</t>
  </si>
  <si>
    <t xml:space="preserve">Иные межбюджетные трансферты бюджетам муниципальных районов области на реализацию мероприятий по строительству крытых ледовых арен (ледовых дворцов) </t>
  </si>
  <si>
    <t xml:space="preserve">бюджетам муниципальных районов области на реализацию мероприятий по строительству крытых ледовых арен (ледовых дворцов) </t>
  </si>
  <si>
    <t>Субсидии бюджетам городских округов области на создание новых мест в общеобразовательных организациях 2*</t>
  </si>
  <si>
    <t>2* в соответствии с распределением, утвержденным распоряжением Правительства Саратовской области от 13 апреля 2022 года № 134-Пр «О внесении изменений в распределение на 2022 год и на плановый период 2023 и 2024 годов субсидии бюджетам городских округов области на создание новых мест в общеобразовательных организациях»  (451 729,8 тыс. руб.)</t>
  </si>
  <si>
    <t>Субсидия 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 3*</t>
  </si>
  <si>
    <t>3* в соответствии с распределением, утвержденным распоряжением Правительства Саратовской области от 3 июня 2022 года № 195-Пр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водоснабжения»(397 117,3 тыс. руб.)</t>
  </si>
  <si>
    <t>3* в соответствии с распределением, утвержденным распоряжением Правительства Саратовской области от 3 июня 2022 года № 195-Пр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 (397 117,3 тыс. руб.)</t>
  </si>
  <si>
    <t xml:space="preserve">утвержденные бюджетные назначения 3*  </t>
  </si>
  <si>
    <t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4*</t>
  </si>
  <si>
    <t xml:space="preserve">утвержденные бюджетные назначения 4*  </t>
  </si>
  <si>
    <t>2.60.</t>
  </si>
  <si>
    <t>Субсидия бюджетам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</si>
  <si>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бюджетам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</si>
  <si>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0701 5A1P252320 523</t>
  </si>
  <si>
    <t>2.61.</t>
  </si>
  <si>
    <t>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</si>
  <si>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</si>
  <si>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000 0409 5Ж223D7220 521</t>
  </si>
  <si>
    <t>2.62.</t>
  </si>
  <si>
    <t>5* в соответствии с распределением, утвержденным распоряжением Правительства Саратовской области от 17 июня 2022 года № 205-Пр «О распределении на 2022 год субсидии 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Федерации» (15 639,1 тыс. руб.)</t>
  </si>
  <si>
    <t>Субсидия 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 5*</t>
  </si>
  <si>
    <t xml:space="preserve">утвержденные бюджетные назначения 5*  </t>
  </si>
  <si>
    <t>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</t>
  </si>
  <si>
    <t>000 0502 5E8F55243F 522</t>
  </si>
  <si>
    <t>Субсидия бюджетам городских округов, городских и сельских поселений области на реализацию инициативных проектов 6*</t>
  </si>
  <si>
    <t>6* в соответствии с распределением, утвержденным постановлением Правительства Саратовской области от 27 мая 2022 года № 423-П «О распределении на 2022 год субсидии из областного бюджета бюджетам городских округов, городских и сельских поселений Саратовской области на реализацию инициативных проектов» (139 973,1494 тыс. руб.)</t>
  </si>
  <si>
    <t xml:space="preserve">утвержденные бюджетные назначения 6*  </t>
  </si>
  <si>
    <t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(в рамках достижения соответствующих результатов федерального проекта) 4*</t>
  </si>
  <si>
    <t>000 0702 5A2E1U3050 523</t>
  </si>
  <si>
    <t>2.63.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</si>
  <si>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(в рамках достижения соответствующих результатов федерального проекта)</t>
  </si>
  <si>
    <t>Субсидия 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 7*</t>
  </si>
  <si>
    <t>000 0602 5E8G65013F 522</t>
  </si>
  <si>
    <t>7* в соответствии с распределением, утвержденным распоряжением Правительства Саратовской области от 17 июня 2022 года № 206-Пр «О распределении на 2022 год субсидии 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Федерации» (25 855,4 тыс. руб.)</t>
  </si>
  <si>
    <t xml:space="preserve">утвержденные бюджетные назначения 7*  </t>
  </si>
  <si>
    <t>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</t>
  </si>
  <si>
    <t>Иные межбюджетные трансферты бюджетам городских округов области на осуществление дорожной деятельности на автомобильных дорогах общего пользования местного значения в границах городских округов области за счет средств областного дорожного фонда</t>
  </si>
  <si>
    <t>000 0409 5Ж233D7520 540</t>
  </si>
  <si>
    <t>бюджетам городских округов области на осуществление дорожной деятельности на автомобильных дорогах общего пользования местного значения в границах городских округов области за счет средств областного дорожного фонда</t>
  </si>
  <si>
    <t>Иные межбюджетные трансферты 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</si>
  <si>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</si>
  <si>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000 1403 5823878920 540</t>
  </si>
  <si>
    <t>4.22.</t>
  </si>
  <si>
    <t>000 1403 6920478120 540</t>
  </si>
  <si>
    <t>000 0702 5A22078961 540</t>
  </si>
  <si>
    <t>Иные межбюджетные трансферты бюджетам городских округов области на создание условий для осуществления присмотра и ухода за детьми в группах продленного дня за исключением расходов на оплату труда с начислениями и продукты питания (организацию питания)</t>
  </si>
  <si>
    <t>Иные межбюджетные трансферты бюджетам городских округов области на создание условий для осуществления присмотра и ухода за детьми в группах продленного дня в части расходов на продукты питания (организацию питания)</t>
  </si>
  <si>
    <t>Иные межбюджетные трансферты бюджетам городских округов области на создание условий для осуществления присмотра и ухода за детьми в группах продленного дня в части расходов на оплату труда с начислениями</t>
  </si>
  <si>
    <t>4.23.</t>
  </si>
  <si>
    <t>4.24.</t>
  </si>
  <si>
    <t>4.25.</t>
  </si>
  <si>
    <t>4.26.</t>
  </si>
  <si>
    <t>бюджетам городских округов области на создание условий для осуществления присмотра и ухода за детьми в группах продленного дня в части расходов на оплату труда с начислениями</t>
  </si>
  <si>
    <t>бюджетам городских округов области на создание условий для осуществления присмотра и ухода за детьми в группах продленного дня в части расходов на продукты питания (организацию питания)</t>
  </si>
  <si>
    <t>бюджетам городских округов области на создание условий для осуществления присмотра и ухода за детьми в группах продленного дня за исключением расходов на оплату труда с начислениями и продукты питания (организацию питания)</t>
  </si>
  <si>
    <t>000 0702 5A22078967 540</t>
  </si>
  <si>
    <t>000 0702 5A22078962 540</t>
  </si>
  <si>
    <t>4.27.</t>
  </si>
  <si>
    <t>Иные межбюджетные трансферты бюджетам поселений области на приобретение специализированной коммунальной техники</t>
  </si>
  <si>
    <t>бюджетам поселений области на приобретение специализированной коммунальной техники</t>
  </si>
  <si>
    <t>4.28.</t>
  </si>
  <si>
    <t>Иные межбюджетные трансферты бюджетам муниципальных районов области на укрепление материально-технической базы муниципальных организаций дополнительного образования физкультурно-спортивной направленности</t>
  </si>
  <si>
    <t>000 0703 5A22078190 540</t>
  </si>
  <si>
    <t>бюджетам муниципальных районов области на укрепление материально-технической базы муниципальных организаций дополнительного образования физкультурно-спортивной направленности</t>
  </si>
  <si>
    <t>000 1102 5641078950 540</t>
  </si>
  <si>
    <t>4.29.</t>
  </si>
  <si>
    <t>4.30.</t>
  </si>
  <si>
    <t>4.31.</t>
  </si>
  <si>
    <t xml:space="preserve">утвержденные бюджетные назначения 6*   </t>
  </si>
  <si>
    <t>бюджетам муниципальных районов, городских округов и поселений области в целях реализации социально значимых проектов в Саратовской области</t>
  </si>
  <si>
    <t>000 0503 6640379905 540</t>
  </si>
  <si>
    <t xml:space="preserve">утвержденные бюджетные назначения 7*   </t>
  </si>
  <si>
    <t xml:space="preserve">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</t>
  </si>
  <si>
    <t>7* в соответствии с распределением, утвержденным постановлением Правительства Саратовской области от 15 апреля 2022 года № 279-П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площадок» (2 043,0 тыс. руб.)</t>
  </si>
  <si>
    <t>000 1403 664037999У 540</t>
  </si>
  <si>
    <t>бюджетам муниципальных районов, городских округов и поселений области на укрепление материально-технической базы муниципальных учреждений культуры</t>
  </si>
  <si>
    <t xml:space="preserve">утвержденные бюджетные назначения 8*   </t>
  </si>
  <si>
    <t>4.32.</t>
  </si>
  <si>
    <t>4.33.</t>
  </si>
  <si>
    <t>4.34.</t>
  </si>
  <si>
    <t>000 1403 6640379994 540</t>
  </si>
  <si>
    <t xml:space="preserve">утвержденные бюджетные назначения 9*   </t>
  </si>
  <si>
    <t xml:space="preserve">  бюджетам муниципальных районов и городских округов области на укрепление материально-технической базы муниципальных образовательных организаций</t>
  </si>
  <si>
    <t>000 0502 6640379906 540</t>
  </si>
  <si>
    <t xml:space="preserve">утвержденные бюджетные назначения 10*   </t>
  </si>
  <si>
    <t>бюджетам городских округов и поселений области на создание условий по обеспечению жителей населенных пунктов доброкачественной питьевой водой</t>
  </si>
  <si>
    <t>10* в соответствии с распределением, утвержденным постановлением Правительства Саратовской области от 6 мая 2022 года № 349-П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создание условий по обеспечению жителей населенных пунктов доброкачественной питьевой водой» (6 960,0 тыс. руб.)</t>
  </si>
  <si>
    <t>000 1102 6640379907 540</t>
  </si>
  <si>
    <t xml:space="preserve">утвержденные бюджетные назначения 11*   </t>
  </si>
  <si>
    <t xml:space="preserve">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 </t>
  </si>
  <si>
    <t>6* в соответствии с распределением, утвержденным постановлением Правительства Саратовской области от 1 апреля 2022 года № 232-П «О распределении на 2022 год,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в целях реализации социально значимых проектов в Саратовской области» (ред. от 27.06.2022 № 533-П) (597 618,0 тыс. руб.)</t>
  </si>
  <si>
    <t>000 1403 9930079Г61 540               000 1403 9930079Г62 540                000 1403 9930079Г62 540</t>
  </si>
  <si>
    <t>2.64.</t>
  </si>
  <si>
    <t>2.65.</t>
  </si>
  <si>
    <t>000 0702 5A2E15305F 523</t>
  </si>
  <si>
    <t xml:space="preserve"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фактором, за счет резервного фонда Правительства Российской Федерации </t>
  </si>
  <si>
    <t>за 9 месяцев 2022 года</t>
  </si>
  <si>
    <t>Сведения о предоставлении из бюджета Саратовской области межбюджетных трансфертов местным бюджетам за 9 месяцев 2022 года</t>
  </si>
  <si>
    <t>*   в соответствии с Законом Саратовской области «Об областном бюджете на 2022 год и на плановый период 2023 и 2024 годов» в редакции от 29.09.2022 года</t>
  </si>
  <si>
    <t>4* в соответствии с распределением, утвержденным распоряжением Правительства Саратовской области от 13 апреля 2022 года № 135-Пр «О внесении изменений в распределение на 2022 и 2023 годы субсидии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фактором» (ред от 02.06.2022 № 187-Пр, от 13.07.2022 №245-Пр) (703 998,2 тыс. руб.)</t>
  </si>
  <si>
    <t>2.39.</t>
  </si>
  <si>
    <t>000 1102 56417U2530 521</t>
  </si>
  <si>
    <t>2.66.</t>
  </si>
  <si>
    <t>Субсидия бюджетам городских поселений и городских округов области на государственную поддержку закупки контейнеров для раздельного накопления твердых коммунальных отходов</t>
  </si>
  <si>
    <t>бюджетам городских поселений и городских округов области на государственную поддержку закупки контейнеров для раздельного накопления твердых коммунальных отходов</t>
  </si>
  <si>
    <t>000 0605 624G252690 521</t>
  </si>
  <si>
    <t>2.67.</t>
  </si>
  <si>
    <r>
      <t xml:space="preserve">Субсидия бюджетам муниципальных районов области на мероприятия по устройству основания для создания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умной» спортивной площадки</t>
    </r>
  </si>
  <si>
    <t>Субсидия бюджетам муниципальных районов области на мероприятия по закупке оборудования для создания «умных» спортивных площадок</t>
  </si>
  <si>
    <t>бюджетам муниципальных районов области на мероприятия по закупке оборудования для создания «умных» спортивных площадок</t>
  </si>
  <si>
    <t>бюджетам муниципальных районов области на мероприятия по устройству основания для создания «умной» спортивной площадки</t>
  </si>
  <si>
    <t>000 1102 56417U7530 521</t>
  </si>
  <si>
    <t>2.68.</t>
  </si>
  <si>
    <t>Субсидия бюджетам муниципальных районов и городских округов области на финансовое обеспечение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Саратовской области</t>
  </si>
  <si>
    <t>бюджетам муниципальных районов и городских округов области на финансовое обеспечение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Саратовской области</t>
  </si>
  <si>
    <t>000 0702 681EBU 0270 521</t>
  </si>
  <si>
    <t>бюджетам городских округов области 
на создание новых мест в общеобразовательных организациях за счет средств резервного фонда Правительства Российской Федерации</t>
  </si>
  <si>
    <t xml:space="preserve">утвержденные бюджетные назначения 8*  </t>
  </si>
  <si>
    <t>2.69.</t>
  </si>
  <si>
    <t>000 0702 5A2E15520F 523</t>
  </si>
  <si>
    <t>8* в соответствии с распределением, утвержденным распоряжением Правительства Саратовской области от 29 июля 2022 года № 275-Пр «О распределении на 2022 год субсидии бюджетам городских округов области  на создание новых мест в общеобразовательных организациях за счет средств резервного фонда Правительства Российской Федерации» (77 838,7тыс. руб.)</t>
  </si>
  <si>
    <t>Субсидия бюджетам городских округов области  на создание новых мест в общеобразовательных организациях за счет средств резервного фонда Правительства Российской Федерации 8*</t>
  </si>
  <si>
    <t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фактором, за счет резервного фонда Правительства Российской Федерации 9*</t>
  </si>
  <si>
    <t>9* в соответствии с распределением, утвержденным распоряжением Правительства Саратовской области от 29 июля 2022 года № 276-Пр «О распределении на 2022 год и на плановый период 2023 года субсидии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фактором, за счет средств резервного фонда Правительства Российской Федерации» (96 463,6 тыс. руб.)</t>
  </si>
  <si>
    <t xml:space="preserve">утвержденные бюджетные назначения 9*  </t>
  </si>
  <si>
    <t>10*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</si>
  <si>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10*</t>
  </si>
  <si>
    <t>8* в соответствии с распределением, утвержденным распоряжением Правительства Саратовской области от 29 июля 2022 года № 275-Пр «О распределении на 2022 год субсидии бюджетам городских округов области  на создание новых мест в общеобразовательных организациях за счет средств резервного фонда Правительства Российской Федерации» (77 838,7 тыс. руб.)</t>
  </si>
  <si>
    <t>2* в соответствии с Законом Саратовской области «Об областном бюджете на 2022 год и на плановый период 2023 и 2024 годов» в редакции от 29.09.2022 года и бюджетной росписью (распределением, утвержденным правовым актом Правительства области)</t>
  </si>
  <si>
    <t>Сведения о предоставленных из бюджета Саратовской области межбюджетных трансфертах бюджетам муниципальных образований за 9 месяцев 2022 года</t>
  </si>
  <si>
    <t>Иные межбюджетные трансферты бюджетам городских округов и поселений области на реализацию мероприятий по благоустройству территорий (1 этап)</t>
  </si>
  <si>
    <t>Иные межбюджетные трансферты бюджетам городских округов и поселений области на реализацию мероприятий по благоустройству территорий (2 этап)</t>
  </si>
  <si>
    <t>000 1403 6920478121 540</t>
  </si>
  <si>
    <t>бюджетам городских округов и поселений области на реализацию мероприятий по благоустройству территорий (1 этап)</t>
  </si>
  <si>
    <t>бюджетам городских округов и поселений области на реализацию мероприятий по благоустройству территорий (2 этап)</t>
  </si>
  <si>
    <t>4.35.</t>
  </si>
  <si>
    <t>Иные межбюджетные трансферты бюджетам муниципальных районов области на проведение работ по благоустройству школьных территорий и подведение инженерных сетей к объектам образования</t>
  </si>
  <si>
    <t>4.36.</t>
  </si>
  <si>
    <t>4.37.</t>
  </si>
  <si>
    <t>000 0702 5A22078968 540</t>
  </si>
  <si>
    <t xml:space="preserve">утвержденные бюджетные назначения *   </t>
  </si>
  <si>
    <t>бюджетам муниципальных районов области на проведение работ по благоустройству школьных территорий и подведение инженерных сетей к объектам образования</t>
  </si>
  <si>
    <t>Иные межбюджетные трансферты бюджетам муниципальных районов области на разработку проектно-сметной документации муниципальных учреждений музейного типа</t>
  </si>
  <si>
    <t>000 0801 55A1278969 540</t>
  </si>
  <si>
    <t>4.38.</t>
  </si>
  <si>
    <t>4.39.</t>
  </si>
  <si>
    <t>4.40.</t>
  </si>
  <si>
    <t>Иные межбюджетные трансферты бюджетам городских округов области на обеспечение
бесперебойного функционирования городского наземного электрического транспорта</t>
  </si>
  <si>
    <t>бюджетам муниципальных районов области на разработку проектно-сметной документации муниципальных учреждений музейного типа</t>
  </si>
  <si>
    <t>000 0408 5Ж11178910 540</t>
  </si>
  <si>
    <t>Иные межбюджетные трансферты бюджетам  муниципальных районов и городских округов области на реализацию мероприятий по развитию инфраструктуры физической культуры и спорта</t>
  </si>
  <si>
    <t>бюджетам городских округов области на обеспечение бесперебойного функционирования городского наземного электрического транспорта</t>
  </si>
  <si>
    <t>бюджетам  муниципальных районов и городских округов области на реализацию мероприятий по развитию инфраструктуры физической культуры и спорта</t>
  </si>
  <si>
    <t>000 1102 5641878970 540</t>
  </si>
  <si>
    <t>Иные межбюджетные трансферты бюджетам муниципальных районов области на устройство хоккейной коробки в муниципальных общеобразовательных учреждениях области</t>
  </si>
  <si>
    <t>000 0702 5A22079320 540</t>
  </si>
  <si>
    <t xml:space="preserve"> бюджетам муниципальных районов области на устройство хоккейной коробки в муниципальных общеобразовательных учреждениях области</t>
  </si>
  <si>
    <t>4.41.</t>
  </si>
  <si>
    <t>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 и исторических поселениях в рамках проведения Всероссийского конкурса лучших проектов создания комфортной городской среды за счет средств резервного фонда Правительства Российской Федерации 20*</t>
  </si>
  <si>
    <t>000 0503 692F25424F 540</t>
  </si>
  <si>
    <t>бюджетам поселений области на финансовое обеспечение расходов по реализации проектов создания комфортной городской среды в малых городах  и исторических поселениях в рамках проведения Всероссийского конкурса лучших проектов создания комфортной городской среды за счет средств резервного фонда Правительства Российской Федерации</t>
  </si>
  <si>
    <t xml:space="preserve">утвержденные бюджетные назначения 12*   </t>
  </si>
  <si>
    <t>12* в соответствии с распределением, утвержденным распоряжением Правительства Саратовской области от 19 сентября 2022 года № 371-Пр «О распределении на 2022 год иных межбюджетных трансфертов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 за счет средств резервного фонда Правительства Российской Федерации» (76 900,0  тыс. руб.)</t>
  </si>
  <si>
    <t>11* в соответствии с распределением, утвержденным постановлением Правительства Саратовской области от 30 мая 2022 года № 430-П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(ред. от 13.07.2022 № 600-П) (3 280,0  тыс. руб.)</t>
  </si>
  <si>
    <t>11* в соответствии с распределением, утвержденным постановлением Правительства Саратовской области от 27 января 2022 года № 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содержание улично-дорожной сети в границах городских поселений области (моногородов)»  (3 000,0 тыс. руб.)</t>
  </si>
  <si>
    <t>13*  в соответствии с распределением, утвержденным постановлением Правительства Саратовской области от 14 марта 2022 года № 163-П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поселения» (19 400,0 тыс. руб.)</t>
  </si>
  <si>
    <t>Иные межбюджетные трансферты бюджетам городских поселений области на приобретение специализированной коммунальной техники для нужд городского поселения 13*</t>
  </si>
  <si>
    <t>14* в соответствии с распределением, утвержденным постановлением Правительства Саратовской области от 1 апреля 2022 года № 232-П «О распределении на 2022 год,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в целях реализации социально значимых проектов в Саратовской области» (ред. от 27.06.2022 № 533-П) (597 618,0 тыс. руб.)</t>
  </si>
  <si>
    <t>15* в соответствии с распределением, утвержденным постановлением Правительства Саратовской области от 15 апреля 2022 года № 279-П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площадок» (2 043,0 тыс. руб.)</t>
  </si>
  <si>
    <t>Иные межбюджетные трансферты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15*</t>
  </si>
  <si>
    <t>18* в соответствии с распределением, утвержденным постановлением Правительства Саратовской области от 6 мая 2022 года № 349-П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создание условий по обеспечению жителей населенных пунктов доброкачественной питьевой водой» (6 960,0 тыс. руб.)</t>
  </si>
  <si>
    <t>Иные межбюджетные трансферты бюджетам городских округов и поселений области на создание условий по обеспечению жителей населенных пунктов доброкачественной питьевой водой 18*</t>
  </si>
  <si>
    <t>Иные межбюджетные трансферты 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 19*</t>
  </si>
  <si>
    <t>19* в соответствии с распределением, утвержденным постановлением Правительства Саратовской области от 30 мая 2022 года № 430-П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(ред. от 13.07.2022 № 600-П) (3 280,0  тыс. руб.)</t>
  </si>
  <si>
    <t>20* в соответствии с распределением, утвержденным распоряжением Правительства Саратовской области от 19 сентября 2022 года № 371-Пр «О распределении на 2022 год иных межбюджетных трансфертов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 за счет средств резервного фонда Правительства Российской Федерации» (76 900,0  тыс. руб.)</t>
  </si>
  <si>
    <t>Иные межбюджетные трансферты бюджетам муниципальных районов, городских округов и поселений области на укрепление материально-технической базы муниципальных учреждений культуры 16*</t>
  </si>
  <si>
    <t>Иные межбюджетные трансферты  бюджетам муниципальных районов и городских округов области на укрепление материально-технической базы муниципальных образовательных организаций 17*</t>
  </si>
  <si>
    <t>Иные межбюджетные трансферты бюджетам муниципальных районов, городских округов и поселений области в целях реализации социально значимых проектов в Саратовской области 14*</t>
  </si>
  <si>
    <t>Иные межбюджетные трансферты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 12*</t>
  </si>
  <si>
    <t>Иные межбюджетные трансферты бюджетам поселений области на содержание улично-дорожной сети в границах городских поселений области (моногородов)  11*</t>
  </si>
  <si>
    <t>Иные межбюджетные трансферты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 и (или) водоотведения 10*</t>
  </si>
  <si>
    <t>10*  в соответствии с распределением, утвержденным постановлением Правительства Саратовской области от 14 января 2022 года № 11-П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и (или) водоотведения» (ред. от 18.04.2022 № 285-П, от 21.06.2022 № 517-П, от 01.08.2022 № 682-П, от 08.09.2022 № 850-П)  (21 904,4346 тыс. руб.)</t>
  </si>
  <si>
    <t>2*  в соответствии с распределением, утвержденным постановлением Правительства Саратовской области от 14 января 2022 года № 11-П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и (или) водоотведения» (ред. от 18.04.2022 № 285-П, от 21.06.2022 № 517-П, от 01.08.2022 № 682-П, от 08.09.2022 № 850-П)  (21 904,4346 тыс. руб.)</t>
  </si>
  <si>
    <t>12 * в соответствии с распределением, утвержденным постановлением Правительства Саратовской области от 1 февраля 2022 года № 54-П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 (ред. от 08.08.2022 № 707-П)  (5 028,7084 тыс. руб.)</t>
  </si>
  <si>
    <t>4* в соответствии с распределением, утвержденным постановлением Правительства Саратовской области от 1 февраля 2022 года № 54-П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 (ред. от 08.08.2022 № 707-П)  (5 028,7084 тыс. руб.)</t>
  </si>
  <si>
    <t>17* в соответствии с распределением, утвержденным постановлением Правительства Саратовской области от 5 мая 2022 года № 337-П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(ред. от 08.08.2022 № 711-П)  (20 704,9 тыс. руб.)</t>
  </si>
  <si>
    <t>9*  в соответствии с распределением, утвержденным постановлением Правительства Саратовской области от 5 мая 2022 года № 337-П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(ред. от 08.08.2022 № 711-П)  (20 704,9 тыс. руб.)</t>
  </si>
  <si>
    <t>16* в соответствии с распределением, утвержденным постановлением Правительства Саратовской области от 21 апреля 2022 года № 300-П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(ред. от 08.07.2022 № 586-П, от 08.08.2022 № 710-П)  (6 430,0 тыс. руб.)</t>
  </si>
  <si>
    <t>8* в соответствии с распределением, утвержденным постановлением Правительства Саратовской области от 21 апреля 2022 года № 300-П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(ред. от 08.07.2022 № 586-П, от 08.08.2022 № 710-П)  (6 430,0 тыс. руб.)</t>
  </si>
  <si>
    <t>Иные межбюджетные трансферты бюджетам поселений области на укрепление материально-технической базы муниципальных учреждений, осуществляющих деятельность в сфере молодежной политики 21*</t>
  </si>
  <si>
    <t>4.42.</t>
  </si>
  <si>
    <t>4.43.</t>
  </si>
  <si>
    <t>000 0707 6640379908 540</t>
  </si>
  <si>
    <t xml:space="preserve">утвержденные бюджетные назначения 13*   </t>
  </si>
  <si>
    <t>бюджетам поселений области на укрепление материально-технической базы муниципальных учреждений, осуществляющих деятельность в сфере молодежной политики</t>
  </si>
  <si>
    <t>21* в соответствии с распределением, утвержденным постановлением Правительства Саратовской области от 22 августа 2022 года № 782-П «О выделении средств из резервного фонда Правительства Саратовской области, методике распределения и порядке предоставления иного межбюджетного трансферта бюджетам поселений области на укрепление материально-технической базы муниципальных учреждений, осуществляющих деятельность в сфере молодежной политики» (59,5 тыс. руб.)</t>
  </si>
  <si>
    <t>13* в соответствии с распределением, утвержденным постановлением Правительства Саратовской области от 22 августа 2022 года № 782-П «О выделении средств из резервного фонда Правительства Саратовской области, методике распределения и порядке предоставления иного межбюджетного трансферта бюджетам поселений области на укрепление материально-технической базы муниципальных учреждений, осуществляющих деятельность в сфере молодежной политики» (59,5 тыс. руб.)</t>
  </si>
  <si>
    <t>22* в соответствии с распределением, утвержденным постановлением Правительства Саратовской области от 6 сентября 2022 года № 844-П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информации» (35,0 тыс. руб.)</t>
  </si>
  <si>
    <t>14* в соответствии с распределением, утвержденным постановлением Правительства Саратовской области от 6 сентября 2022 года № 844-П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информации» (35,0 тыс. руб.)</t>
  </si>
  <si>
    <t xml:space="preserve">утвержденные бюджетные назначения 14*   </t>
  </si>
  <si>
    <t>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</t>
  </si>
  <si>
    <t>Иные межбюджетные трансферты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 22*</t>
  </si>
  <si>
    <t>000 1403 664037999П 540</t>
  </si>
  <si>
    <t>23* в соответствии с распределением, утвержденным постановлением Правительства Саратовской области от 19 июля 2022 года № 622-П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(15 184,93 тыс. руб.)</t>
  </si>
  <si>
    <t>15* в соответствии с распределением, утвержденным постановлением Правительства Саратовской области от 19 июля 2022 года № 622-П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(15 184,93 тыс. руб.)</t>
  </si>
  <si>
    <t>4.44.</t>
  </si>
  <si>
    <t>4.45.</t>
  </si>
  <si>
    <t>4.46.</t>
  </si>
  <si>
    <t>4.47.</t>
  </si>
  <si>
    <t>Иные межбюджетные трансферты бюджетам муниципальных районов и поселений области на выполнение работ  по аккумуляции (закачке) воды в пруды и водохранилища 23*</t>
  </si>
  <si>
    <t>000 1403 6640379995 540</t>
  </si>
  <si>
    <t xml:space="preserve">утвержденные бюджетные назначения 15*   </t>
  </si>
  <si>
    <t xml:space="preserve">бюджетам муниципальных районов и поселений области на выполнение работ  по аккумуляции (закачке) воды в пруды и водохранилища </t>
  </si>
  <si>
    <t>Иные межбюджетные трансферты бюджетам муниципальных районов  области на проведение капитального ремонта муниципальных учреждений культуры 24*</t>
  </si>
  <si>
    <t>24* в соответствии с распределением, утвержденным постановлением Правительства Саратовской области от 22 июля 2022 года № 645-П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 области на проведение капитального ремонта муниципальных учреждений культуры» (1 300,0 тыс. руб.)</t>
  </si>
  <si>
    <t>16*в соответствии с распределением, утвержденным постановлением Правительства Саратовской области от 22 июля 2022 года № 645-П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 области на проведение капитального ремонта муниципальных учреждений культуры» (1 300,0 тыс. руб.)</t>
  </si>
  <si>
    <t xml:space="preserve">утвержденные бюджетные назначения 16*   </t>
  </si>
  <si>
    <t>бюджетам муниципальных районов  области на проведение капитального ремонта муниципальных учреждений культуры</t>
  </si>
  <si>
    <t>000 1403 664037999Ш 540</t>
  </si>
  <si>
    <t>000 1403 6640379909 540</t>
  </si>
  <si>
    <t>25* в соответствии с распределением, утвержденным постановлением Правительства Саратовской области от 1 сентября 2022 года № 823-П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разработку проектно-сметной документации на капитальный ремонт образовательных учреждений и проведение ее государственной экспертизы» (3 100,0 тыс. руб.)</t>
  </si>
  <si>
    <t>Иные межбюджетные трансферты бюджетам муниципальных районов области на разработку проектно-сметной документации на капитальный ремонт образовательных учреждений и проведение  ее государственной экспертизы 25*</t>
  </si>
  <si>
    <t>17* в соответствии с распределением, утвержденным постановлением Правительства Саратовской области от 1 сентября 2022 года № 823-П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разработку проектно-сметной документации на капитальный ремонт образовательных учреждений и проведение ее государственной экспертизы» (3 100,0 тыс. руб.)</t>
  </si>
  <si>
    <t xml:space="preserve">утвержденные бюджетные назначения 17*   </t>
  </si>
  <si>
    <t>бюджетам муниципальных районов области 
на разработку проектно-сметной документации на капитальный ремонт образовательных учреждений и проведение 
ее государственной экспертизы</t>
  </si>
  <si>
    <t>26* в соответствии с распределением, утвержденным постановлением Правительства Саратовской области от 15 сентября 2022 года № 882-П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мероприятия по благоустройству территорий муниципальных образовательных учреждений» (4 971,0 тыс. руб.)</t>
  </si>
  <si>
    <t>18* в соответствии с распределением, утвержденным постановлением Правительства Саратовской области от 15 сентября 2022 года № 882-П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мероприятия по благоустройству территорий муниципальных образовательных учреждений» (4 971,0 тыс. руб.)</t>
  </si>
  <si>
    <t>Иные межбюджетные трансферты бюджетам муниципальных районов области на мероприятия по благоустройству территорий муниципальных образовательных учреждений 26*</t>
  </si>
  <si>
    <t>000 1403 6640379910 540</t>
  </si>
  <si>
    <t>бюджетам муниципальных районов области на мероприятия по благоустройству территорий муниципальных образовательных учреждений</t>
  </si>
  <si>
    <t xml:space="preserve">утвержденные бюджетные назначения 18*   </t>
  </si>
  <si>
    <t>4.48.</t>
  </si>
  <si>
    <t>Иные межбюджетные трансферты бюджетам муниципальных районов и городских округов области на организацию питания в пунктах сбора граждан, призванных на военную службу по мобилизации в Вооруженные Силы Российской Федерации 27*</t>
  </si>
  <si>
    <t>000 0113 664037991М</t>
  </si>
  <si>
    <t xml:space="preserve">утвержденные бюджетные назначения 19*   </t>
  </si>
  <si>
    <t>бюджетам муниципальных районов и городских округов области на организацию питания в пунктах сбора граждан, призванных на военную службу по мобилизации в Вооруженные Силы Российской Федерации</t>
  </si>
  <si>
    <t>27* в соответствии с распределением, утвержденным постановлением Правительства Саратовской области от 28 сентября 2022 года № 939-П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организацию питания в пунктах сбора граждан, призванных на военную службу по мобилизации в Вооруженные Силы Российской Федерации» (ред. от 28.09.2022 № 945-П) (3 216,0 тыс. руб.)</t>
  </si>
  <si>
    <t>19* в соответствии с распределением, утвержденным постановлением Правительства Саратовской области от 28 сентября 2022 года № 939-П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организацию питания в пунктах сбора граждан, призванных на военную службу по мобилизации в Вооруженные Силы Российской Федерации» (ред. от 28.09.2022 № 945-П) (3 216,0 тыс. руб.)</t>
  </si>
  <si>
    <t>000 1403 6610778250 540</t>
  </si>
  <si>
    <t>20*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</si>
  <si>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20*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</si>
</sst>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48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2"/>
      <name val="PT Astra Serif"/>
      <family val="1"/>
      <charset val="204"/>
    </font>
    <font>
      <sz val="16"/>
      <name val="PT Astra Serif"/>
      <family val="1"/>
      <charset val="204"/>
    </font>
    <font>
      <sz val="11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b/>
      <sz val="11"/>
      <color rgb="FFFF0000"/>
      <name val="PT Astra Serif"/>
      <family val="1"/>
      <charset val="204"/>
    </font>
    <font>
      <b/>
      <sz val="18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sz val="12"/>
      <name val="Times New Roman"/>
      <family val="1"/>
      <charset val="204"/>
    </font>
    <font>
      <b/>
      <i/>
      <sz val="12"/>
      <name val="PT Astra Serif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9">
    <xf numFmtId="0" fontId="0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2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30" fillId="0" borderId="0"/>
    <xf numFmtId="0" fontId="23" fillId="0" borderId="0"/>
  </cellStyleXfs>
  <cellXfs count="360">
    <xf numFmtId="0" fontId="0" fillId="0" borderId="0" xfId="0"/>
    <xf numFmtId="0" fontId="32" fillId="0" borderId="0" xfId="1" applyFont="1" applyFill="1"/>
    <xf numFmtId="0" fontId="33" fillId="0" borderId="0" xfId="1" applyFont="1" applyFill="1"/>
    <xf numFmtId="0" fontId="34" fillId="0" borderId="0" xfId="1" applyFont="1" applyFill="1"/>
    <xf numFmtId="164" fontId="35" fillId="0" borderId="0" xfId="1" applyNumberFormat="1" applyFont="1" applyFill="1" applyBorder="1" applyAlignment="1">
      <alignment horizontal="center"/>
    </xf>
    <xf numFmtId="0" fontId="33" fillId="0" borderId="0" xfId="1" applyFont="1" applyFill="1" applyAlignment="1">
      <alignment horizontal="center" vertical="center" wrapText="1"/>
    </xf>
    <xf numFmtId="0" fontId="36" fillId="0" borderId="1" xfId="1" applyFont="1" applyFill="1" applyBorder="1" applyAlignment="1">
      <alignment horizontal="center"/>
    </xf>
    <xf numFmtId="165" fontId="36" fillId="3" borderId="1" xfId="1" applyNumberFormat="1" applyFont="1" applyFill="1" applyBorder="1" applyAlignment="1" applyProtection="1">
      <alignment horizontal="center" vertical="center"/>
      <protection hidden="1"/>
    </xf>
    <xf numFmtId="166" fontId="38" fillId="0" borderId="0" xfId="1" applyNumberFormat="1" applyFont="1" applyFill="1" applyBorder="1" applyAlignment="1" applyProtection="1">
      <alignment horizontal="right" wrapText="1"/>
      <protection hidden="1"/>
    </xf>
    <xf numFmtId="165" fontId="38" fillId="0" borderId="1" xfId="1" applyNumberFormat="1" applyFont="1" applyFill="1" applyBorder="1" applyAlignment="1" applyProtection="1">
      <alignment horizontal="center" vertical="center"/>
      <protection hidden="1"/>
    </xf>
    <xf numFmtId="166" fontId="33" fillId="0" borderId="0" xfId="1" applyNumberFormat="1" applyFont="1" applyFill="1"/>
    <xf numFmtId="165" fontId="38" fillId="5" borderId="1" xfId="1" applyNumberFormat="1" applyFont="1" applyFill="1" applyBorder="1" applyAlignment="1" applyProtection="1">
      <alignment horizontal="center" vertical="center"/>
      <protection hidden="1"/>
    </xf>
    <xf numFmtId="0" fontId="33" fillId="5" borderId="0" xfId="1" applyFont="1" applyFill="1"/>
    <xf numFmtId="0" fontId="33" fillId="0" borderId="0" xfId="1" applyFont="1" applyFill="1" applyBorder="1"/>
    <xf numFmtId="166" fontId="38" fillId="16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 applyBorder="1"/>
    <xf numFmtId="167" fontId="33" fillId="0" borderId="0" xfId="1" applyNumberFormat="1" applyFont="1" applyFill="1" applyBorder="1"/>
    <xf numFmtId="0" fontId="33" fillId="5" borderId="0" xfId="1" applyFont="1" applyFill="1" applyBorder="1"/>
    <xf numFmtId="166" fontId="33" fillId="5" borderId="0" xfId="1" applyNumberFormat="1" applyFont="1" applyFill="1" applyBorder="1"/>
    <xf numFmtId="0" fontId="34" fillId="0" borderId="0" xfId="1" applyFont="1" applyFill="1" applyBorder="1"/>
    <xf numFmtId="165" fontId="37" fillId="0" borderId="0" xfId="1" applyNumberFormat="1" applyFont="1" applyFill="1" applyBorder="1" applyAlignment="1" applyProtection="1">
      <alignment horizontal="left" vertical="top" wrapText="1"/>
      <protection hidden="1"/>
    </xf>
    <xf numFmtId="0" fontId="37" fillId="0" borderId="0" xfId="1" applyFont="1" applyFill="1" applyBorder="1"/>
    <xf numFmtId="166" fontId="34" fillId="0" borderId="0" xfId="1" applyNumberFormat="1" applyFont="1" applyFill="1" applyBorder="1"/>
    <xf numFmtId="0" fontId="35" fillId="0" borderId="0" xfId="1" applyFont="1" applyFill="1" applyBorder="1"/>
    <xf numFmtId="0" fontId="39" fillId="0" borderId="0" xfId="1" applyFont="1" applyFill="1"/>
    <xf numFmtId="0" fontId="37" fillId="0" borderId="0" xfId="1" applyFont="1" applyFill="1"/>
    <xf numFmtId="0" fontId="38" fillId="0" borderId="0" xfId="0" applyFont="1"/>
    <xf numFmtId="0" fontId="40" fillId="0" borderId="0" xfId="0" applyFont="1"/>
    <xf numFmtId="0" fontId="35" fillId="0" borderId="0" xfId="0" applyFont="1" applyAlignment="1"/>
    <xf numFmtId="166" fontId="31" fillId="0" borderId="0" xfId="0" applyNumberFormat="1" applyFont="1" applyAlignment="1">
      <alignment horizontal="center" vertical="center"/>
    </xf>
    <xf numFmtId="166" fontId="40" fillId="0" borderId="0" xfId="0" applyNumberFormat="1" applyFont="1"/>
    <xf numFmtId="0" fontId="41" fillId="0" borderId="0" xfId="0" applyFont="1"/>
    <xf numFmtId="0" fontId="42" fillId="0" borderId="0" xfId="0" applyFont="1"/>
    <xf numFmtId="166" fontId="38" fillId="0" borderId="0" xfId="0" applyNumberFormat="1" applyFont="1"/>
    <xf numFmtId="166" fontId="38" fillId="5" borderId="0" xfId="0" applyNumberFormat="1" applyFont="1" applyFill="1" applyBorder="1"/>
    <xf numFmtId="0" fontId="40" fillId="5" borderId="0" xfId="0" applyFont="1" applyFill="1"/>
    <xf numFmtId="0" fontId="43" fillId="5" borderId="0" xfId="0" applyFont="1" applyFill="1" applyAlignment="1">
      <alignment vertical="center"/>
    </xf>
    <xf numFmtId="0" fontId="43" fillId="5" borderId="0" xfId="0" applyFont="1" applyFill="1" applyAlignment="1"/>
    <xf numFmtId="0" fontId="40" fillId="0" borderId="1" xfId="0" applyFont="1" applyBorder="1"/>
    <xf numFmtId="0" fontId="36" fillId="12" borderId="1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wrapText="1"/>
    </xf>
    <xf numFmtId="0" fontId="38" fillId="5" borderId="1" xfId="0" applyFont="1" applyFill="1" applyBorder="1" applyAlignment="1">
      <alignment horizontal="left" wrapText="1" indent="1"/>
    </xf>
    <xf numFmtId="0" fontId="36" fillId="5" borderId="1" xfId="0" applyFont="1" applyFill="1" applyBorder="1" applyAlignment="1">
      <alignment horizontal="left" wrapText="1"/>
    </xf>
    <xf numFmtId="0" fontId="38" fillId="0" borderId="1" xfId="0" applyFont="1" applyFill="1" applyBorder="1" applyAlignment="1">
      <alignment horizontal="left" wrapText="1" indent="1"/>
    </xf>
    <xf numFmtId="0" fontId="41" fillId="0" borderId="0" xfId="0" applyFont="1" applyFill="1"/>
    <xf numFmtId="0" fontId="38" fillId="5" borderId="1" xfId="0" applyFont="1" applyFill="1" applyBorder="1" applyAlignment="1">
      <alignment horizontal="left" vertical="center" wrapText="1" indent="1"/>
    </xf>
    <xf numFmtId="0" fontId="38" fillId="5" borderId="1" xfId="0" applyFont="1" applyFill="1" applyBorder="1" applyAlignment="1">
      <alignment horizontal="left" vertical="top" wrapText="1" indent="1"/>
    </xf>
    <xf numFmtId="0" fontId="36" fillId="12" borderId="1" xfId="0" applyFont="1" applyFill="1" applyBorder="1" applyAlignment="1">
      <alignment vertical="center" wrapText="1"/>
    </xf>
    <xf numFmtId="0" fontId="38" fillId="5" borderId="1" xfId="0" applyFont="1" applyFill="1" applyBorder="1" applyAlignment="1">
      <alignment wrapText="1"/>
    </xf>
    <xf numFmtId="0" fontId="38" fillId="0" borderId="0" xfId="1" applyFont="1" applyFill="1" applyBorder="1" applyAlignment="1">
      <alignment vertical="center" wrapText="1"/>
    </xf>
    <xf numFmtId="164" fontId="40" fillId="0" borderId="0" xfId="0" applyNumberFormat="1" applyFont="1"/>
    <xf numFmtId="0" fontId="44" fillId="0" borderId="0" xfId="0" applyFont="1"/>
    <xf numFmtId="166" fontId="40" fillId="5" borderId="0" xfId="0" applyNumberFormat="1" applyFont="1" applyFill="1"/>
    <xf numFmtId="0" fontId="43" fillId="0" borderId="0" xfId="0" applyFont="1" applyAlignment="1">
      <alignment horizontal="center"/>
    </xf>
    <xf numFmtId="0" fontId="38" fillId="0" borderId="0" xfId="0" applyFont="1" applyBorder="1" applyAlignment="1">
      <alignment horizontal="right"/>
    </xf>
    <xf numFmtId="0" fontId="36" fillId="11" borderId="1" xfId="0" applyFont="1" applyFill="1" applyBorder="1" applyAlignment="1">
      <alignment vertical="center" wrapText="1"/>
    </xf>
    <xf numFmtId="0" fontId="38" fillId="0" borderId="1" xfId="0" applyFont="1" applyBorder="1" applyAlignment="1">
      <alignment wrapText="1"/>
    </xf>
    <xf numFmtId="0" fontId="36" fillId="5" borderId="0" xfId="0" applyFont="1" applyFill="1" applyBorder="1" applyAlignment="1">
      <alignment vertical="center" wrapText="1"/>
    </xf>
    <xf numFmtId="166" fontId="36" fillId="5" borderId="0" xfId="0" applyNumberFormat="1" applyFont="1" applyFill="1" applyBorder="1"/>
    <xf numFmtId="167" fontId="36" fillId="5" borderId="0" xfId="0" applyNumberFormat="1" applyFont="1" applyFill="1" applyBorder="1"/>
    <xf numFmtId="0" fontId="36" fillId="3" borderId="1" xfId="0" applyFont="1" applyFill="1" applyBorder="1" applyAlignment="1">
      <alignment horizontal="center" vertical="center"/>
    </xf>
    <xf numFmtId="0" fontId="42" fillId="5" borderId="0" xfId="0" applyFont="1" applyFill="1"/>
    <xf numFmtId="166" fontId="36" fillId="10" borderId="0" xfId="0" applyNumberFormat="1" applyFont="1" applyFill="1" applyBorder="1"/>
    <xf numFmtId="0" fontId="40" fillId="0" borderId="0" xfId="0" applyFont="1" applyBorder="1"/>
    <xf numFmtId="4" fontId="40" fillId="0" borderId="0" xfId="0" applyNumberFormat="1" applyFont="1" applyBorder="1"/>
    <xf numFmtId="0" fontId="38" fillId="0" borderId="0" xfId="0" applyFont="1" applyAlignment="1">
      <alignment wrapText="1"/>
    </xf>
    <xf numFmtId="166" fontId="38" fillId="0" borderId="0" xfId="0" applyNumberFormat="1" applyFont="1" applyAlignment="1">
      <alignment wrapText="1"/>
    </xf>
    <xf numFmtId="0" fontId="40" fillId="0" borderId="0" xfId="0" applyFont="1" applyFill="1"/>
    <xf numFmtId="165" fontId="38" fillId="5" borderId="1" xfId="1" applyNumberFormat="1" applyFont="1" applyFill="1" applyBorder="1" applyAlignment="1" applyProtection="1">
      <alignment horizontal="justify" vertical="center" wrapText="1"/>
      <protection hidden="1"/>
    </xf>
    <xf numFmtId="49" fontId="38" fillId="5" borderId="1" xfId="2" applyNumberFormat="1" applyFont="1" applyFill="1" applyBorder="1" applyAlignment="1" applyProtection="1">
      <alignment horizontal="center" vertical="center"/>
      <protection hidden="1"/>
    </xf>
    <xf numFmtId="166" fontId="38" fillId="5" borderId="1" xfId="1" applyNumberFormat="1" applyFont="1" applyFill="1" applyBorder="1" applyAlignment="1" applyProtection="1">
      <alignment horizontal="center" vertical="center" wrapText="1"/>
      <protection hidden="1"/>
    </xf>
    <xf numFmtId="0" fontId="38" fillId="3" borderId="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/>
    </xf>
    <xf numFmtId="166" fontId="36" fillId="11" borderId="1" xfId="0" applyNumberFormat="1" applyFont="1" applyFill="1" applyBorder="1" applyAlignment="1">
      <alignment vertical="center"/>
    </xf>
    <xf numFmtId="166" fontId="38" fillId="5" borderId="1" xfId="0" applyNumberFormat="1" applyFont="1" applyFill="1" applyBorder="1"/>
    <xf numFmtId="166" fontId="36" fillId="11" borderId="1" xfId="0" applyNumberFormat="1" applyFont="1" applyFill="1" applyBorder="1"/>
    <xf numFmtId="166" fontId="38" fillId="11" borderId="1" xfId="0" applyNumberFormat="1" applyFont="1" applyFill="1" applyBorder="1"/>
    <xf numFmtId="166" fontId="38" fillId="5" borderId="1" xfId="0" applyNumberFormat="1" applyFont="1" applyFill="1" applyBorder="1" applyAlignment="1">
      <alignment vertical="center"/>
    </xf>
    <xf numFmtId="166" fontId="38" fillId="0" borderId="1" xfId="0" applyNumberFormat="1" applyFont="1" applyBorder="1"/>
    <xf numFmtId="165" fontId="38" fillId="0" borderId="1" xfId="1" applyNumberFormat="1" applyFont="1" applyFill="1" applyBorder="1" applyAlignment="1" applyProtection="1">
      <alignment horizontal="justify" vertical="center" wrapText="1"/>
      <protection hidden="1"/>
    </xf>
    <xf numFmtId="49" fontId="38" fillId="0" borderId="1" xfId="2" applyNumberFormat="1" applyFont="1" applyFill="1" applyBorder="1" applyAlignment="1" applyProtection="1">
      <alignment horizontal="center" vertical="center"/>
      <protection hidden="1"/>
    </xf>
    <xf numFmtId="166" fontId="38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36" fillId="11" borderId="1" xfId="0" applyNumberFormat="1" applyFont="1" applyFill="1" applyBorder="1" applyAlignment="1"/>
    <xf numFmtId="167" fontId="36" fillId="11" borderId="1" xfId="0" applyNumberFormat="1" applyFont="1" applyFill="1" applyBorder="1" applyAlignment="1">
      <alignment vertical="center"/>
    </xf>
    <xf numFmtId="0" fontId="40" fillId="0" borderId="0" xfId="0" applyFont="1" applyAlignment="1">
      <alignment vertical="center"/>
    </xf>
    <xf numFmtId="165" fontId="36" fillId="3" borderId="1" xfId="1" applyNumberFormat="1" applyFont="1" applyFill="1" applyBorder="1" applyAlignment="1" applyProtection="1">
      <alignment horizontal="left" vertical="top" wrapText="1"/>
      <protection hidden="1"/>
    </xf>
    <xf numFmtId="165" fontId="38" fillId="3" borderId="1" xfId="1" applyNumberFormat="1" applyFont="1" applyFill="1" applyBorder="1" applyAlignment="1" applyProtection="1">
      <alignment horizontal="left" vertical="top" wrapText="1"/>
      <protection hidden="1"/>
    </xf>
    <xf numFmtId="166" fontId="36" fillId="3" borderId="1" xfId="1" applyNumberFormat="1" applyFont="1" applyFill="1" applyBorder="1" applyAlignment="1" applyProtection="1">
      <alignment horizontal="center" wrapText="1"/>
      <protection hidden="1"/>
    </xf>
    <xf numFmtId="166" fontId="36" fillId="3" borderId="1" xfId="1" applyNumberFormat="1" applyFont="1" applyFill="1" applyBorder="1" applyAlignment="1">
      <alignment horizontal="center"/>
    </xf>
    <xf numFmtId="166" fontId="36" fillId="9" borderId="1" xfId="0" applyNumberFormat="1" applyFont="1" applyFill="1" applyBorder="1" applyAlignment="1">
      <alignment horizontal="right" wrapText="1"/>
    </xf>
    <xf numFmtId="166" fontId="36" fillId="9" borderId="1" xfId="0" applyNumberFormat="1" applyFont="1" applyFill="1" applyBorder="1" applyAlignment="1"/>
    <xf numFmtId="166" fontId="36" fillId="5" borderId="1" xfId="0" applyNumberFormat="1" applyFont="1" applyFill="1" applyBorder="1"/>
    <xf numFmtId="166" fontId="36" fillId="0" borderId="1" xfId="0" applyNumberFormat="1" applyFont="1" applyBorder="1"/>
    <xf numFmtId="167" fontId="38" fillId="5" borderId="1" xfId="0" applyNumberFormat="1" applyFont="1" applyFill="1" applyBorder="1"/>
    <xf numFmtId="166" fontId="38" fillId="0" borderId="1" xfId="0" applyNumberFormat="1" applyFont="1" applyFill="1" applyBorder="1"/>
    <xf numFmtId="167" fontId="38" fillId="0" borderId="1" xfId="0" applyNumberFormat="1" applyFont="1" applyFill="1" applyBorder="1"/>
    <xf numFmtId="166" fontId="36" fillId="5" borderId="1" xfId="3" applyNumberFormat="1" applyFont="1" applyFill="1" applyBorder="1"/>
    <xf numFmtId="166" fontId="36" fillId="9" borderId="1" xfId="0" applyNumberFormat="1" applyFont="1" applyFill="1" applyBorder="1"/>
    <xf numFmtId="166" fontId="36" fillId="8" borderId="1" xfId="0" applyNumberFormat="1" applyFont="1" applyFill="1" applyBorder="1"/>
    <xf numFmtId="167" fontId="36" fillId="8" borderId="1" xfId="0" applyNumberFormat="1" applyFont="1" applyFill="1" applyBorder="1"/>
    <xf numFmtId="0" fontId="38" fillId="4" borderId="1" xfId="0" applyFont="1" applyFill="1" applyBorder="1" applyAlignment="1">
      <alignment horizontal="center" vertical="center" wrapText="1"/>
    </xf>
    <xf numFmtId="166" fontId="36" fillId="12" borderId="1" xfId="0" applyNumberFormat="1" applyFont="1" applyFill="1" applyBorder="1" applyAlignment="1">
      <alignment horizontal="right" wrapText="1"/>
    </xf>
    <xf numFmtId="166" fontId="36" fillId="12" borderId="1" xfId="0" applyNumberFormat="1" applyFont="1" applyFill="1" applyBorder="1" applyAlignment="1">
      <alignment horizontal="right"/>
    </xf>
    <xf numFmtId="166" fontId="36" fillId="0" borderId="1" xfId="0" applyNumberFormat="1" applyFont="1" applyFill="1" applyBorder="1"/>
    <xf numFmtId="166" fontId="36" fillId="12" borderId="1" xfId="0" applyNumberFormat="1" applyFont="1" applyFill="1" applyBorder="1"/>
    <xf numFmtId="166" fontId="38" fillId="12" borderId="1" xfId="0" applyNumberFormat="1" applyFont="1" applyFill="1" applyBorder="1"/>
    <xf numFmtId="166" fontId="36" fillId="13" borderId="1" xfId="0" applyNumberFormat="1" applyFont="1" applyFill="1" applyBorder="1"/>
    <xf numFmtId="49" fontId="38" fillId="5" borderId="1" xfId="2" applyNumberFormat="1" applyFont="1" applyFill="1" applyBorder="1" applyAlignment="1" applyProtection="1">
      <alignment horizontal="center" vertical="center" wrapText="1"/>
      <protection hidden="1"/>
    </xf>
    <xf numFmtId="0" fontId="38" fillId="0" borderId="1" xfId="0" applyFont="1" applyBorder="1"/>
    <xf numFmtId="0" fontId="38" fillId="5" borderId="1" xfId="0" applyFont="1" applyFill="1" applyBorder="1"/>
    <xf numFmtId="0" fontId="38" fillId="0" borderId="1" xfId="0" applyFont="1" applyFill="1" applyBorder="1"/>
    <xf numFmtId="49" fontId="38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40" fillId="5" borderId="1" xfId="0" applyFont="1" applyFill="1" applyBorder="1"/>
    <xf numFmtId="0" fontId="40" fillId="0" borderId="1" xfId="0" applyFont="1" applyFill="1" applyBorder="1"/>
    <xf numFmtId="166" fontId="38" fillId="0" borderId="0" xfId="1" applyNumberFormat="1" applyFont="1" applyFill="1" applyBorder="1" applyAlignment="1">
      <alignment vertical="center" wrapText="1"/>
    </xf>
    <xf numFmtId="166" fontId="43" fillId="0" borderId="0" xfId="0" applyNumberFormat="1" applyFont="1" applyAlignment="1"/>
    <xf numFmtId="0" fontId="43" fillId="0" borderId="0" xfId="0" applyFont="1" applyAlignment="1"/>
    <xf numFmtId="0" fontId="45" fillId="0" borderId="0" xfId="0" applyFont="1" applyFill="1"/>
    <xf numFmtId="0" fontId="45" fillId="0" borderId="0" xfId="0" applyFont="1"/>
    <xf numFmtId="0" fontId="36" fillId="3" borderId="1" xfId="0" applyFont="1" applyFill="1" applyBorder="1" applyAlignment="1">
      <alignment horizontal="center" vertical="center" wrapText="1"/>
    </xf>
    <xf numFmtId="0" fontId="38" fillId="0" borderId="0" xfId="1" applyFont="1" applyFill="1" applyBorder="1" applyAlignment="1">
      <alignment horizontal="left" vertical="center" wrapText="1"/>
    </xf>
    <xf numFmtId="0" fontId="40" fillId="0" borderId="0" xfId="0" applyFont="1" applyBorder="1" applyAlignment="1">
      <alignment horizontal="right"/>
    </xf>
    <xf numFmtId="0" fontId="35" fillId="0" borderId="0" xfId="0" applyFont="1" applyAlignment="1">
      <alignment horizontal="center" vertical="top"/>
    </xf>
    <xf numFmtId="0" fontId="36" fillId="0" borderId="0" xfId="1" applyFont="1" applyFill="1" applyAlignment="1">
      <alignment horizontal="left"/>
    </xf>
    <xf numFmtId="167" fontId="38" fillId="0" borderId="1" xfId="0" applyNumberFormat="1" applyFont="1" applyBorder="1"/>
    <xf numFmtId="0" fontId="38" fillId="0" borderId="0" xfId="1" applyFont="1" applyFill="1" applyBorder="1" applyAlignment="1">
      <alignment horizontal="left" vertical="center" wrapText="1"/>
    </xf>
    <xf numFmtId="0" fontId="35" fillId="0" borderId="0" xfId="0" applyFont="1" applyAlignment="1">
      <alignment horizontal="center" vertical="top"/>
    </xf>
    <xf numFmtId="0" fontId="40" fillId="0" borderId="0" xfId="0" applyFont="1" applyBorder="1" applyAlignment="1">
      <alignment horizontal="right"/>
    </xf>
    <xf numFmtId="166" fontId="38" fillId="0" borderId="1" xfId="0" applyNumberFormat="1" applyFont="1" applyBorder="1" applyAlignment="1">
      <alignment wrapText="1"/>
    </xf>
    <xf numFmtId="166" fontId="33" fillId="0" borderId="1" xfId="304" applyNumberFormat="1" applyFont="1" applyBorder="1"/>
    <xf numFmtId="166" fontId="33" fillId="0" borderId="0" xfId="304" applyNumberFormat="1" applyFont="1"/>
    <xf numFmtId="0" fontId="38" fillId="0" borderId="0" xfId="1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center" vertical="center" wrapText="1"/>
    </xf>
    <xf numFmtId="166" fontId="36" fillId="0" borderId="1" xfId="0" applyNumberFormat="1" applyFont="1" applyFill="1" applyBorder="1" applyAlignment="1">
      <alignment horizontal="right"/>
    </xf>
    <xf numFmtId="166" fontId="38" fillId="0" borderId="1" xfId="0" applyNumberFormat="1" applyFont="1" applyFill="1" applyBorder="1" applyAlignment="1">
      <alignment horizontal="right"/>
    </xf>
    <xf numFmtId="166" fontId="47" fillId="0" borderId="1" xfId="0" applyNumberFormat="1" applyFont="1" applyBorder="1"/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right"/>
    </xf>
    <xf numFmtId="165" fontId="36" fillId="4" borderId="1" xfId="1" applyNumberFormat="1" applyFont="1" applyFill="1" applyBorder="1" applyAlignment="1" applyProtection="1">
      <alignment horizontal="center" vertical="center"/>
      <protection hidden="1"/>
    </xf>
    <xf numFmtId="165" fontId="36" fillId="4" borderId="1" xfId="1" applyNumberFormat="1" applyFont="1" applyFill="1" applyBorder="1" applyAlignment="1" applyProtection="1">
      <alignment horizontal="left" vertical="center" wrapText="1"/>
      <protection hidden="1"/>
    </xf>
    <xf numFmtId="49" fontId="38" fillId="4" borderId="1" xfId="1" applyNumberFormat="1" applyFont="1" applyFill="1" applyBorder="1" applyAlignment="1" applyProtection="1">
      <alignment horizontal="left" vertical="center" wrapText="1"/>
      <protection hidden="1"/>
    </xf>
    <xf numFmtId="166" fontId="36" fillId="4" borderId="1" xfId="1" applyNumberFormat="1" applyFont="1" applyFill="1" applyBorder="1" applyAlignment="1" applyProtection="1">
      <alignment horizontal="center" vertical="center" wrapText="1"/>
      <protection hidden="1"/>
    </xf>
    <xf numFmtId="166" fontId="38" fillId="5" borderId="1" xfId="3" applyNumberFormat="1" applyFont="1" applyFill="1" applyBorder="1"/>
    <xf numFmtId="166" fontId="38" fillId="0" borderId="1" xfId="3" applyNumberFormat="1" applyFont="1" applyFill="1" applyBorder="1"/>
    <xf numFmtId="0" fontId="36" fillId="9" borderId="1" xfId="0" applyFont="1" applyFill="1" applyBorder="1" applyAlignment="1">
      <alignment horizontal="left" vertical="center" wrapText="1"/>
    </xf>
    <xf numFmtId="0" fontId="38" fillId="0" borderId="1" xfId="0" applyFont="1" applyBorder="1" applyAlignment="1">
      <alignment horizontal="left" wrapText="1" indent="1"/>
    </xf>
    <xf numFmtId="0" fontId="38" fillId="0" borderId="1" xfId="0" applyFont="1" applyBorder="1" applyAlignment="1">
      <alignment horizontal="left" vertical="center" wrapText="1" indent="1"/>
    </xf>
    <xf numFmtId="0" fontId="38" fillId="0" borderId="1" xfId="0" applyFont="1" applyFill="1" applyBorder="1" applyAlignment="1">
      <alignment horizontal="left" vertical="center" wrapText="1" indent="1"/>
    </xf>
    <xf numFmtId="0" fontId="36" fillId="0" borderId="1" xfId="0" applyFont="1" applyBorder="1" applyAlignment="1">
      <alignment wrapText="1"/>
    </xf>
    <xf numFmtId="0" fontId="36" fillId="0" borderId="1" xfId="0" applyFont="1" applyBorder="1" applyAlignment="1">
      <alignment vertical="center" wrapText="1"/>
    </xf>
    <xf numFmtId="0" fontId="36" fillId="9" borderId="1" xfId="0" applyFont="1" applyFill="1" applyBorder="1" applyAlignment="1">
      <alignment wrapText="1"/>
    </xf>
    <xf numFmtId="0" fontId="36" fillId="8" borderId="1" xfId="0" applyFont="1" applyFill="1" applyBorder="1" applyAlignment="1">
      <alignment wrapText="1"/>
    </xf>
    <xf numFmtId="0" fontId="38" fillId="5" borderId="1" xfId="0" applyFont="1" applyFill="1" applyBorder="1" applyAlignment="1">
      <alignment horizontal="justify" vertical="center" wrapText="1"/>
    </xf>
    <xf numFmtId="0" fontId="38" fillId="6" borderId="1" xfId="0" applyFont="1" applyFill="1" applyBorder="1" applyAlignment="1">
      <alignment horizontal="center" vertical="center" wrapText="1"/>
    </xf>
    <xf numFmtId="166" fontId="36" fillId="14" borderId="1" xfId="0" applyNumberFormat="1" applyFont="1" applyFill="1" applyBorder="1"/>
    <xf numFmtId="166" fontId="40" fillId="14" borderId="1" xfId="0" applyNumberFormat="1" applyFont="1" applyFill="1" applyBorder="1"/>
    <xf numFmtId="166" fontId="38" fillId="14" borderId="1" xfId="0" applyNumberFormat="1" applyFont="1" applyFill="1" applyBorder="1"/>
    <xf numFmtId="0" fontId="36" fillId="6" borderId="1" xfId="0" applyFont="1" applyFill="1" applyBorder="1" applyAlignment="1">
      <alignment horizontal="center" vertical="center" wrapText="1"/>
    </xf>
    <xf numFmtId="0" fontId="36" fillId="14" borderId="1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vertical="center" wrapText="1"/>
    </xf>
    <xf numFmtId="0" fontId="38" fillId="0" borderId="1" xfId="0" applyFont="1" applyBorder="1" applyAlignment="1">
      <alignment horizontal="left"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vertical="center" wrapText="1"/>
    </xf>
    <xf numFmtId="0" fontId="38" fillId="5" borderId="1" xfId="0" applyFont="1" applyFill="1" applyBorder="1" applyAlignment="1">
      <alignment horizontal="left" vertical="center" wrapText="1"/>
    </xf>
    <xf numFmtId="0" fontId="36" fillId="14" borderId="1" xfId="0" applyFont="1" applyFill="1" applyBorder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38" fillId="0" borderId="1" xfId="0" applyFont="1" applyFill="1" applyBorder="1" applyAlignment="1">
      <alignment horizontal="justify" vertical="center" wrapText="1"/>
    </xf>
    <xf numFmtId="0" fontId="38" fillId="0" borderId="0" xfId="1" applyFont="1" applyFill="1" applyBorder="1" applyAlignment="1">
      <alignment vertical="top" wrapText="1"/>
    </xf>
    <xf numFmtId="0" fontId="40" fillId="0" borderId="0" xfId="0" applyFont="1" applyBorder="1" applyAlignment="1">
      <alignment horizontal="right"/>
    </xf>
    <xf numFmtId="0" fontId="36" fillId="6" borderId="1" xfId="0" applyFont="1" applyFill="1" applyBorder="1" applyAlignment="1">
      <alignment horizontal="center" vertical="center" wrapText="1"/>
    </xf>
    <xf numFmtId="0" fontId="36" fillId="8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/>
    </xf>
    <xf numFmtId="0" fontId="33" fillId="0" borderId="0" xfId="304" applyFont="1"/>
    <xf numFmtId="166" fontId="45" fillId="14" borderId="1" xfId="0" applyNumberFormat="1" applyFont="1" applyFill="1" applyBorder="1"/>
    <xf numFmtId="165" fontId="36" fillId="6" borderId="1" xfId="1" applyNumberFormat="1" applyFont="1" applyFill="1" applyBorder="1" applyAlignment="1" applyProtection="1">
      <alignment horizontal="center" vertical="center"/>
      <protection hidden="1"/>
    </xf>
    <xf numFmtId="165" fontId="36" fillId="6" borderId="1" xfId="1" applyNumberFormat="1" applyFont="1" applyFill="1" applyBorder="1" applyAlignment="1" applyProtection="1">
      <alignment horizontal="left" vertical="center" wrapText="1"/>
      <protection hidden="1"/>
    </xf>
    <xf numFmtId="165" fontId="36" fillId="6" borderId="1" xfId="1" applyNumberFormat="1" applyFont="1" applyFill="1" applyBorder="1" applyAlignment="1" applyProtection="1">
      <alignment horizontal="left" vertical="top" wrapText="1"/>
      <protection hidden="1"/>
    </xf>
    <xf numFmtId="166" fontId="36" fillId="6" borderId="1" xfId="1" applyNumberFormat="1" applyFont="1" applyFill="1" applyBorder="1" applyAlignment="1" applyProtection="1">
      <alignment horizontal="center" vertical="center" wrapText="1"/>
      <protection hidden="1"/>
    </xf>
    <xf numFmtId="0" fontId="31" fillId="0" borderId="0" xfId="1" applyFont="1" applyFill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/>
    </xf>
    <xf numFmtId="0" fontId="36" fillId="0" borderId="0" xfId="1" applyFont="1" applyFill="1" applyAlignment="1">
      <alignment horizontal="left" vertical="top" wrapText="1"/>
    </xf>
    <xf numFmtId="0" fontId="38" fillId="0" borderId="0" xfId="1" applyFont="1" applyFill="1" applyBorder="1" applyAlignment="1">
      <alignment horizontal="left" vertical="center" wrapText="1"/>
    </xf>
    <xf numFmtId="0" fontId="36" fillId="2" borderId="13" xfId="1" applyFont="1" applyFill="1" applyBorder="1" applyAlignment="1">
      <alignment horizontal="center" vertical="center" wrapText="1"/>
    </xf>
    <xf numFmtId="0" fontId="36" fillId="2" borderId="15" xfId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8" fillId="0" borderId="4" xfId="1" applyFont="1" applyFill="1" applyBorder="1" applyAlignment="1">
      <alignment horizontal="left" vertical="center" wrapText="1"/>
    </xf>
    <xf numFmtId="0" fontId="40" fillId="0" borderId="0" xfId="0" applyFont="1" applyAlignment="1">
      <alignment horizontal="right"/>
    </xf>
    <xf numFmtId="0" fontId="40" fillId="0" borderId="0" xfId="0" applyFont="1" applyBorder="1" applyAlignment="1">
      <alignment horizontal="right"/>
    </xf>
    <xf numFmtId="0" fontId="38" fillId="0" borderId="0" xfId="1" applyFont="1" applyFill="1" applyBorder="1" applyAlignment="1">
      <alignment horizontal="left" vertical="top" wrapText="1"/>
    </xf>
    <xf numFmtId="0" fontId="37" fillId="0" borderId="0" xfId="0" applyFont="1" applyAlignment="1">
      <alignment horizontal="left" wrapText="1"/>
    </xf>
    <xf numFmtId="0" fontId="31" fillId="0" borderId="0" xfId="0" applyFont="1" applyAlignment="1">
      <alignment horizontal="center" vertical="center"/>
    </xf>
    <xf numFmtId="0" fontId="38" fillId="0" borderId="2" xfId="0" applyFont="1" applyBorder="1" applyAlignment="1">
      <alignment horizontal="right"/>
    </xf>
    <xf numFmtId="0" fontId="36" fillId="8" borderId="1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center" vertical="center" wrapText="1"/>
    </xf>
    <xf numFmtId="0" fontId="36" fillId="3" borderId="5" xfId="0" applyFont="1" applyFill="1" applyBorder="1" applyAlignment="1">
      <alignment horizontal="center" vertical="center" wrapText="1"/>
    </xf>
    <xf numFmtId="0" fontId="36" fillId="3" borderId="8" xfId="0" applyFont="1" applyFill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36" fillId="4" borderId="3" xfId="0" applyFont="1" applyFill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 wrapText="1"/>
    </xf>
    <xf numFmtId="0" fontId="36" fillId="4" borderId="5" xfId="0" applyFont="1" applyFill="1" applyBorder="1" applyAlignment="1">
      <alignment horizontal="center" vertical="center" wrapText="1"/>
    </xf>
    <xf numFmtId="0" fontId="36" fillId="4" borderId="8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36" fillId="4" borderId="9" xfId="0" applyFont="1" applyFill="1" applyBorder="1" applyAlignment="1">
      <alignment horizontal="center" vertical="center" wrapText="1"/>
    </xf>
    <xf numFmtId="0" fontId="38" fillId="3" borderId="10" xfId="0" applyFont="1" applyFill="1" applyBorder="1" applyAlignment="1">
      <alignment horizontal="center" vertical="center" wrapText="1"/>
    </xf>
    <xf numFmtId="0" fontId="38" fillId="3" borderId="11" xfId="0" applyFont="1" applyFill="1" applyBorder="1" applyAlignment="1">
      <alignment horizontal="center" vertical="center" wrapText="1"/>
    </xf>
    <xf numFmtId="0" fontId="38" fillId="3" borderId="12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6" fillId="3" borderId="13" xfId="0" applyFont="1" applyFill="1" applyBorder="1" applyAlignment="1">
      <alignment horizontal="center" vertical="center" wrapText="1"/>
    </xf>
    <xf numFmtId="0" fontId="36" fillId="3" borderId="14" xfId="0" applyFont="1" applyFill="1" applyBorder="1" applyAlignment="1">
      <alignment horizontal="center" vertical="center" wrapText="1"/>
    </xf>
    <xf numFmtId="0" fontId="36" fillId="3" borderId="15" xfId="0" applyFont="1" applyFill="1" applyBorder="1" applyAlignment="1">
      <alignment horizontal="center" vertical="center" wrapText="1"/>
    </xf>
    <xf numFmtId="0" fontId="38" fillId="4" borderId="10" xfId="0" applyFont="1" applyFill="1" applyBorder="1" applyAlignment="1">
      <alignment horizontal="center" vertical="center" wrapText="1"/>
    </xf>
    <xf numFmtId="0" fontId="38" fillId="4" borderId="11" xfId="0" applyFont="1" applyFill="1" applyBorder="1" applyAlignment="1">
      <alignment horizontal="center" vertical="center" wrapText="1"/>
    </xf>
    <xf numFmtId="0" fontId="38" fillId="4" borderId="12" xfId="0" applyFont="1" applyFill="1" applyBorder="1" applyAlignment="1">
      <alignment horizontal="center" vertical="center" wrapText="1"/>
    </xf>
    <xf numFmtId="0" fontId="38" fillId="4" borderId="10" xfId="0" applyFont="1" applyFill="1" applyBorder="1" applyAlignment="1">
      <alignment horizontal="center"/>
    </xf>
    <xf numFmtId="0" fontId="38" fillId="4" borderId="11" xfId="0" applyFont="1" applyFill="1" applyBorder="1" applyAlignment="1">
      <alignment horizontal="center"/>
    </xf>
    <xf numFmtId="0" fontId="38" fillId="4" borderId="12" xfId="0" applyFont="1" applyFill="1" applyBorder="1" applyAlignment="1">
      <alignment horizontal="center"/>
    </xf>
    <xf numFmtId="166" fontId="38" fillId="0" borderId="0" xfId="1" applyNumberFormat="1" applyFont="1" applyFill="1" applyBorder="1" applyAlignment="1">
      <alignment horizontal="left" vertical="center" wrapText="1"/>
    </xf>
    <xf numFmtId="0" fontId="36" fillId="4" borderId="10" xfId="0" applyFont="1" applyFill="1" applyBorder="1" applyAlignment="1">
      <alignment horizontal="center" vertical="center" wrapText="1"/>
    </xf>
    <xf numFmtId="0" fontId="36" fillId="4" borderId="1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36" fillId="4" borderId="1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top"/>
    </xf>
    <xf numFmtId="0" fontId="38" fillId="4" borderId="1" xfId="0" applyFont="1" applyFill="1" applyBorder="1" applyAlignment="1">
      <alignment horizontal="center"/>
    </xf>
    <xf numFmtId="0" fontId="35" fillId="0" borderId="0" xfId="0" applyFont="1" applyAlignment="1">
      <alignment horizontal="right" vertical="top"/>
    </xf>
    <xf numFmtId="0" fontId="38" fillId="6" borderId="10" xfId="0" applyFont="1" applyFill="1" applyBorder="1" applyAlignment="1">
      <alignment horizontal="center" vertical="center" wrapText="1"/>
    </xf>
    <xf numFmtId="0" fontId="38" fillId="6" borderId="11" xfId="0" applyFont="1" applyFill="1" applyBorder="1" applyAlignment="1">
      <alignment horizontal="center" vertical="center" wrapText="1"/>
    </xf>
    <xf numFmtId="0" fontId="38" fillId="6" borderId="12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36" fillId="6" borderId="1" xfId="0" applyFont="1" applyFill="1" applyBorder="1" applyAlignment="1">
      <alignment horizontal="center" vertical="center" wrapText="1"/>
    </xf>
    <xf numFmtId="0" fontId="36" fillId="6" borderId="3" xfId="0" applyFont="1" applyFill="1" applyBorder="1" applyAlignment="1">
      <alignment horizontal="center" vertical="center" wrapText="1"/>
    </xf>
    <xf numFmtId="0" fontId="36" fillId="6" borderId="4" xfId="0" applyFont="1" applyFill="1" applyBorder="1" applyAlignment="1">
      <alignment horizontal="center" vertical="center" wrapText="1"/>
    </xf>
    <xf numFmtId="0" fontId="36" fillId="6" borderId="5" xfId="0" applyFont="1" applyFill="1" applyBorder="1" applyAlignment="1">
      <alignment horizontal="center" vertical="center" wrapText="1"/>
    </xf>
    <xf numFmtId="0" fontId="36" fillId="6" borderId="8" xfId="0" applyFont="1" applyFill="1" applyBorder="1" applyAlignment="1">
      <alignment horizontal="center" vertical="center" wrapText="1"/>
    </xf>
    <xf numFmtId="0" fontId="36" fillId="6" borderId="2" xfId="0" applyFont="1" applyFill="1" applyBorder="1" applyAlignment="1">
      <alignment horizontal="center" vertical="center" wrapText="1"/>
    </xf>
    <xf numFmtId="0" fontId="36" fillId="6" borderId="9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36" fillId="6" borderId="10" xfId="0" applyFont="1" applyFill="1" applyBorder="1" applyAlignment="1">
      <alignment horizontal="center" vertical="center" wrapText="1"/>
    </xf>
    <xf numFmtId="0" fontId="36" fillId="6" borderId="11" xfId="0" applyFont="1" applyFill="1" applyBorder="1" applyAlignment="1">
      <alignment horizontal="center" vertical="center" wrapText="1"/>
    </xf>
    <xf numFmtId="166" fontId="38" fillId="0" borderId="1" xfId="1" applyNumberFormat="1" applyFont="1" applyFill="1" applyBorder="1" applyAlignment="1">
      <alignment horizontal="center" vertical="center"/>
    </xf>
    <xf numFmtId="0" fontId="38" fillId="7" borderId="1" xfId="0" applyFont="1" applyFill="1" applyBorder="1" applyAlignment="1">
      <alignment horizontal="center" vertical="center" wrapText="1"/>
    </xf>
    <xf numFmtId="0" fontId="38" fillId="7" borderId="1" xfId="0" applyFont="1" applyFill="1" applyBorder="1" applyAlignment="1">
      <alignment horizontal="center" vertical="center" wrapText="1"/>
    </xf>
    <xf numFmtId="166" fontId="36" fillId="15" borderId="1" xfId="0" applyNumberFormat="1" applyFont="1" applyFill="1" applyBorder="1" applyAlignment="1">
      <alignment horizontal="right" wrapText="1"/>
    </xf>
    <xf numFmtId="166" fontId="36" fillId="15" borderId="1" xfId="0" applyNumberFormat="1" applyFont="1" applyFill="1" applyBorder="1" applyAlignment="1">
      <alignment horizontal="right"/>
    </xf>
    <xf numFmtId="166" fontId="36" fillId="15" borderId="1" xfId="0" applyNumberFormat="1" applyFont="1" applyFill="1" applyBorder="1"/>
    <xf numFmtId="166" fontId="38" fillId="15" borderId="1" xfId="0" applyNumberFormat="1" applyFont="1" applyFill="1" applyBorder="1"/>
    <xf numFmtId="166" fontId="36" fillId="15" borderId="1" xfId="0" applyNumberFormat="1" applyFont="1" applyFill="1" applyBorder="1" applyAlignment="1">
      <alignment wrapText="1"/>
    </xf>
    <xf numFmtId="0" fontId="36" fillId="7" borderId="1" xfId="0" applyFont="1" applyFill="1" applyBorder="1" applyAlignment="1">
      <alignment horizontal="center" vertical="center" wrapText="1"/>
    </xf>
    <xf numFmtId="0" fontId="36" fillId="15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horizontal="left" wrapText="1"/>
    </xf>
    <xf numFmtId="0" fontId="36" fillId="0" borderId="1" xfId="0" applyFont="1" applyFill="1" applyBorder="1" applyAlignment="1">
      <alignment wrapText="1"/>
    </xf>
    <xf numFmtId="166" fontId="38" fillId="0" borderId="1" xfId="304" applyNumberFormat="1" applyFont="1" applyBorder="1"/>
    <xf numFmtId="166" fontId="38" fillId="0" borderId="0" xfId="365" applyNumberFormat="1" applyFont="1"/>
    <xf numFmtId="166" fontId="38" fillId="0" borderId="1" xfId="365" applyNumberFormat="1" applyFont="1" applyBorder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65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166" fontId="38" fillId="0" borderId="0" xfId="304" applyNumberFormat="1" applyFont="1"/>
    <xf numFmtId="0" fontId="38" fillId="0" borderId="0" xfId="0" applyFont="1" applyAlignment="1">
      <alignment horizontal="left"/>
    </xf>
    <xf numFmtId="0" fontId="38" fillId="0" borderId="0" xfId="0" applyFont="1" applyAlignment="1">
      <alignment horizontal="left" wrapText="1"/>
    </xf>
    <xf numFmtId="0" fontId="38" fillId="0" borderId="0" xfId="0" applyFont="1" applyAlignment="1">
      <alignment horizontal="left" vertical="center" wrapText="1"/>
    </xf>
    <xf numFmtId="165" fontId="36" fillId="7" borderId="1" xfId="1" applyNumberFormat="1" applyFont="1" applyFill="1" applyBorder="1" applyAlignment="1" applyProtection="1">
      <alignment horizontal="center" vertical="center"/>
      <protection hidden="1"/>
    </xf>
    <xf numFmtId="165" fontId="36" fillId="7" borderId="1" xfId="1" applyNumberFormat="1" applyFont="1" applyFill="1" applyBorder="1" applyAlignment="1" applyProtection="1">
      <alignment horizontal="left" vertical="center" wrapText="1"/>
      <protection hidden="1"/>
    </xf>
    <xf numFmtId="166" fontId="36" fillId="7" borderId="1" xfId="1" applyNumberFormat="1" applyFont="1" applyFill="1" applyBorder="1" applyAlignment="1" applyProtection="1">
      <alignment horizontal="right" wrapText="1"/>
      <protection hidden="1"/>
    </xf>
    <xf numFmtId="166" fontId="36" fillId="7" borderId="1" xfId="1" applyNumberFormat="1" applyFont="1" applyFill="1" applyBorder="1" applyAlignment="1" applyProtection="1">
      <alignment horizontal="center" wrapText="1"/>
      <protection hidden="1"/>
    </xf>
    <xf numFmtId="0" fontId="36" fillId="5" borderId="1" xfId="0" applyFont="1" applyFill="1" applyBorder="1"/>
    <xf numFmtId="49" fontId="38" fillId="5" borderId="1" xfId="2" applyNumberFormat="1" applyFont="1" applyFill="1" applyBorder="1" applyAlignment="1" applyProtection="1">
      <alignment horizontal="center"/>
      <protection hidden="1"/>
    </xf>
    <xf numFmtId="166" fontId="36" fillId="5" borderId="1" xfId="1" applyNumberFormat="1" applyFont="1" applyFill="1" applyBorder="1" applyAlignment="1" applyProtection="1">
      <alignment horizontal="center" wrapText="1"/>
      <protection hidden="1"/>
    </xf>
    <xf numFmtId="166" fontId="36" fillId="5" borderId="1" xfId="1" applyNumberFormat="1" applyFont="1" applyFill="1" applyBorder="1" applyAlignment="1">
      <alignment horizontal="center"/>
    </xf>
    <xf numFmtId="0" fontId="36" fillId="7" borderId="1" xfId="0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horizontal="center"/>
    </xf>
    <xf numFmtId="0" fontId="45" fillId="7" borderId="1" xfId="0" applyFont="1" applyFill="1" applyBorder="1" applyAlignment="1">
      <alignment horizontal="center"/>
    </xf>
    <xf numFmtId="0" fontId="45" fillId="7" borderId="10" xfId="0" applyFont="1" applyFill="1" applyBorder="1" applyAlignment="1">
      <alignment horizontal="center"/>
    </xf>
    <xf numFmtId="0" fontId="45" fillId="7" borderId="11" xfId="0" applyFont="1" applyFill="1" applyBorder="1" applyAlignment="1">
      <alignment horizontal="center"/>
    </xf>
    <xf numFmtId="0" fontId="40" fillId="7" borderId="1" xfId="0" applyFont="1" applyFill="1" applyBorder="1" applyAlignment="1">
      <alignment horizontal="center"/>
    </xf>
    <xf numFmtId="0" fontId="36" fillId="7" borderId="3" xfId="0" applyFont="1" applyFill="1" applyBorder="1" applyAlignment="1">
      <alignment horizontal="center" vertical="center" wrapText="1"/>
    </xf>
    <xf numFmtId="0" fontId="36" fillId="7" borderId="4" xfId="0" applyFont="1" applyFill="1" applyBorder="1" applyAlignment="1">
      <alignment horizontal="center" vertical="center" wrapText="1"/>
    </xf>
    <xf numFmtId="0" fontId="36" fillId="7" borderId="5" xfId="0" applyFont="1" applyFill="1" applyBorder="1" applyAlignment="1">
      <alignment horizontal="center" vertical="center" wrapText="1"/>
    </xf>
    <xf numFmtId="0" fontId="36" fillId="7" borderId="8" xfId="0" applyFont="1" applyFill="1" applyBorder="1" applyAlignment="1">
      <alignment horizontal="center" vertical="center" wrapText="1"/>
    </xf>
    <xf numFmtId="0" fontId="36" fillId="7" borderId="2" xfId="0" applyFont="1" applyFill="1" applyBorder="1" applyAlignment="1">
      <alignment horizontal="center" vertical="center" wrapText="1"/>
    </xf>
    <xf numFmtId="0" fontId="36" fillId="7" borderId="9" xfId="0" applyFont="1" applyFill="1" applyBorder="1" applyAlignment="1">
      <alignment horizontal="center" vertical="center" wrapText="1"/>
    </xf>
    <xf numFmtId="0" fontId="36" fillId="8" borderId="1" xfId="0" applyFont="1" applyFill="1" applyBorder="1" applyAlignment="1">
      <alignment horizontal="center" vertical="center"/>
    </xf>
    <xf numFmtId="0" fontId="45" fillId="5" borderId="0" xfId="0" applyFont="1" applyFill="1"/>
    <xf numFmtId="166" fontId="45" fillId="5" borderId="0" xfId="0" applyNumberFormat="1" applyFont="1" applyFill="1"/>
    <xf numFmtId="166" fontId="38" fillId="5" borderId="1" xfId="0" applyNumberFormat="1" applyFont="1" applyFill="1" applyBorder="1" applyAlignment="1">
      <alignment wrapText="1"/>
    </xf>
    <xf numFmtId="166" fontId="38" fillId="0" borderId="1" xfId="0" applyNumberFormat="1" applyFont="1" applyFill="1" applyBorder="1" applyAlignment="1">
      <alignment wrapText="1"/>
    </xf>
    <xf numFmtId="0" fontId="36" fillId="8" borderId="3" xfId="0" applyFont="1" applyFill="1" applyBorder="1" applyAlignment="1">
      <alignment horizontal="center" vertical="center"/>
    </xf>
    <xf numFmtId="0" fontId="36" fillId="8" borderId="4" xfId="0" applyFont="1" applyFill="1" applyBorder="1" applyAlignment="1">
      <alignment horizontal="center" vertical="center"/>
    </xf>
    <xf numFmtId="0" fontId="36" fillId="8" borderId="5" xfId="0" applyFont="1" applyFill="1" applyBorder="1" applyAlignment="1">
      <alignment horizontal="center" vertical="center"/>
    </xf>
    <xf numFmtId="0" fontId="36" fillId="8" borderId="6" xfId="0" applyFont="1" applyFill="1" applyBorder="1" applyAlignment="1">
      <alignment horizontal="center" vertical="center"/>
    </xf>
    <xf numFmtId="0" fontId="36" fillId="8" borderId="0" xfId="0" applyFont="1" applyFill="1" applyBorder="1" applyAlignment="1">
      <alignment horizontal="center" vertical="center"/>
    </xf>
    <xf numFmtId="0" fontId="36" fillId="8" borderId="7" xfId="0" applyFont="1" applyFill="1" applyBorder="1" applyAlignment="1">
      <alignment horizontal="center" vertical="center"/>
    </xf>
    <xf numFmtId="0" fontId="36" fillId="8" borderId="8" xfId="0" applyFont="1" applyFill="1" applyBorder="1" applyAlignment="1">
      <alignment horizontal="center" vertical="center"/>
    </xf>
    <xf numFmtId="0" fontId="36" fillId="8" borderId="2" xfId="0" applyFont="1" applyFill="1" applyBorder="1" applyAlignment="1">
      <alignment horizontal="center" vertical="center"/>
    </xf>
    <xf numFmtId="0" fontId="36" fillId="8" borderId="9" xfId="0" applyFont="1" applyFill="1" applyBorder="1" applyAlignment="1">
      <alignment horizontal="center" vertical="center"/>
    </xf>
  </cellXfs>
  <cellStyles count="1499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1475"/>
    <cellStyle name="Обычный 148" xfId="1476"/>
    <cellStyle name="Обычный 149" xfId="1477"/>
    <cellStyle name="Обычный 15" xfId="224"/>
    <cellStyle name="Обычный 15 2" xfId="225"/>
    <cellStyle name="Обычный 15 2 2" xfId="226"/>
    <cellStyle name="Обычный 15 2 2 2" xfId="227"/>
    <cellStyle name="Обычный 15 2 2 2 2" xfId="228"/>
    <cellStyle name="Обычный 15 2 2 3" xfId="229"/>
    <cellStyle name="Обычный 15 2 3" xfId="230"/>
    <cellStyle name="Обычный 15 2 3 2" xfId="231"/>
    <cellStyle name="Обычный 15 2 4" xfId="232"/>
    <cellStyle name="Обычный 15 3" xfId="233"/>
    <cellStyle name="Обычный 15 3 2" xfId="234"/>
    <cellStyle name="Обычный 15 3 2 2" xfId="235"/>
    <cellStyle name="Обычный 15 3 3" xfId="236"/>
    <cellStyle name="Обычный 15 4" xfId="237"/>
    <cellStyle name="Обычный 15 4 2" xfId="238"/>
    <cellStyle name="Обычный 15 5" xfId="239"/>
    <cellStyle name="Обычный 150" xfId="1478"/>
    <cellStyle name="Обычный 151" xfId="1479"/>
    <cellStyle name="Обычный 152" xfId="1480"/>
    <cellStyle name="Обычный 153" xfId="1481"/>
    <cellStyle name="Обычный 154" xfId="1482"/>
    <cellStyle name="Обычный 155" xfId="1483"/>
    <cellStyle name="Обычный 156" xfId="1484"/>
    <cellStyle name="Обычный 157" xfId="1485"/>
    <cellStyle name="Обычный 158" xfId="1486"/>
    <cellStyle name="Обычный 159" xfId="1488"/>
    <cellStyle name="Обычный 16" xfId="240"/>
    <cellStyle name="Обычный 16 2" xfId="241"/>
    <cellStyle name="Обычный 16 2 2" xfId="242"/>
    <cellStyle name="Обычный 16 2 2 2" xfId="243"/>
    <cellStyle name="Обычный 16 2 2 2 2" xfId="244"/>
    <cellStyle name="Обычный 16 2 2 3" xfId="245"/>
    <cellStyle name="Обычный 16 2 3" xfId="246"/>
    <cellStyle name="Обычный 16 2 3 2" xfId="247"/>
    <cellStyle name="Обычный 16 2 4" xfId="248"/>
    <cellStyle name="Обычный 16 3" xfId="249"/>
    <cellStyle name="Обычный 16 3 2" xfId="250"/>
    <cellStyle name="Обычный 16 3 2 2" xfId="251"/>
    <cellStyle name="Обычный 16 3 3" xfId="252"/>
    <cellStyle name="Обычный 16 4" xfId="253"/>
    <cellStyle name="Обычный 16 4 2" xfId="254"/>
    <cellStyle name="Обычный 16 5" xfId="255"/>
    <cellStyle name="Обычный 160" xfId="1489"/>
    <cellStyle name="Обычный 161" xfId="1490"/>
    <cellStyle name="Обычный 162" xfId="1491"/>
    <cellStyle name="Обычный 163" xfId="1492"/>
    <cellStyle name="Обычный 164" xfId="1493"/>
    <cellStyle name="Обычный 165" xfId="1494"/>
    <cellStyle name="Обычный 166" xfId="1495"/>
    <cellStyle name="Обычный 167" xfId="1496"/>
    <cellStyle name="Обычный 168" xfId="1497"/>
    <cellStyle name="Обычный 17" xfId="256"/>
    <cellStyle name="Обычный 17 2" xfId="257"/>
    <cellStyle name="Обычный 17 2 2" xfId="258"/>
    <cellStyle name="Обычный 17 2 2 2" xfId="259"/>
    <cellStyle name="Обычный 17 2 2 2 2" xfId="260"/>
    <cellStyle name="Обычный 17 2 2 3" xfId="261"/>
    <cellStyle name="Обычный 17 2 3" xfId="262"/>
    <cellStyle name="Обычный 17 2 3 2" xfId="263"/>
    <cellStyle name="Обычный 17 2 4" xfId="264"/>
    <cellStyle name="Обычный 17 3" xfId="265"/>
    <cellStyle name="Обычный 17 3 2" xfId="266"/>
    <cellStyle name="Обычный 17 3 2 2" xfId="267"/>
    <cellStyle name="Обычный 17 3 3" xfId="268"/>
    <cellStyle name="Обычный 17 4" xfId="269"/>
    <cellStyle name="Обычный 17 4 2" xfId="270"/>
    <cellStyle name="Обычный 17 5" xfId="271"/>
    <cellStyle name="Обычный 18" xfId="272"/>
    <cellStyle name="Обычный 18 2" xfId="273"/>
    <cellStyle name="Обычный 18 2 2" xfId="274"/>
    <cellStyle name="Обычный 18 2 2 2" xfId="275"/>
    <cellStyle name="Обычный 18 2 2 2 2" xfId="276"/>
    <cellStyle name="Обычный 18 2 2 3" xfId="277"/>
    <cellStyle name="Обычный 18 2 3" xfId="278"/>
    <cellStyle name="Обычный 18 2 3 2" xfId="279"/>
    <cellStyle name="Обычный 18 2 4" xfId="280"/>
    <cellStyle name="Обычный 18 3" xfId="281"/>
    <cellStyle name="Обычный 18 3 2" xfId="282"/>
    <cellStyle name="Обычный 18 3 2 2" xfId="283"/>
    <cellStyle name="Обычный 18 3 3" xfId="284"/>
    <cellStyle name="Обычный 18 4" xfId="285"/>
    <cellStyle name="Обычный 18 4 2" xfId="286"/>
    <cellStyle name="Обычный 18 5" xfId="287"/>
    <cellStyle name="Обычный 19" xfId="288"/>
    <cellStyle name="Обычный 19 2" xfId="289"/>
    <cellStyle name="Обычный 19 2 2" xfId="290"/>
    <cellStyle name="Обычный 19 2 2 2" xfId="291"/>
    <cellStyle name="Обычный 19 2 2 2 2" xfId="292"/>
    <cellStyle name="Обычный 19 2 2 3" xfId="293"/>
    <cellStyle name="Обычный 19 2 3" xfId="294"/>
    <cellStyle name="Обычный 19 2 3 2" xfId="295"/>
    <cellStyle name="Обычный 19 2 4" xfId="296"/>
    <cellStyle name="Обычный 19 3" xfId="297"/>
    <cellStyle name="Обычный 19 3 2" xfId="298"/>
    <cellStyle name="Обычный 19 3 2 2" xfId="299"/>
    <cellStyle name="Обычный 19 3 3" xfId="300"/>
    <cellStyle name="Обычный 19 4" xfId="301"/>
    <cellStyle name="Обычный 19 4 2" xfId="302"/>
    <cellStyle name="Обычный 19 5" xfId="303"/>
    <cellStyle name="Обычный 2" xfId="304"/>
    <cellStyle name="Обычный 2 10" xfId="305"/>
    <cellStyle name="Обычный 2 10 2" xfId="306"/>
    <cellStyle name="Обычный 2 11" xfId="307"/>
    <cellStyle name="Обычный 2 11 2" xfId="2"/>
    <cellStyle name="Обычный 2 12" xfId="308"/>
    <cellStyle name="Обычный 2 12 2" xfId="309"/>
    <cellStyle name="Обычный 2 13" xfId="310"/>
    <cellStyle name="Обычный 2 13 2" xfId="311"/>
    <cellStyle name="Обычный 2 14" xfId="312"/>
    <cellStyle name="Обычный 2 14 2" xfId="313"/>
    <cellStyle name="Обычный 2 15" xfId="314"/>
    <cellStyle name="Обычный 2 15 2" xfId="315"/>
    <cellStyle name="Обычный 2 16" xfId="316"/>
    <cellStyle name="Обычный 2 16 2" xfId="317"/>
    <cellStyle name="Обычный 2 17" xfId="318"/>
    <cellStyle name="Обычный 2 18" xfId="319"/>
    <cellStyle name="Обычный 2 18 2" xfId="320"/>
    <cellStyle name="Обычный 2 19" xfId="321"/>
    <cellStyle name="Обычный 2 19 2" xfId="322"/>
    <cellStyle name="Обычный 2 2" xfId="323"/>
    <cellStyle name="Обычный 2 2 2" xfId="324"/>
    <cellStyle name="Обычный 2 20" xfId="325"/>
    <cellStyle name="Обычный 2 20 2" xfId="326"/>
    <cellStyle name="Обычный 2 21" xfId="327"/>
    <cellStyle name="Обычный 2 21 2" xfId="328"/>
    <cellStyle name="Обычный 2 22" xfId="329"/>
    <cellStyle name="Обычный 2 22 2" xfId="330"/>
    <cellStyle name="Обычный 2 23" xfId="331"/>
    <cellStyle name="Обычный 2 23 2" xfId="332"/>
    <cellStyle name="Обычный 2 24" xfId="333"/>
    <cellStyle name="Обычный 2 24 2" xfId="334"/>
    <cellStyle name="Обычный 2 25" xfId="335"/>
    <cellStyle name="Обычный 2 25 2" xfId="336"/>
    <cellStyle name="Обычный 2 26" xfId="337"/>
    <cellStyle name="Обычный 2 26 2" xfId="338"/>
    <cellStyle name="Обычный 2 27" xfId="339"/>
    <cellStyle name="Обычный 2 27 2" xfId="340"/>
    <cellStyle name="Обычный 2 28" xfId="341"/>
    <cellStyle name="Обычный 2 28 2" xfId="342"/>
    <cellStyle name="Обычный 2 29" xfId="343"/>
    <cellStyle name="Обычный 2 29 2" xfId="344"/>
    <cellStyle name="Обычный 2 3" xfId="345"/>
    <cellStyle name="Обычный 2 30" xfId="346"/>
    <cellStyle name="Обычный 2 30 2" xfId="347"/>
    <cellStyle name="Обычный 2 31" xfId="348"/>
    <cellStyle name="Обычный 2 31 2" xfId="349"/>
    <cellStyle name="Обычный 2 32" xfId="350"/>
    <cellStyle name="Обычный 2 32 2" xfId="351"/>
    <cellStyle name="Обычный 2 33" xfId="352"/>
    <cellStyle name="Обычный 2 33 2" xfId="353"/>
    <cellStyle name="Обычный 2 34" xfId="354"/>
    <cellStyle name="Обычный 2 34 2" xfId="355"/>
    <cellStyle name="Обычный 2 35" xfId="356"/>
    <cellStyle name="Обычный 2 35 2" xfId="357"/>
    <cellStyle name="Обычный 2 36" xfId="358"/>
    <cellStyle name="Обычный 2 36 2" xfId="359"/>
    <cellStyle name="Обычный 2 37" xfId="360"/>
    <cellStyle name="Обычный 2 37 2" xfId="361"/>
    <cellStyle name="Обычный 2 38" xfId="362"/>
    <cellStyle name="Обычный 2 39" xfId="363"/>
    <cellStyle name="Обычный 2 39 2" xfId="364"/>
    <cellStyle name="Обычный 2 4" xfId="365"/>
    <cellStyle name="Обычный 2 40" xfId="366"/>
    <cellStyle name="Обычный 2 40 2" xfId="367"/>
    <cellStyle name="Обычный 2 41" xfId="368"/>
    <cellStyle name="Обычный 2 42" xfId="369"/>
    <cellStyle name="Обычный 2 43" xfId="370"/>
    <cellStyle name="Обычный 2 44" xfId="371"/>
    <cellStyle name="Обычный 2 45" xfId="372"/>
    <cellStyle name="Обычный 2 46" xfId="373"/>
    <cellStyle name="Обычный 2 47" xfId="374"/>
    <cellStyle name="Обычный 2 47 2" xfId="375"/>
    <cellStyle name="Обычный 2 48" xfId="376"/>
    <cellStyle name="Обычный 2 48 2" xfId="377"/>
    <cellStyle name="Обычный 2 49" xfId="378"/>
    <cellStyle name="Обычный 2 49 2" xfId="379"/>
    <cellStyle name="Обычный 2 5" xfId="380"/>
    <cellStyle name="Обычный 2 5 2" xfId="381"/>
    <cellStyle name="Обычный 2 50" xfId="382"/>
    <cellStyle name="Обычный 2 51" xfId="383"/>
    <cellStyle name="Обычный 2 52" xfId="1487"/>
    <cellStyle name="Обычный 2 52 2" xfId="1498"/>
    <cellStyle name="Обычный 2 6" xfId="384"/>
    <cellStyle name="Обычный 2 6 2" xfId="385"/>
    <cellStyle name="Обычный 2 7" xfId="386"/>
    <cellStyle name="Обычный 2 7 2" xfId="387"/>
    <cellStyle name="Обычный 2 8" xfId="388"/>
    <cellStyle name="Обычный 2 9" xfId="389"/>
    <cellStyle name="Обычный 2 9 2" xfId="390"/>
    <cellStyle name="Обычный 20" xfId="391"/>
    <cellStyle name="Обычный 20 2" xfId="392"/>
    <cellStyle name="Обычный 20 2 2" xfId="393"/>
    <cellStyle name="Обычный 20 2 2 2" xfId="394"/>
    <cellStyle name="Обычный 20 2 2 2 2" xfId="395"/>
    <cellStyle name="Обычный 20 2 2 3" xfId="396"/>
    <cellStyle name="Обычный 20 2 3" xfId="397"/>
    <cellStyle name="Обычный 20 2 3 2" xfId="398"/>
    <cellStyle name="Обычный 20 2 4" xfId="399"/>
    <cellStyle name="Обычный 20 3" xfId="400"/>
    <cellStyle name="Обычный 20 3 2" xfId="401"/>
    <cellStyle name="Обычный 20 3 2 2" xfId="402"/>
    <cellStyle name="Обычный 20 3 3" xfId="403"/>
    <cellStyle name="Обычный 20 4" xfId="404"/>
    <cellStyle name="Обычный 20 4 2" xfId="405"/>
    <cellStyle name="Обычный 20 5" xfId="406"/>
    <cellStyle name="Обычный 21" xfId="407"/>
    <cellStyle name="Обычный 21 2" xfId="408"/>
    <cellStyle name="Обычный 21 2 2" xfId="409"/>
    <cellStyle name="Обычный 21 2 2 2" xfId="410"/>
    <cellStyle name="Обычный 21 2 2 2 2" xfId="411"/>
    <cellStyle name="Обычный 21 2 2 3" xfId="412"/>
    <cellStyle name="Обычный 21 2 3" xfId="413"/>
    <cellStyle name="Обычный 21 2 3 2" xfId="414"/>
    <cellStyle name="Обычный 21 2 4" xfId="415"/>
    <cellStyle name="Обычный 21 3" xfId="416"/>
    <cellStyle name="Обычный 21 3 2" xfId="417"/>
    <cellStyle name="Обычный 21 3 2 2" xfId="418"/>
    <cellStyle name="Обычный 21 3 3" xfId="419"/>
    <cellStyle name="Обычный 21 4" xfId="420"/>
    <cellStyle name="Обычный 21 4 2" xfId="421"/>
    <cellStyle name="Обычный 21 5" xfId="422"/>
    <cellStyle name="Обычный 22" xfId="423"/>
    <cellStyle name="Обычный 22 2" xfId="424"/>
    <cellStyle name="Обычный 22 2 2" xfId="425"/>
    <cellStyle name="Обычный 22 2 2 2" xfId="426"/>
    <cellStyle name="Обычный 22 2 2 2 2" xfId="427"/>
    <cellStyle name="Обычный 22 2 2 3" xfId="428"/>
    <cellStyle name="Обычный 22 2 3" xfId="429"/>
    <cellStyle name="Обычный 22 2 3 2" xfId="430"/>
    <cellStyle name="Обычный 22 2 4" xfId="431"/>
    <cellStyle name="Обычный 22 3" xfId="432"/>
    <cellStyle name="Обычный 22 3 2" xfId="433"/>
    <cellStyle name="Обычный 22 3 2 2" xfId="434"/>
    <cellStyle name="Обычный 22 3 3" xfId="435"/>
    <cellStyle name="Обычный 22 4" xfId="436"/>
    <cellStyle name="Обычный 22 4 2" xfId="437"/>
    <cellStyle name="Обычный 22 5" xfId="438"/>
    <cellStyle name="Обычный 23" xfId="439"/>
    <cellStyle name="Обычный 23 2" xfId="440"/>
    <cellStyle name="Обычный 23 2 2" xfId="441"/>
    <cellStyle name="Обычный 23 2 2 2" xfId="442"/>
    <cellStyle name="Обычный 23 2 2 2 2" xfId="443"/>
    <cellStyle name="Обычный 23 2 2 3" xfId="444"/>
    <cellStyle name="Обычный 23 2 3" xfId="445"/>
    <cellStyle name="Обычный 23 2 3 2" xfId="446"/>
    <cellStyle name="Обычный 23 2 4" xfId="447"/>
    <cellStyle name="Обычный 23 3" xfId="448"/>
    <cellStyle name="Обычный 23 3 2" xfId="449"/>
    <cellStyle name="Обычный 23 3 2 2" xfId="450"/>
    <cellStyle name="Обычный 23 3 3" xfId="451"/>
    <cellStyle name="Обычный 23 4" xfId="452"/>
    <cellStyle name="Обычный 23 4 2" xfId="453"/>
    <cellStyle name="Обычный 23 5" xfId="454"/>
    <cellStyle name="Обычный 24" xfId="455"/>
    <cellStyle name="Обычный 24 2" xfId="456"/>
    <cellStyle name="Обычный 24 2 2" xfId="457"/>
    <cellStyle name="Обычный 24 2 2 2" xfId="458"/>
    <cellStyle name="Обычный 24 2 2 2 2" xfId="459"/>
    <cellStyle name="Обычный 24 2 2 3" xfId="460"/>
    <cellStyle name="Обычный 24 2 3" xfId="461"/>
    <cellStyle name="Обычный 24 2 3 2" xfId="462"/>
    <cellStyle name="Обычный 24 2 4" xfId="463"/>
    <cellStyle name="Обычный 24 3" xfId="464"/>
    <cellStyle name="Обычный 24 3 2" xfId="465"/>
    <cellStyle name="Обычный 24 3 2 2" xfId="466"/>
    <cellStyle name="Обычный 24 3 3" xfId="467"/>
    <cellStyle name="Обычный 24 4" xfId="468"/>
    <cellStyle name="Обычный 24 4 2" xfId="469"/>
    <cellStyle name="Обычный 24 5" xfId="470"/>
    <cellStyle name="Обычный 25" xfId="471"/>
    <cellStyle name="Обычный 25 2" xfId="472"/>
    <cellStyle name="Обычный 25 2 2" xfId="473"/>
    <cellStyle name="Обычный 25 2 2 2" xfId="474"/>
    <cellStyle name="Обычный 25 2 2 2 2" xfId="475"/>
    <cellStyle name="Обычный 25 2 2 3" xfId="476"/>
    <cellStyle name="Обычный 25 2 3" xfId="477"/>
    <cellStyle name="Обычный 25 2 3 2" xfId="478"/>
    <cellStyle name="Обычный 25 2 4" xfId="479"/>
    <cellStyle name="Обычный 25 3" xfId="480"/>
    <cellStyle name="Обычный 25 3 2" xfId="481"/>
    <cellStyle name="Обычный 25 3 2 2" xfId="482"/>
    <cellStyle name="Обычный 25 3 3" xfId="483"/>
    <cellStyle name="Обычный 25 4" xfId="484"/>
    <cellStyle name="Обычный 25 4 2" xfId="485"/>
    <cellStyle name="Обычный 25 5" xfId="486"/>
    <cellStyle name="Обычный 26" xfId="487"/>
    <cellStyle name="Обычный 26 2" xfId="488"/>
    <cellStyle name="Обычный 26 2 2" xfId="489"/>
    <cellStyle name="Обычный 26 2 2 2" xfId="490"/>
    <cellStyle name="Обычный 26 2 2 2 2" xfId="491"/>
    <cellStyle name="Обычный 26 2 2 3" xfId="492"/>
    <cellStyle name="Обычный 26 2 3" xfId="493"/>
    <cellStyle name="Обычный 26 2 3 2" xfId="494"/>
    <cellStyle name="Обычный 26 2 4" xfId="495"/>
    <cellStyle name="Обычный 26 3" xfId="496"/>
    <cellStyle name="Обычный 26 3 2" xfId="497"/>
    <cellStyle name="Обычный 26 3 2 2" xfId="498"/>
    <cellStyle name="Обычный 26 3 3" xfId="499"/>
    <cellStyle name="Обычный 26 4" xfId="500"/>
    <cellStyle name="Обычный 26 4 2" xfId="501"/>
    <cellStyle name="Обычный 26 5" xfId="502"/>
    <cellStyle name="Обычный 27" xfId="503"/>
    <cellStyle name="Обычный 27 2" xfId="504"/>
    <cellStyle name="Обычный 27 2 2" xfId="505"/>
    <cellStyle name="Обычный 27 2 2 2" xfId="506"/>
    <cellStyle name="Обычный 27 2 2 2 2" xfId="507"/>
    <cellStyle name="Обычный 27 2 2 3" xfId="508"/>
    <cellStyle name="Обычный 27 2 3" xfId="509"/>
    <cellStyle name="Обычный 27 2 3 2" xfId="510"/>
    <cellStyle name="Обычный 27 2 4" xfId="511"/>
    <cellStyle name="Обычный 27 3" xfId="512"/>
    <cellStyle name="Обычный 27 3 2" xfId="513"/>
    <cellStyle name="Обычный 27 3 2 2" xfId="514"/>
    <cellStyle name="Обычный 27 3 3" xfId="515"/>
    <cellStyle name="Обычный 27 4" xfId="516"/>
    <cellStyle name="Обычный 27 4 2" xfId="517"/>
    <cellStyle name="Обычный 27 5" xfId="518"/>
    <cellStyle name="Обычный 28" xfId="519"/>
    <cellStyle name="Обычный 28 2" xfId="520"/>
    <cellStyle name="Обычный 28 2 2" xfId="521"/>
    <cellStyle name="Обычный 28 2 2 2" xfId="522"/>
    <cellStyle name="Обычный 28 2 2 2 2" xfId="523"/>
    <cellStyle name="Обычный 28 2 2 3" xfId="524"/>
    <cellStyle name="Обычный 28 2 3" xfId="525"/>
    <cellStyle name="Обычный 28 2 3 2" xfId="526"/>
    <cellStyle name="Обычный 28 2 4" xfId="527"/>
    <cellStyle name="Обычный 28 3" xfId="528"/>
    <cellStyle name="Обычный 28 3 2" xfId="529"/>
    <cellStyle name="Обычный 28 3 2 2" xfId="530"/>
    <cellStyle name="Обычный 28 3 3" xfId="531"/>
    <cellStyle name="Обычный 28 4" xfId="532"/>
    <cellStyle name="Обычный 28 4 2" xfId="533"/>
    <cellStyle name="Обычный 28 5" xfId="534"/>
    <cellStyle name="Обычный 29" xfId="535"/>
    <cellStyle name="Обычный 29 2" xfId="536"/>
    <cellStyle name="Обычный 29 2 2" xfId="537"/>
    <cellStyle name="Обычный 29 2 2 2" xfId="538"/>
    <cellStyle name="Обычный 29 2 2 2 2" xfId="539"/>
    <cellStyle name="Обычный 29 2 2 3" xfId="540"/>
    <cellStyle name="Обычный 29 2 3" xfId="541"/>
    <cellStyle name="Обычный 29 2 3 2" xfId="542"/>
    <cellStyle name="Обычный 29 2 4" xfId="543"/>
    <cellStyle name="Обычный 29 3" xfId="544"/>
    <cellStyle name="Обычный 29 3 2" xfId="545"/>
    <cellStyle name="Обычный 29 3 2 2" xfId="546"/>
    <cellStyle name="Обычный 29 3 3" xfId="547"/>
    <cellStyle name="Обычный 29 4" xfId="548"/>
    <cellStyle name="Обычный 29 4 2" xfId="549"/>
    <cellStyle name="Обычный 29 5" xfId="550"/>
    <cellStyle name="Обычный 3" xfId="551"/>
    <cellStyle name="Обычный 3 2" xfId="552"/>
    <cellStyle name="Обычный 3 2 2" xfId="553"/>
    <cellStyle name="Обычный 3 2 2 2" xfId="554"/>
    <cellStyle name="Обычный 3 2 2 2 2" xfId="555"/>
    <cellStyle name="Обычный 3 2 2 2 2 2" xfId="556"/>
    <cellStyle name="Обычный 3 2 2 2 3" xfId="557"/>
    <cellStyle name="Обычный 3 2 2 3" xfId="558"/>
    <cellStyle name="Обычный 3 2 2 3 2" xfId="559"/>
    <cellStyle name="Обычный 3 2 2 4" xfId="560"/>
    <cellStyle name="Обычный 3 2 3" xfId="561"/>
    <cellStyle name="Обычный 3 2 3 2" xfId="562"/>
    <cellStyle name="Обычный 3 2 3 2 2" xfId="563"/>
    <cellStyle name="Обычный 3 2 3 3" xfId="564"/>
    <cellStyle name="Обычный 3 2 4" xfId="565"/>
    <cellStyle name="Обычный 3 2 4 2" xfId="566"/>
    <cellStyle name="Обычный 3 2 5" xfId="567"/>
    <cellStyle name="Обычный 3 3" xfId="568"/>
    <cellStyle name="Обычный 3 3 2" xfId="569"/>
    <cellStyle name="Обычный 3 3 2 2" xfId="570"/>
    <cellStyle name="Обычный 3 3 2 2 2" xfId="571"/>
    <cellStyle name="Обычный 3 3 2 3" xfId="572"/>
    <cellStyle name="Обычный 3 3 3" xfId="573"/>
    <cellStyle name="Обычный 3 3 3 2" xfId="574"/>
    <cellStyle name="Обычный 3 3 4" xfId="575"/>
    <cellStyle name="Обычный 3 4" xfId="576"/>
    <cellStyle name="Обычный 3 4 2" xfId="577"/>
    <cellStyle name="Обычный 3 4 2 2" xfId="578"/>
    <cellStyle name="Обычный 3 4 3" xfId="579"/>
    <cellStyle name="Обычный 3 5" xfId="580"/>
    <cellStyle name="Обычный 3 5 2" xfId="581"/>
    <cellStyle name="Обычный 3 6" xfId="582"/>
    <cellStyle name="Обычный 30" xfId="583"/>
    <cellStyle name="Обычный 30 2" xfId="584"/>
    <cellStyle name="Обычный 30 2 2" xfId="585"/>
    <cellStyle name="Обычный 30 2 2 2" xfId="586"/>
    <cellStyle name="Обычный 30 2 2 2 2" xfId="587"/>
    <cellStyle name="Обычный 30 2 2 3" xfId="588"/>
    <cellStyle name="Обычный 30 2 3" xfId="589"/>
    <cellStyle name="Обычный 30 2 3 2" xfId="590"/>
    <cellStyle name="Обычный 30 2 4" xfId="591"/>
    <cellStyle name="Обычный 30 3" xfId="592"/>
    <cellStyle name="Обычный 30 3 2" xfId="593"/>
    <cellStyle name="Обычный 30 3 2 2" xfId="594"/>
    <cellStyle name="Обычный 30 3 3" xfId="595"/>
    <cellStyle name="Обычный 30 4" xfId="596"/>
    <cellStyle name="Обычный 30 4 2" xfId="597"/>
    <cellStyle name="Обычный 30 5" xfId="598"/>
    <cellStyle name="Обычный 31" xfId="599"/>
    <cellStyle name="Обычный 31 2" xfId="600"/>
    <cellStyle name="Обычный 31 2 2" xfId="601"/>
    <cellStyle name="Обычный 31 2 2 2" xfId="602"/>
    <cellStyle name="Обычный 31 2 2 2 2" xfId="603"/>
    <cellStyle name="Обычный 31 2 2 3" xfId="604"/>
    <cellStyle name="Обычный 31 2 3" xfId="605"/>
    <cellStyle name="Обычный 31 2 3 2" xfId="606"/>
    <cellStyle name="Обычный 31 2 4" xfId="607"/>
    <cellStyle name="Обычный 31 3" xfId="608"/>
    <cellStyle name="Обычный 31 3 2" xfId="609"/>
    <cellStyle name="Обычный 31 3 2 2" xfId="610"/>
    <cellStyle name="Обычный 31 3 3" xfId="611"/>
    <cellStyle name="Обычный 31 4" xfId="612"/>
    <cellStyle name="Обычный 31 4 2" xfId="613"/>
    <cellStyle name="Обычный 31 5" xfId="614"/>
    <cellStyle name="Обычный 32" xfId="615"/>
    <cellStyle name="Обычный 32 2" xfId="616"/>
    <cellStyle name="Обычный 32 2 2" xfId="617"/>
    <cellStyle name="Обычный 32 2 2 2" xfId="618"/>
    <cellStyle name="Обычный 32 2 2 2 2" xfId="619"/>
    <cellStyle name="Обычный 32 2 2 3" xfId="620"/>
    <cellStyle name="Обычный 32 2 3" xfId="621"/>
    <cellStyle name="Обычный 32 2 3 2" xfId="622"/>
    <cellStyle name="Обычный 32 2 4" xfId="623"/>
    <cellStyle name="Обычный 32 3" xfId="624"/>
    <cellStyle name="Обычный 32 3 2" xfId="625"/>
    <cellStyle name="Обычный 32 3 2 2" xfId="626"/>
    <cellStyle name="Обычный 32 3 3" xfId="627"/>
    <cellStyle name="Обычный 32 4" xfId="628"/>
    <cellStyle name="Обычный 32 4 2" xfId="629"/>
    <cellStyle name="Обычный 32 5" xfId="630"/>
    <cellStyle name="Обычный 33" xfId="631"/>
    <cellStyle name="Обычный 33 2" xfId="632"/>
    <cellStyle name="Обычный 33 2 2" xfId="633"/>
    <cellStyle name="Обычный 33 2 2 2" xfId="634"/>
    <cellStyle name="Обычный 33 2 2 2 2" xfId="635"/>
    <cellStyle name="Обычный 33 2 2 3" xfId="636"/>
    <cellStyle name="Обычный 33 2 3" xfId="637"/>
    <cellStyle name="Обычный 33 2 3 2" xfId="638"/>
    <cellStyle name="Обычный 33 2 4" xfId="639"/>
    <cellStyle name="Обычный 33 3" xfId="640"/>
    <cellStyle name="Обычный 33 3 2" xfId="641"/>
    <cellStyle name="Обычный 33 3 2 2" xfId="642"/>
    <cellStyle name="Обычный 33 3 3" xfId="643"/>
    <cellStyle name="Обычный 33 4" xfId="644"/>
    <cellStyle name="Обычный 33 4 2" xfId="645"/>
    <cellStyle name="Обычный 33 5" xfId="646"/>
    <cellStyle name="Обычный 34" xfId="647"/>
    <cellStyle name="Обычный 34 2" xfId="648"/>
    <cellStyle name="Обычный 34 2 2" xfId="649"/>
    <cellStyle name="Обычный 34 2 2 2" xfId="650"/>
    <cellStyle name="Обычный 34 2 2 2 2" xfId="651"/>
    <cellStyle name="Обычный 34 2 2 3" xfId="652"/>
    <cellStyle name="Обычный 34 2 3" xfId="653"/>
    <cellStyle name="Обычный 34 2 3 2" xfId="654"/>
    <cellStyle name="Обычный 34 2 4" xfId="655"/>
    <cellStyle name="Обычный 34 3" xfId="656"/>
    <cellStyle name="Обычный 34 3 2" xfId="657"/>
    <cellStyle name="Обычный 34 3 2 2" xfId="658"/>
    <cellStyle name="Обычный 34 3 3" xfId="659"/>
    <cellStyle name="Обычный 34 4" xfId="660"/>
    <cellStyle name="Обычный 34 4 2" xfId="661"/>
    <cellStyle name="Обычный 34 5" xfId="662"/>
    <cellStyle name="Обычный 35" xfId="663"/>
    <cellStyle name="Обычный 35 2" xfId="664"/>
    <cellStyle name="Обычный 35 2 2" xfId="665"/>
    <cellStyle name="Обычный 35 2 2 2" xfId="666"/>
    <cellStyle name="Обычный 35 2 2 2 2" xfId="667"/>
    <cellStyle name="Обычный 35 2 2 3" xfId="668"/>
    <cellStyle name="Обычный 35 2 3" xfId="669"/>
    <cellStyle name="Обычный 35 2 3 2" xfId="670"/>
    <cellStyle name="Обычный 35 2 4" xfId="671"/>
    <cellStyle name="Обычный 35 3" xfId="672"/>
    <cellStyle name="Обычный 35 3 2" xfId="673"/>
    <cellStyle name="Обычный 35 3 2 2" xfId="674"/>
    <cellStyle name="Обычный 35 3 3" xfId="675"/>
    <cellStyle name="Обычный 35 4" xfId="676"/>
    <cellStyle name="Обычный 35 4 2" xfId="677"/>
    <cellStyle name="Обычный 35 5" xfId="678"/>
    <cellStyle name="Обычный 36" xfId="679"/>
    <cellStyle name="Обычный 36 2" xfId="680"/>
    <cellStyle name="Обычный 36 2 2" xfId="681"/>
    <cellStyle name="Обычный 36 2 2 2" xfId="682"/>
    <cellStyle name="Обычный 36 2 2 2 2" xfId="683"/>
    <cellStyle name="Обычный 36 2 2 3" xfId="684"/>
    <cellStyle name="Обычный 36 2 3" xfId="685"/>
    <cellStyle name="Обычный 36 2 3 2" xfId="686"/>
    <cellStyle name="Обычный 36 2 4" xfId="687"/>
    <cellStyle name="Обычный 36 3" xfId="688"/>
    <cellStyle name="Обычный 36 3 2" xfId="689"/>
    <cellStyle name="Обычный 36 3 2 2" xfId="690"/>
    <cellStyle name="Обычный 36 3 3" xfId="691"/>
    <cellStyle name="Обычный 36 4" xfId="692"/>
    <cellStyle name="Обычный 36 4 2" xfId="693"/>
    <cellStyle name="Обычный 36 5" xfId="694"/>
    <cellStyle name="Обычный 37" xfId="695"/>
    <cellStyle name="Обычный 37 2" xfId="696"/>
    <cellStyle name="Обычный 37 2 2" xfId="697"/>
    <cellStyle name="Обычный 37 2 2 2" xfId="698"/>
    <cellStyle name="Обычный 37 2 2 2 2" xfId="699"/>
    <cellStyle name="Обычный 37 2 2 3" xfId="700"/>
    <cellStyle name="Обычный 37 2 3" xfId="701"/>
    <cellStyle name="Обычный 37 2 3 2" xfId="702"/>
    <cellStyle name="Обычный 37 2 4" xfId="703"/>
    <cellStyle name="Обычный 37 3" xfId="704"/>
    <cellStyle name="Обычный 37 3 2" xfId="705"/>
    <cellStyle name="Обычный 37 3 2 2" xfId="706"/>
    <cellStyle name="Обычный 37 3 3" xfId="707"/>
    <cellStyle name="Обычный 37 4" xfId="708"/>
    <cellStyle name="Обычный 37 4 2" xfId="709"/>
    <cellStyle name="Обычный 37 5" xfId="710"/>
    <cellStyle name="Обычный 38" xfId="711"/>
    <cellStyle name="Обычный 38 2" xfId="712"/>
    <cellStyle name="Обычный 38 2 2" xfId="713"/>
    <cellStyle name="Обычный 38 2 2 2" xfId="714"/>
    <cellStyle name="Обычный 38 2 2 2 2" xfId="715"/>
    <cellStyle name="Обычный 38 2 2 3" xfId="716"/>
    <cellStyle name="Обычный 38 2 3" xfId="717"/>
    <cellStyle name="Обычный 38 2 3 2" xfId="718"/>
    <cellStyle name="Обычный 38 2 4" xfId="719"/>
    <cellStyle name="Обычный 38 3" xfId="720"/>
    <cellStyle name="Обычный 38 3 2" xfId="721"/>
    <cellStyle name="Обычный 38 3 2 2" xfId="722"/>
    <cellStyle name="Обычный 38 3 3" xfId="723"/>
    <cellStyle name="Обычный 38 4" xfId="724"/>
    <cellStyle name="Обычный 38 4 2" xfId="725"/>
    <cellStyle name="Обычный 38 5" xfId="726"/>
    <cellStyle name="Обычный 39" xfId="727"/>
    <cellStyle name="Обычный 39 2" xfId="728"/>
    <cellStyle name="Обычный 39 2 2" xfId="729"/>
    <cellStyle name="Обычный 39 2 2 2" xfId="730"/>
    <cellStyle name="Обычный 39 2 2 2 2" xfId="731"/>
    <cellStyle name="Обычный 39 2 2 3" xfId="732"/>
    <cellStyle name="Обычный 39 2 3" xfId="733"/>
    <cellStyle name="Обычный 39 2 3 2" xfId="734"/>
    <cellStyle name="Обычный 39 2 4" xfId="735"/>
    <cellStyle name="Обычный 39 3" xfId="736"/>
    <cellStyle name="Обычный 39 3 2" xfId="737"/>
    <cellStyle name="Обычный 39 3 2 2" xfId="738"/>
    <cellStyle name="Обычный 39 3 3" xfId="739"/>
    <cellStyle name="Обычный 39 4" xfId="740"/>
    <cellStyle name="Обычный 39 4 2" xfId="741"/>
    <cellStyle name="Обычный 39 5" xfId="742"/>
    <cellStyle name="Обычный 4" xfId="743"/>
    <cellStyle name="Обычный 4 2" xfId="744"/>
    <cellStyle name="Обычный 4 2 2" xfId="745"/>
    <cellStyle name="Обычный 4 2 2 2" xfId="746"/>
    <cellStyle name="Обычный 4 2 2 2 2" xfId="747"/>
    <cellStyle name="Обычный 4 2 2 2 2 2" xfId="748"/>
    <cellStyle name="Обычный 4 2 2 2 3" xfId="749"/>
    <cellStyle name="Обычный 4 2 2 3" xfId="750"/>
    <cellStyle name="Обычный 4 2 2 3 2" xfId="751"/>
    <cellStyle name="Обычный 4 2 2 4" xfId="752"/>
    <cellStyle name="Обычный 4 2 3" xfId="753"/>
    <cellStyle name="Обычный 4 2 3 2" xfId="754"/>
    <cellStyle name="Обычный 4 2 3 2 2" xfId="755"/>
    <cellStyle name="Обычный 4 2 3 3" xfId="756"/>
    <cellStyle name="Обычный 4 2 4" xfId="757"/>
    <cellStyle name="Обычный 4 2 4 2" xfId="758"/>
    <cellStyle name="Обычный 4 2 5" xfId="759"/>
    <cellStyle name="Обычный 4 3" xfId="760"/>
    <cellStyle name="Обычный 4 3 2" xfId="761"/>
    <cellStyle name="Обычный 4 3 2 2" xfId="762"/>
    <cellStyle name="Обычный 4 3 2 2 2" xfId="763"/>
    <cellStyle name="Обычный 4 3 2 3" xfId="764"/>
    <cellStyle name="Обычный 4 3 3" xfId="765"/>
    <cellStyle name="Обычный 4 3 3 2" xfId="766"/>
    <cellStyle name="Обычный 4 3 4" xfId="767"/>
    <cellStyle name="Обычный 4 4" xfId="768"/>
    <cellStyle name="Обычный 4 4 2" xfId="769"/>
    <cellStyle name="Обычный 4 4 2 2" xfId="770"/>
    <cellStyle name="Обычный 4 4 3" xfId="771"/>
    <cellStyle name="Обычный 4 5" xfId="772"/>
    <cellStyle name="Обычный 4 5 2" xfId="773"/>
    <cellStyle name="Обычный 4 6" xfId="774"/>
    <cellStyle name="Обычный 40" xfId="775"/>
    <cellStyle name="Обычный 40 2" xfId="776"/>
    <cellStyle name="Обычный 40 2 2" xfId="777"/>
    <cellStyle name="Обычный 40 2 2 2" xfId="778"/>
    <cellStyle name="Обычный 40 2 2 2 2" xfId="779"/>
    <cellStyle name="Обычный 40 2 2 3" xfId="780"/>
    <cellStyle name="Обычный 40 2 3" xfId="781"/>
    <cellStyle name="Обычный 40 2 3 2" xfId="782"/>
    <cellStyle name="Обычный 40 2 4" xfId="783"/>
    <cellStyle name="Обычный 40 3" xfId="784"/>
    <cellStyle name="Обычный 40 3 2" xfId="785"/>
    <cellStyle name="Обычный 40 3 2 2" xfId="786"/>
    <cellStyle name="Обычный 40 3 3" xfId="787"/>
    <cellStyle name="Обычный 40 4" xfId="788"/>
    <cellStyle name="Обычный 40 4 2" xfId="789"/>
    <cellStyle name="Обычный 40 5" xfId="790"/>
    <cellStyle name="Обычный 41" xfId="791"/>
    <cellStyle name="Обычный 41 2" xfId="792"/>
    <cellStyle name="Обычный 41 2 2" xfId="793"/>
    <cellStyle name="Обычный 41 2 2 2" xfId="794"/>
    <cellStyle name="Обычный 41 2 2 2 2" xfId="795"/>
    <cellStyle name="Обычный 41 2 2 3" xfId="796"/>
    <cellStyle name="Обычный 41 2 3" xfId="797"/>
    <cellStyle name="Обычный 41 2 3 2" xfId="798"/>
    <cellStyle name="Обычный 41 2 4" xfId="799"/>
    <cellStyle name="Обычный 41 3" xfId="800"/>
    <cellStyle name="Обычный 41 3 2" xfId="801"/>
    <cellStyle name="Обычный 41 3 2 2" xfId="802"/>
    <cellStyle name="Обычный 41 3 3" xfId="803"/>
    <cellStyle name="Обычный 41 4" xfId="804"/>
    <cellStyle name="Обычный 41 4 2" xfId="805"/>
    <cellStyle name="Обычный 41 5" xfId="806"/>
    <cellStyle name="Обычный 42" xfId="807"/>
    <cellStyle name="Обычный 42 2" xfId="808"/>
    <cellStyle name="Обычный 42 2 2" xfId="809"/>
    <cellStyle name="Обычный 42 2 2 2" xfId="810"/>
    <cellStyle name="Обычный 42 2 2 2 2" xfId="811"/>
    <cellStyle name="Обычный 42 2 2 3" xfId="812"/>
    <cellStyle name="Обычный 42 2 3" xfId="813"/>
    <cellStyle name="Обычный 42 2 3 2" xfId="814"/>
    <cellStyle name="Обычный 42 2 4" xfId="815"/>
    <cellStyle name="Обычный 42 3" xfId="816"/>
    <cellStyle name="Обычный 42 3 2" xfId="817"/>
    <cellStyle name="Обычный 42 3 2 2" xfId="818"/>
    <cellStyle name="Обычный 42 3 3" xfId="819"/>
    <cellStyle name="Обычный 42 4" xfId="820"/>
    <cellStyle name="Обычный 42 4 2" xfId="821"/>
    <cellStyle name="Обычный 42 5" xfId="822"/>
    <cellStyle name="Обычный 43" xfId="823"/>
    <cellStyle name="Обычный 43 2" xfId="824"/>
    <cellStyle name="Обычный 43 2 2" xfId="825"/>
    <cellStyle name="Обычный 43 2 2 2" xfId="826"/>
    <cellStyle name="Обычный 43 2 2 2 2" xfId="827"/>
    <cellStyle name="Обычный 43 2 2 3" xfId="828"/>
    <cellStyle name="Обычный 43 2 3" xfId="829"/>
    <cellStyle name="Обычный 43 2 3 2" xfId="830"/>
    <cellStyle name="Обычный 43 2 4" xfId="831"/>
    <cellStyle name="Обычный 43 3" xfId="832"/>
    <cellStyle name="Обычный 43 3 2" xfId="833"/>
    <cellStyle name="Обычный 43 3 2 2" xfId="834"/>
    <cellStyle name="Обычный 43 3 3" xfId="835"/>
    <cellStyle name="Обычный 43 4" xfId="836"/>
    <cellStyle name="Обычный 43 4 2" xfId="837"/>
    <cellStyle name="Обычный 43 5" xfId="838"/>
    <cellStyle name="Обычный 44" xfId="839"/>
    <cellStyle name="Обычный 44 2" xfId="840"/>
    <cellStyle name="Обычный 44 2 2" xfId="841"/>
    <cellStyle name="Обычный 44 2 2 2" xfId="842"/>
    <cellStyle name="Обычный 44 2 2 2 2" xfId="843"/>
    <cellStyle name="Обычный 44 2 2 3" xfId="844"/>
    <cellStyle name="Обычный 44 2 3" xfId="845"/>
    <cellStyle name="Обычный 44 2 3 2" xfId="846"/>
    <cellStyle name="Обычный 44 2 4" xfId="847"/>
    <cellStyle name="Обычный 44 3" xfId="848"/>
    <cellStyle name="Обычный 44 3 2" xfId="849"/>
    <cellStyle name="Обычный 44 3 2 2" xfId="850"/>
    <cellStyle name="Обычный 44 3 3" xfId="851"/>
    <cellStyle name="Обычный 44 4" xfId="852"/>
    <cellStyle name="Обычный 44 4 2" xfId="853"/>
    <cellStyle name="Обычный 44 5" xfId="854"/>
    <cellStyle name="Обычный 45" xfId="855"/>
    <cellStyle name="Обычный 45 2" xfId="856"/>
    <cellStyle name="Обычный 45 2 2" xfId="857"/>
    <cellStyle name="Обычный 45 2 2 2" xfId="858"/>
    <cellStyle name="Обычный 45 2 2 2 2" xfId="859"/>
    <cellStyle name="Обычный 45 2 2 3" xfId="860"/>
    <cellStyle name="Обычный 45 2 3" xfId="861"/>
    <cellStyle name="Обычный 45 2 3 2" xfId="862"/>
    <cellStyle name="Обычный 45 2 4" xfId="863"/>
    <cellStyle name="Обычный 45 3" xfId="864"/>
    <cellStyle name="Обычный 45 3 2" xfId="865"/>
    <cellStyle name="Обычный 45 3 2 2" xfId="866"/>
    <cellStyle name="Обычный 45 3 3" xfId="867"/>
    <cellStyle name="Обычный 45 4" xfId="868"/>
    <cellStyle name="Обычный 45 4 2" xfId="869"/>
    <cellStyle name="Обычный 45 5" xfId="870"/>
    <cellStyle name="Обычный 46" xfId="871"/>
    <cellStyle name="Обычный 46 2" xfId="872"/>
    <cellStyle name="Обычный 46 2 2" xfId="873"/>
    <cellStyle name="Обычный 46 2 2 2" xfId="874"/>
    <cellStyle name="Обычный 46 2 2 2 2" xfId="875"/>
    <cellStyle name="Обычный 46 2 2 3" xfId="876"/>
    <cellStyle name="Обычный 46 2 3" xfId="877"/>
    <cellStyle name="Обычный 46 2 3 2" xfId="878"/>
    <cellStyle name="Обычный 46 2 4" xfId="879"/>
    <cellStyle name="Обычный 46 3" xfId="880"/>
    <cellStyle name="Обычный 46 3 2" xfId="881"/>
    <cellStyle name="Обычный 46 3 2 2" xfId="882"/>
    <cellStyle name="Обычный 46 3 3" xfId="883"/>
    <cellStyle name="Обычный 46 4" xfId="884"/>
    <cellStyle name="Обычный 46 4 2" xfId="885"/>
    <cellStyle name="Обычный 46 5" xfId="886"/>
    <cellStyle name="Обычный 47" xfId="887"/>
    <cellStyle name="Обычный 47 2" xfId="888"/>
    <cellStyle name="Обычный 47 2 2" xfId="889"/>
    <cellStyle name="Обычный 47 2 2 2" xfId="890"/>
    <cellStyle name="Обычный 47 2 2 2 2" xfId="891"/>
    <cellStyle name="Обычный 47 2 2 3" xfId="892"/>
    <cellStyle name="Обычный 47 2 3" xfId="893"/>
    <cellStyle name="Обычный 47 2 3 2" xfId="894"/>
    <cellStyle name="Обычный 47 2 4" xfId="895"/>
    <cellStyle name="Обычный 47 3" xfId="896"/>
    <cellStyle name="Обычный 47 3 2" xfId="897"/>
    <cellStyle name="Обычный 47 3 2 2" xfId="898"/>
    <cellStyle name="Обычный 47 3 3" xfId="899"/>
    <cellStyle name="Обычный 47 4" xfId="900"/>
    <cellStyle name="Обычный 47 4 2" xfId="901"/>
    <cellStyle name="Обычный 47 5" xfId="902"/>
    <cellStyle name="Обычный 48" xfId="903"/>
    <cellStyle name="Обычный 48 2" xfId="904"/>
    <cellStyle name="Обычный 48 2 2" xfId="905"/>
    <cellStyle name="Обычный 48 2 2 2" xfId="906"/>
    <cellStyle name="Обычный 48 2 3" xfId="907"/>
    <cellStyle name="Обычный 48 3" xfId="908"/>
    <cellStyle name="Обычный 48 3 2" xfId="909"/>
    <cellStyle name="Обычный 48 4" xfId="910"/>
    <cellStyle name="Обычный 49" xfId="911"/>
    <cellStyle name="Обычный 5" xfId="912"/>
    <cellStyle name="Обычный 5 2" xfId="913"/>
    <cellStyle name="Обычный 5 2 2" xfId="914"/>
    <cellStyle name="Обычный 5 2 2 2" xfId="915"/>
    <cellStyle name="Обычный 5 2 2 2 2" xfId="916"/>
    <cellStyle name="Обычный 5 2 2 2 2 2" xfId="917"/>
    <cellStyle name="Обычный 5 2 2 2 3" xfId="918"/>
    <cellStyle name="Обычный 5 2 2 3" xfId="919"/>
    <cellStyle name="Обычный 5 2 2 3 2" xfId="920"/>
    <cellStyle name="Обычный 5 2 2 4" xfId="921"/>
    <cellStyle name="Обычный 5 2 3" xfId="922"/>
    <cellStyle name="Обычный 5 2 3 2" xfId="923"/>
    <cellStyle name="Обычный 5 2 3 2 2" xfId="924"/>
    <cellStyle name="Обычный 5 2 3 3" xfId="925"/>
    <cellStyle name="Обычный 5 2 4" xfId="926"/>
    <cellStyle name="Обычный 5 2 4 2" xfId="927"/>
    <cellStyle name="Обычный 5 2 5" xfId="928"/>
    <cellStyle name="Обычный 5 3" xfId="929"/>
    <cellStyle name="Обычный 5 3 2" xfId="930"/>
    <cellStyle name="Обычный 5 3 2 2" xfId="931"/>
    <cellStyle name="Обычный 5 3 2 2 2" xfId="932"/>
    <cellStyle name="Обычный 5 3 2 3" xfId="933"/>
    <cellStyle name="Обычный 5 3 3" xfId="934"/>
    <cellStyle name="Обычный 5 3 3 2" xfId="935"/>
    <cellStyle name="Обычный 5 3 4" xfId="936"/>
    <cellStyle name="Обычный 5 4" xfId="937"/>
    <cellStyle name="Обычный 5 4 2" xfId="938"/>
    <cellStyle name="Обычный 5 4 2 2" xfId="939"/>
    <cellStyle name="Обычный 5 4 3" xfId="940"/>
    <cellStyle name="Обычный 5 5" xfId="941"/>
    <cellStyle name="Обычный 5 5 2" xfId="942"/>
    <cellStyle name="Обычный 5 6" xfId="943"/>
    <cellStyle name="Обычный 50" xfId="944"/>
    <cellStyle name="Обычный 50 2" xfId="945"/>
    <cellStyle name="Обычный 50 2 2" xfId="946"/>
    <cellStyle name="Обычный 50 2 2 2" xfId="947"/>
    <cellStyle name="Обычный 50 2 3" xfId="948"/>
    <cellStyle name="Обычный 50 3" xfId="949"/>
    <cellStyle name="Обычный 50 3 2" xfId="950"/>
    <cellStyle name="Обычный 50 4" xfId="951"/>
    <cellStyle name="Обычный 51" xfId="952"/>
    <cellStyle name="Обычный 51 2" xfId="953"/>
    <cellStyle name="Обычный 51 2 2" xfId="954"/>
    <cellStyle name="Обычный 51 2 2 2" xfId="955"/>
    <cellStyle name="Обычный 51 2 3" xfId="956"/>
    <cellStyle name="Обычный 51 3" xfId="957"/>
    <cellStyle name="Обычный 51 3 2" xfId="958"/>
    <cellStyle name="Обычный 51 4" xfId="959"/>
    <cellStyle name="Обычный 52" xfId="960"/>
    <cellStyle name="Обычный 52 2" xfId="961"/>
    <cellStyle name="Обычный 52 2 2" xfId="962"/>
    <cellStyle name="Обычный 52 2 2 2" xfId="963"/>
    <cellStyle name="Обычный 52 2 3" xfId="964"/>
    <cellStyle name="Обычный 52 3" xfId="965"/>
    <cellStyle name="Обычный 52 3 2" xfId="966"/>
    <cellStyle name="Обычный 52 4" xfId="967"/>
    <cellStyle name="Обычный 53" xfId="968"/>
    <cellStyle name="Обычный 53 2" xfId="969"/>
    <cellStyle name="Обычный 53 2 2" xfId="970"/>
    <cellStyle name="Обычный 53 2 2 2" xfId="971"/>
    <cellStyle name="Обычный 53 2 3" xfId="972"/>
    <cellStyle name="Обычный 53 3" xfId="973"/>
    <cellStyle name="Обычный 53 3 2" xfId="974"/>
    <cellStyle name="Обычный 53 4" xfId="975"/>
    <cellStyle name="Обычный 54" xfId="976"/>
    <cellStyle name="Обычный 54 2" xfId="977"/>
    <cellStyle name="Обычный 54 2 2" xfId="978"/>
    <cellStyle name="Обычный 54 2 2 2" xfId="979"/>
    <cellStyle name="Обычный 54 2 3" xfId="980"/>
    <cellStyle name="Обычный 54 3" xfId="981"/>
    <cellStyle name="Обычный 54 3 2" xfId="982"/>
    <cellStyle name="Обычный 54 4" xfId="983"/>
    <cellStyle name="Обычный 55" xfId="984"/>
    <cellStyle name="Обычный 55 2" xfId="985"/>
    <cellStyle name="Обычный 55 2 2" xfId="986"/>
    <cellStyle name="Обычный 55 2 2 2" xfId="987"/>
    <cellStyle name="Обычный 55 2 3" xfId="988"/>
    <cellStyle name="Обычный 55 3" xfId="989"/>
    <cellStyle name="Обычный 55 3 2" xfId="990"/>
    <cellStyle name="Обычный 55 4" xfId="991"/>
    <cellStyle name="Обычный 56" xfId="992"/>
    <cellStyle name="Обычный 56 2" xfId="993"/>
    <cellStyle name="Обычный 56 2 2" xfId="994"/>
    <cellStyle name="Обычный 56 2 2 2" xfId="995"/>
    <cellStyle name="Обычный 56 2 3" xfId="996"/>
    <cellStyle name="Обычный 56 3" xfId="997"/>
    <cellStyle name="Обычный 56 3 2" xfId="998"/>
    <cellStyle name="Обычный 56 4" xfId="999"/>
    <cellStyle name="Обычный 57" xfId="1000"/>
    <cellStyle name="Обычный 57 2" xfId="1001"/>
    <cellStyle name="Обычный 57 2 2" xfId="1002"/>
    <cellStyle name="Обычный 57 2 2 2" xfId="1003"/>
    <cellStyle name="Обычный 57 2 3" xfId="1004"/>
    <cellStyle name="Обычный 57 3" xfId="1005"/>
    <cellStyle name="Обычный 57 3 2" xfId="1006"/>
    <cellStyle name="Обычный 57 4" xfId="1007"/>
    <cellStyle name="Обычный 58" xfId="1008"/>
    <cellStyle name="Обычный 58 2" xfId="1009"/>
    <cellStyle name="Обычный 58 2 2" xfId="1010"/>
    <cellStyle name="Обычный 58 2 2 2" xfId="1011"/>
    <cellStyle name="Обычный 58 2 3" xfId="1012"/>
    <cellStyle name="Обычный 58 3" xfId="1013"/>
    <cellStyle name="Обычный 58 3 2" xfId="1014"/>
    <cellStyle name="Обычный 58 4" xfId="1015"/>
    <cellStyle name="Обычный 59" xfId="1016"/>
    <cellStyle name="Обычный 59 2" xfId="1017"/>
    <cellStyle name="Обычный 59 2 2" xfId="1018"/>
    <cellStyle name="Обычный 59 2 2 2" xfId="1019"/>
    <cellStyle name="Обычный 59 2 3" xfId="1020"/>
    <cellStyle name="Обычный 59 3" xfId="1021"/>
    <cellStyle name="Обычный 59 3 2" xfId="1022"/>
    <cellStyle name="Обычный 59 4" xfId="1023"/>
    <cellStyle name="Обычный 6" xfId="1024"/>
    <cellStyle name="Обычный 6 2" xfId="1025"/>
    <cellStyle name="Обычный 6 2 2" xfId="1026"/>
    <cellStyle name="Обычный 6 2 2 2" xfId="1027"/>
    <cellStyle name="Обычный 6 2 2 2 2" xfId="1028"/>
    <cellStyle name="Обычный 6 2 2 2 2 2" xfId="1029"/>
    <cellStyle name="Обычный 6 2 2 2 3" xfId="1030"/>
    <cellStyle name="Обычный 6 2 2 3" xfId="1031"/>
    <cellStyle name="Обычный 6 2 2 3 2" xfId="1032"/>
    <cellStyle name="Обычный 6 2 2 4" xfId="1033"/>
    <cellStyle name="Обычный 6 2 3" xfId="1034"/>
    <cellStyle name="Обычный 6 2 3 2" xfId="1035"/>
    <cellStyle name="Обычный 6 2 3 2 2" xfId="1036"/>
    <cellStyle name="Обычный 6 2 3 3" xfId="1037"/>
    <cellStyle name="Обычный 6 2 4" xfId="1038"/>
    <cellStyle name="Обычный 6 2 4 2" xfId="1039"/>
    <cellStyle name="Обычный 6 2 5" xfId="1040"/>
    <cellStyle name="Обычный 6 3" xfId="1041"/>
    <cellStyle name="Обычный 6 3 2" xfId="1042"/>
    <cellStyle name="Обычный 6 3 2 2" xfId="1043"/>
    <cellStyle name="Обычный 6 3 2 2 2" xfId="1044"/>
    <cellStyle name="Обычный 6 3 2 3" xfId="1045"/>
    <cellStyle name="Обычный 6 3 3" xfId="1046"/>
    <cellStyle name="Обычный 6 3 3 2" xfId="1047"/>
    <cellStyle name="Обычный 6 3 4" xfId="1048"/>
    <cellStyle name="Обычный 6 4" xfId="1049"/>
    <cellStyle name="Обычный 6 4 2" xfId="1050"/>
    <cellStyle name="Обычный 6 4 2 2" xfId="1051"/>
    <cellStyle name="Обычный 6 4 3" xfId="1052"/>
    <cellStyle name="Обычный 6 5" xfId="1053"/>
    <cellStyle name="Обычный 6 5 2" xfId="1054"/>
    <cellStyle name="Обычный 6 6" xfId="1055"/>
    <cellStyle name="Обычный 60" xfId="1056"/>
    <cellStyle name="Обычный 60 2" xfId="1057"/>
    <cellStyle name="Обычный 60 2 2" xfId="1058"/>
    <cellStyle name="Обычный 60 2 2 2" xfId="1059"/>
    <cellStyle name="Обычный 60 2 3" xfId="1060"/>
    <cellStyle name="Обычный 60 3" xfId="1061"/>
    <cellStyle name="Обычный 60 3 2" xfId="1062"/>
    <cellStyle name="Обычный 60 4" xfId="1063"/>
    <cellStyle name="Обычный 61" xfId="1064"/>
    <cellStyle name="Обычный 62" xfId="1065"/>
    <cellStyle name="Обычный 62 2" xfId="1066"/>
    <cellStyle name="Обычный 62 2 2" xfId="1067"/>
    <cellStyle name="Обычный 62 2 2 2" xfId="1068"/>
    <cellStyle name="Обычный 62 2 3" xfId="1069"/>
    <cellStyle name="Обычный 62 3" xfId="1070"/>
    <cellStyle name="Обычный 62 3 2" xfId="1071"/>
    <cellStyle name="Обычный 62 4" xfId="1072"/>
    <cellStyle name="Обычный 63" xfId="1073"/>
    <cellStyle name="Обычный 63 2" xfId="1074"/>
    <cellStyle name="Обычный 63 2 2" xfId="1075"/>
    <cellStyle name="Обычный 63 2 2 2" xfId="1076"/>
    <cellStyle name="Обычный 63 2 3" xfId="1077"/>
    <cellStyle name="Обычный 63 3" xfId="1078"/>
    <cellStyle name="Обычный 63 3 2" xfId="1079"/>
    <cellStyle name="Обычный 63 4" xfId="1080"/>
    <cellStyle name="Обычный 64" xfId="1081"/>
    <cellStyle name="Обычный 64 2" xfId="1082"/>
    <cellStyle name="Обычный 64 2 2" xfId="1083"/>
    <cellStyle name="Обычный 64 2 2 2" xfId="1084"/>
    <cellStyle name="Обычный 64 2 3" xfId="1085"/>
    <cellStyle name="Обычный 64 3" xfId="1086"/>
    <cellStyle name="Обычный 64 3 2" xfId="1087"/>
    <cellStyle name="Обычный 64 4" xfId="1088"/>
    <cellStyle name="Обычный 65" xfId="1089"/>
    <cellStyle name="Обычный 65 2" xfId="1090"/>
    <cellStyle name="Обычный 65 2 2" xfId="1091"/>
    <cellStyle name="Обычный 65 2 2 2" xfId="1092"/>
    <cellStyle name="Обычный 65 2 3" xfId="1093"/>
    <cellStyle name="Обычный 65 3" xfId="1094"/>
    <cellStyle name="Обычный 65 3 2" xfId="1095"/>
    <cellStyle name="Обычный 65 4" xfId="1096"/>
    <cellStyle name="Обычный 66" xfId="1097"/>
    <cellStyle name="Обычный 66 2" xfId="1098"/>
    <cellStyle name="Обычный 66 2 2" xfId="1099"/>
    <cellStyle name="Обычный 66 2 2 2" xfId="1100"/>
    <cellStyle name="Обычный 66 2 3" xfId="1101"/>
    <cellStyle name="Обычный 66 3" xfId="1102"/>
    <cellStyle name="Обычный 66 3 2" xfId="1103"/>
    <cellStyle name="Обычный 66 4" xfId="1104"/>
    <cellStyle name="Обычный 67" xfId="1105"/>
    <cellStyle name="Обычный 67 2" xfId="1106"/>
    <cellStyle name="Обычный 67 2 2" xfId="1107"/>
    <cellStyle name="Обычный 67 2 2 2" xfId="1108"/>
    <cellStyle name="Обычный 67 2 3" xfId="1109"/>
    <cellStyle name="Обычный 67 3" xfId="1110"/>
    <cellStyle name="Обычный 67 3 2" xfId="1111"/>
    <cellStyle name="Обычный 67 4" xfId="1112"/>
    <cellStyle name="Обычный 68" xfId="1113"/>
    <cellStyle name="Обычный 68 2" xfId="1114"/>
    <cellStyle name="Обычный 68 2 2" xfId="1115"/>
    <cellStyle name="Обычный 68 2 2 2" xfId="1116"/>
    <cellStyle name="Обычный 68 2 3" xfId="1117"/>
    <cellStyle name="Обычный 68 3" xfId="1118"/>
    <cellStyle name="Обычный 68 3 2" xfId="1119"/>
    <cellStyle name="Обычный 68 4" xfId="1120"/>
    <cellStyle name="Обычный 69" xfId="1121"/>
    <cellStyle name="Обычный 69 2" xfId="1122"/>
    <cellStyle name="Обычный 69 2 2" xfId="1123"/>
    <cellStyle name="Обычный 69 2 2 2" xfId="1124"/>
    <cellStyle name="Обычный 69 2 3" xfId="1125"/>
    <cellStyle name="Обычный 69 3" xfId="1126"/>
    <cellStyle name="Обычный 69 3 2" xfId="1127"/>
    <cellStyle name="Обычный 69 4" xfId="1128"/>
    <cellStyle name="Обычный 7" xfId="1129"/>
    <cellStyle name="Обычный 7 2" xfId="1130"/>
    <cellStyle name="Обычный 7 2 2" xfId="1131"/>
    <cellStyle name="Обычный 7 2 2 2" xfId="1132"/>
    <cellStyle name="Обычный 7 2 2 2 2" xfId="1133"/>
    <cellStyle name="Обычный 7 2 2 2 2 2" xfId="1134"/>
    <cellStyle name="Обычный 7 2 2 2 3" xfId="1135"/>
    <cellStyle name="Обычный 7 2 2 3" xfId="1136"/>
    <cellStyle name="Обычный 7 2 2 3 2" xfId="1137"/>
    <cellStyle name="Обычный 7 2 2 4" xfId="1138"/>
    <cellStyle name="Обычный 7 2 3" xfId="1139"/>
    <cellStyle name="Обычный 7 2 3 2" xfId="1140"/>
    <cellStyle name="Обычный 7 2 3 2 2" xfId="1141"/>
    <cellStyle name="Обычный 7 2 3 3" xfId="1142"/>
    <cellStyle name="Обычный 7 2 4" xfId="1143"/>
    <cellStyle name="Обычный 7 2 4 2" xfId="1144"/>
    <cellStyle name="Обычный 7 2 5" xfId="1145"/>
    <cellStyle name="Обычный 7 3" xfId="1146"/>
    <cellStyle name="Обычный 7 3 2" xfId="1147"/>
    <cellStyle name="Обычный 7 3 2 2" xfId="1148"/>
    <cellStyle name="Обычный 7 3 2 2 2" xfId="1149"/>
    <cellStyle name="Обычный 7 3 2 3" xfId="1150"/>
    <cellStyle name="Обычный 7 3 3" xfId="1151"/>
    <cellStyle name="Обычный 7 3 3 2" xfId="1152"/>
    <cellStyle name="Обычный 7 3 4" xfId="1153"/>
    <cellStyle name="Обычный 7 4" xfId="1154"/>
    <cellStyle name="Обычный 7 4 2" xfId="1155"/>
    <cellStyle name="Обычный 7 4 2 2" xfId="1156"/>
    <cellStyle name="Обычный 7 4 3" xfId="1157"/>
    <cellStyle name="Обычный 7 5" xfId="1158"/>
    <cellStyle name="Обычный 7 5 2" xfId="1159"/>
    <cellStyle name="Обычный 7 6" xfId="1160"/>
    <cellStyle name="Обычный 70" xfId="1161"/>
    <cellStyle name="Обычный 70 2" xfId="1162"/>
    <cellStyle name="Обычный 70 2 2" xfId="1163"/>
    <cellStyle name="Обычный 70 2 2 2" xfId="1164"/>
    <cellStyle name="Обычный 70 2 3" xfId="1165"/>
    <cellStyle name="Обычный 70 3" xfId="1166"/>
    <cellStyle name="Обычный 70 3 2" xfId="1167"/>
    <cellStyle name="Обычный 70 4" xfId="1168"/>
    <cellStyle name="Обычный 71" xfId="1169"/>
    <cellStyle name="Обычный 71 2" xfId="1170"/>
    <cellStyle name="Обычный 71 2 2" xfId="1171"/>
    <cellStyle name="Обычный 71 2 2 2" xfId="1172"/>
    <cellStyle name="Обычный 71 2 3" xfId="1173"/>
    <cellStyle name="Обычный 71 3" xfId="1174"/>
    <cellStyle name="Обычный 71 3 2" xfId="1175"/>
    <cellStyle name="Обычный 71 4" xfId="1176"/>
    <cellStyle name="Обычный 72" xfId="1177"/>
    <cellStyle name="Обычный 72 2" xfId="1178"/>
    <cellStyle name="Обычный 72 2 2" xfId="1179"/>
    <cellStyle name="Обычный 72 2 2 2" xfId="1180"/>
    <cellStyle name="Обычный 72 2 3" xfId="1181"/>
    <cellStyle name="Обычный 72 3" xfId="1182"/>
    <cellStyle name="Обычный 72 3 2" xfId="1183"/>
    <cellStyle name="Обычный 72 4" xfId="1184"/>
    <cellStyle name="Обычный 73" xfId="1185"/>
    <cellStyle name="Обычный 73 2" xfId="1186"/>
    <cellStyle name="Обычный 73 2 2" xfId="1187"/>
    <cellStyle name="Обычный 73 2 2 2" xfId="1188"/>
    <cellStyle name="Обычный 73 2 3" xfId="1189"/>
    <cellStyle name="Обычный 73 3" xfId="1190"/>
    <cellStyle name="Обычный 73 3 2" xfId="1191"/>
    <cellStyle name="Обычный 73 4" xfId="1192"/>
    <cellStyle name="Обычный 74" xfId="1193"/>
    <cellStyle name="Обычный 74 2" xfId="1194"/>
    <cellStyle name="Обычный 74 2 2" xfId="1195"/>
    <cellStyle name="Обычный 74 2 2 2" xfId="1196"/>
    <cellStyle name="Обычный 74 2 3" xfId="1197"/>
    <cellStyle name="Обычный 74 3" xfId="1198"/>
    <cellStyle name="Обычный 74 3 2" xfId="1199"/>
    <cellStyle name="Обычный 74 4" xfId="1200"/>
    <cellStyle name="Обычный 75" xfId="1201"/>
    <cellStyle name="Обычный 75 2" xfId="1202"/>
    <cellStyle name="Обычный 75 2 2" xfId="1203"/>
    <cellStyle name="Обычный 75 2 2 2" xfId="1204"/>
    <cellStyle name="Обычный 75 2 3" xfId="1205"/>
    <cellStyle name="Обычный 75 3" xfId="1206"/>
    <cellStyle name="Обычный 75 3 2" xfId="1207"/>
    <cellStyle name="Обычный 75 4" xfId="1208"/>
    <cellStyle name="Обычный 76" xfId="1209"/>
    <cellStyle name="Обычный 76 2" xfId="1210"/>
    <cellStyle name="Обычный 76 2 2" xfId="1211"/>
    <cellStyle name="Обычный 76 2 2 2" xfId="1212"/>
    <cellStyle name="Обычный 76 2 3" xfId="1213"/>
    <cellStyle name="Обычный 76 3" xfId="1214"/>
    <cellStyle name="Обычный 76 3 2" xfId="1215"/>
    <cellStyle name="Обычный 76 4" xfId="1216"/>
    <cellStyle name="Обычный 77" xfId="1217"/>
    <cellStyle name="Обычный 77 2" xfId="1218"/>
    <cellStyle name="Обычный 77 2 2" xfId="1219"/>
    <cellStyle name="Обычный 77 2 2 2" xfId="1220"/>
    <cellStyle name="Обычный 77 2 3" xfId="1221"/>
    <cellStyle name="Обычный 77 3" xfId="1222"/>
    <cellStyle name="Обычный 77 3 2" xfId="1223"/>
    <cellStyle name="Обычный 77 4" xfId="1224"/>
    <cellStyle name="Обычный 78" xfId="1225"/>
    <cellStyle name="Обычный 78 2" xfId="1226"/>
    <cellStyle name="Обычный 78 2 2" xfId="1227"/>
    <cellStyle name="Обычный 78 2 2 2" xfId="1228"/>
    <cellStyle name="Обычный 78 2 3" xfId="1229"/>
    <cellStyle name="Обычный 78 3" xfId="1230"/>
    <cellStyle name="Обычный 78 3 2" xfId="1231"/>
    <cellStyle name="Обычный 78 4" xfId="1232"/>
    <cellStyle name="Обычный 79" xfId="1233"/>
    <cellStyle name="Обычный 79 2" xfId="1234"/>
    <cellStyle name="Обычный 79 2 2" xfId="1235"/>
    <cellStyle name="Обычный 79 2 2 2" xfId="1236"/>
    <cellStyle name="Обычный 79 2 3" xfId="1237"/>
    <cellStyle name="Обычный 79 3" xfId="1238"/>
    <cellStyle name="Обычный 79 3 2" xfId="1239"/>
    <cellStyle name="Обычный 79 4" xfId="1240"/>
    <cellStyle name="Обычный 8" xfId="1241"/>
    <cellStyle name="Обычный 8 2" xfId="1242"/>
    <cellStyle name="Обычный 8 2 2" xfId="1243"/>
    <cellStyle name="Обычный 8 2 2 2" xfId="1244"/>
    <cellStyle name="Обычный 8 2 2 2 2" xfId="1245"/>
    <cellStyle name="Обычный 8 2 2 2 2 2" xfId="1246"/>
    <cellStyle name="Обычный 8 2 2 2 3" xfId="1247"/>
    <cellStyle name="Обычный 8 2 2 3" xfId="1248"/>
    <cellStyle name="Обычный 8 2 2 3 2" xfId="1249"/>
    <cellStyle name="Обычный 8 2 2 4" xfId="1250"/>
    <cellStyle name="Обычный 8 2 3" xfId="1251"/>
    <cellStyle name="Обычный 8 2 3 2" xfId="1252"/>
    <cellStyle name="Обычный 8 2 3 2 2" xfId="1253"/>
    <cellStyle name="Обычный 8 2 3 3" xfId="1254"/>
    <cellStyle name="Обычный 8 2 4" xfId="1255"/>
    <cellStyle name="Обычный 8 2 4 2" xfId="1256"/>
    <cellStyle name="Обычный 8 2 5" xfId="1257"/>
    <cellStyle name="Обычный 8 3" xfId="1258"/>
    <cellStyle name="Обычный 8 3 2" xfId="1259"/>
    <cellStyle name="Обычный 8 3 2 2" xfId="1260"/>
    <cellStyle name="Обычный 8 3 2 2 2" xfId="1261"/>
    <cellStyle name="Обычный 8 3 2 3" xfId="1262"/>
    <cellStyle name="Обычный 8 3 3" xfId="1263"/>
    <cellStyle name="Обычный 8 3 3 2" xfId="1264"/>
    <cellStyle name="Обычный 8 3 4" xfId="1265"/>
    <cellStyle name="Обычный 8 4" xfId="1266"/>
    <cellStyle name="Обычный 8 4 2" xfId="1267"/>
    <cellStyle name="Обычный 8 4 2 2" xfId="1268"/>
    <cellStyle name="Обычный 8 4 3" xfId="1269"/>
    <cellStyle name="Обычный 8 5" xfId="1270"/>
    <cellStyle name="Обычный 8 5 2" xfId="1271"/>
    <cellStyle name="Обычный 8 6" xfId="1272"/>
    <cellStyle name="Обычный 80" xfId="1273"/>
    <cellStyle name="Обычный 80 2" xfId="1274"/>
    <cellStyle name="Обычный 80 2 2" xfId="1275"/>
    <cellStyle name="Обычный 80 2 2 2" xfId="1276"/>
    <cellStyle name="Обычный 80 2 3" xfId="1277"/>
    <cellStyle name="Обычный 80 3" xfId="1278"/>
    <cellStyle name="Обычный 80 3 2" xfId="1279"/>
    <cellStyle name="Обычный 80 4" xfId="1280"/>
    <cellStyle name="Обычный 81" xfId="1281"/>
    <cellStyle name="Обычный 81 2" xfId="1282"/>
    <cellStyle name="Обычный 81 2 2" xfId="1283"/>
    <cellStyle name="Обычный 81 2 2 2" xfId="1284"/>
    <cellStyle name="Обычный 81 2 3" xfId="1285"/>
    <cellStyle name="Обычный 81 3" xfId="1286"/>
    <cellStyle name="Обычный 81 3 2" xfId="1287"/>
    <cellStyle name="Обычный 81 4" xfId="1288"/>
    <cellStyle name="Обычный 82" xfId="1289"/>
    <cellStyle name="Обычный 82 2" xfId="1290"/>
    <cellStyle name="Обычный 82 2 2" xfId="1291"/>
    <cellStyle name="Обычный 82 2 2 2" xfId="1292"/>
    <cellStyle name="Обычный 82 2 3" xfId="1293"/>
    <cellStyle name="Обычный 82 3" xfId="1294"/>
    <cellStyle name="Обычный 82 3 2" xfId="1295"/>
    <cellStyle name="Обычный 82 4" xfId="1296"/>
    <cellStyle name="Обычный 83" xfId="1297"/>
    <cellStyle name="Обычный 83 2" xfId="1298"/>
    <cellStyle name="Обычный 83 2 2" xfId="1299"/>
    <cellStyle name="Обычный 83 2 2 2" xfId="1300"/>
    <cellStyle name="Обычный 83 2 3" xfId="1301"/>
    <cellStyle name="Обычный 83 3" xfId="1302"/>
    <cellStyle name="Обычный 83 3 2" xfId="1303"/>
    <cellStyle name="Обычный 83 4" xfId="1304"/>
    <cellStyle name="Обычный 84" xfId="1305"/>
    <cellStyle name="Обычный 84 2" xfId="1306"/>
    <cellStyle name="Обычный 84 2 2" xfId="1307"/>
    <cellStyle name="Обычный 84 2 2 2" xfId="1308"/>
    <cellStyle name="Обычный 84 2 3" xfId="1309"/>
    <cellStyle name="Обычный 84 3" xfId="1310"/>
    <cellStyle name="Обычный 84 3 2" xfId="1311"/>
    <cellStyle name="Обычный 84 4" xfId="1312"/>
    <cellStyle name="Обычный 85" xfId="1313"/>
    <cellStyle name="Обычный 85 2" xfId="1314"/>
    <cellStyle name="Обычный 85 2 2" xfId="1315"/>
    <cellStyle name="Обычный 85 2 2 2" xfId="1316"/>
    <cellStyle name="Обычный 85 2 3" xfId="1317"/>
    <cellStyle name="Обычный 85 3" xfId="1318"/>
    <cellStyle name="Обычный 85 3 2" xfId="1319"/>
    <cellStyle name="Обычный 85 4" xfId="1320"/>
    <cellStyle name="Обычный 86" xfId="1321"/>
    <cellStyle name="Обычный 86 2" xfId="1322"/>
    <cellStyle name="Обычный 86 2 2" xfId="1323"/>
    <cellStyle name="Обычный 86 2 2 2" xfId="1324"/>
    <cellStyle name="Обычный 86 2 3" xfId="1325"/>
    <cellStyle name="Обычный 86 3" xfId="1326"/>
    <cellStyle name="Обычный 86 3 2" xfId="1327"/>
    <cellStyle name="Обычный 86 4" xfId="1328"/>
    <cellStyle name="Обычный 87" xfId="1329"/>
    <cellStyle name="Обычный 87 2" xfId="1330"/>
    <cellStyle name="Обычный 87 2 2" xfId="1331"/>
    <cellStyle name="Обычный 87 2 2 2" xfId="1332"/>
    <cellStyle name="Обычный 87 2 3" xfId="1333"/>
    <cellStyle name="Обычный 87 3" xfId="1334"/>
    <cellStyle name="Обычный 87 3 2" xfId="1335"/>
    <cellStyle name="Обычный 87 4" xfId="1336"/>
    <cellStyle name="Обычный 88" xfId="1337"/>
    <cellStyle name="Обычный 88 2" xfId="1338"/>
    <cellStyle name="Обычный 88 2 2" xfId="1339"/>
    <cellStyle name="Обычный 88 2 2 2" xfId="1340"/>
    <cellStyle name="Обычный 88 2 3" xfId="1341"/>
    <cellStyle name="Обычный 88 3" xfId="1342"/>
    <cellStyle name="Обычный 88 3 2" xfId="1343"/>
    <cellStyle name="Обычный 88 4" xfId="1344"/>
    <cellStyle name="Обычный 89" xfId="1345"/>
    <cellStyle name="Обычный 89 2" xfId="1346"/>
    <cellStyle name="Обычный 89 2 2" xfId="1347"/>
    <cellStyle name="Обычный 89 2 2 2" xfId="1348"/>
    <cellStyle name="Обычный 89 2 3" xfId="1349"/>
    <cellStyle name="Обычный 89 3" xfId="1350"/>
    <cellStyle name="Обычный 89 3 2" xfId="1351"/>
    <cellStyle name="Обычный 89 4" xfId="1352"/>
    <cellStyle name="Обычный 9" xfId="1353"/>
    <cellStyle name="Обычный 9 2" xfId="1354"/>
    <cellStyle name="Обычный 9 2 2" xfId="1355"/>
    <cellStyle name="Обычный 9 2 2 2" xfId="1356"/>
    <cellStyle name="Обычный 9 2 2 2 2" xfId="1357"/>
    <cellStyle name="Обычный 9 2 2 2 2 2" xfId="1358"/>
    <cellStyle name="Обычный 9 2 2 2 3" xfId="1359"/>
    <cellStyle name="Обычный 9 2 2 3" xfId="1360"/>
    <cellStyle name="Обычный 9 2 2 3 2" xfId="1361"/>
    <cellStyle name="Обычный 9 2 2 4" xfId="1362"/>
    <cellStyle name="Обычный 9 2 3" xfId="1363"/>
    <cellStyle name="Обычный 9 2 3 2" xfId="1364"/>
    <cellStyle name="Обычный 9 2 3 2 2" xfId="1365"/>
    <cellStyle name="Обычный 9 2 3 3" xfId="1366"/>
    <cellStyle name="Обычный 9 2 4" xfId="1367"/>
    <cellStyle name="Обычный 9 2 4 2" xfId="1368"/>
    <cellStyle name="Обычный 9 2 5" xfId="1369"/>
    <cellStyle name="Обычный 9 3" xfId="1370"/>
    <cellStyle name="Обычный 9 3 2" xfId="1371"/>
    <cellStyle name="Обычный 9 3 2 2" xfId="1372"/>
    <cellStyle name="Обычный 9 3 2 2 2" xfId="1373"/>
    <cellStyle name="Обычный 9 3 2 3" xfId="1374"/>
    <cellStyle name="Обычный 9 3 3" xfId="1375"/>
    <cellStyle name="Обычный 9 3 3 2" xfId="1376"/>
    <cellStyle name="Обычный 9 3 4" xfId="1377"/>
    <cellStyle name="Обычный 9 4" xfId="1378"/>
    <cellStyle name="Обычный 9 4 2" xfId="1379"/>
    <cellStyle name="Обычный 9 4 2 2" xfId="1380"/>
    <cellStyle name="Обычный 9 4 3" xfId="1381"/>
    <cellStyle name="Обычный 9 5" xfId="1382"/>
    <cellStyle name="Обычный 9 5 2" xfId="1383"/>
    <cellStyle name="Обычный 9 6" xfId="1384"/>
    <cellStyle name="Обычный 90" xfId="1385"/>
    <cellStyle name="Обычный 90 2" xfId="1386"/>
    <cellStyle name="Обычный 90 2 2" xfId="1387"/>
    <cellStyle name="Обычный 90 2 2 2" xfId="1388"/>
    <cellStyle name="Обычный 90 2 3" xfId="1389"/>
    <cellStyle name="Обычный 90 3" xfId="1390"/>
    <cellStyle name="Обычный 90 3 2" xfId="1391"/>
    <cellStyle name="Обычный 90 4" xfId="1392"/>
    <cellStyle name="Обычный 91" xfId="1393"/>
    <cellStyle name="Обычный 91 2" xfId="1394"/>
    <cellStyle name="Обычный 91 2 2" xfId="1395"/>
    <cellStyle name="Обычный 91 2 2 2" xfId="1396"/>
    <cellStyle name="Обычный 91 2 3" xfId="1397"/>
    <cellStyle name="Обычный 91 3" xfId="1398"/>
    <cellStyle name="Обычный 91 3 2" xfId="1399"/>
    <cellStyle name="Обычный 91 4" xfId="1400"/>
    <cellStyle name="Обычный 92" xfId="1401"/>
    <cellStyle name="Обычный 92 2" xfId="1402"/>
    <cellStyle name="Обычный 92 2 2" xfId="1403"/>
    <cellStyle name="Обычный 92 2 2 2" xfId="1404"/>
    <cellStyle name="Обычный 92 2 3" xfId="1405"/>
    <cellStyle name="Обычный 92 3" xfId="1406"/>
    <cellStyle name="Обычный 92 3 2" xfId="1407"/>
    <cellStyle name="Обычный 92 4" xfId="1408"/>
    <cellStyle name="Обычный 93" xfId="1409"/>
    <cellStyle name="Обычный 93 2" xfId="1410"/>
    <cellStyle name="Обычный 93 2 2" xfId="1411"/>
    <cellStyle name="Обычный 93 2 2 2" xfId="1412"/>
    <cellStyle name="Обычный 93 2 3" xfId="1413"/>
    <cellStyle name="Обычный 93 3" xfId="1414"/>
    <cellStyle name="Обычный 93 3 2" xfId="1415"/>
    <cellStyle name="Обычный 93 4" xfId="1416"/>
    <cellStyle name="Обычный 94" xfId="1417"/>
    <cellStyle name="Обычный 94 2" xfId="1418"/>
    <cellStyle name="Обычный 94 2 2" xfId="1419"/>
    <cellStyle name="Обычный 94 2 2 2" xfId="1420"/>
    <cellStyle name="Обычный 94 2 3" xfId="1421"/>
    <cellStyle name="Обычный 94 3" xfId="1422"/>
    <cellStyle name="Обычный 94 3 2" xfId="1423"/>
    <cellStyle name="Обычный 94 4" xfId="1424"/>
    <cellStyle name="Обычный 95" xfId="1425"/>
    <cellStyle name="Обычный 95 2" xfId="1426"/>
    <cellStyle name="Обычный 95 2 2" xfId="1427"/>
    <cellStyle name="Обычный 95 2 2 2" xfId="1428"/>
    <cellStyle name="Обычный 95 2 3" xfId="1429"/>
    <cellStyle name="Обычный 95 3" xfId="1430"/>
    <cellStyle name="Обычный 95 3 2" xfId="1431"/>
    <cellStyle name="Обычный 95 4" xfId="1432"/>
    <cellStyle name="Обычный 96" xfId="1433"/>
    <cellStyle name="Обычный 96 2" xfId="1434"/>
    <cellStyle name="Обычный 96 2 2" xfId="1435"/>
    <cellStyle name="Обычный 96 2 2 2" xfId="1436"/>
    <cellStyle name="Обычный 96 2 3" xfId="1437"/>
    <cellStyle name="Обычный 96 3" xfId="1438"/>
    <cellStyle name="Обычный 96 3 2" xfId="1439"/>
    <cellStyle name="Обычный 96 4" xfId="1440"/>
    <cellStyle name="Обычный 97" xfId="1441"/>
    <cellStyle name="Обычный 97 2" xfId="1442"/>
    <cellStyle name="Обычный 97 2 2" xfId="1443"/>
    <cellStyle name="Обычный 97 2 2 2" xfId="1444"/>
    <cellStyle name="Обычный 97 2 3" xfId="1445"/>
    <cellStyle name="Обычный 97 3" xfId="1446"/>
    <cellStyle name="Обычный 97 3 2" xfId="1447"/>
    <cellStyle name="Обычный 97 4" xfId="1448"/>
    <cellStyle name="Обычный 98" xfId="1449"/>
    <cellStyle name="Обычный 98 2" xfId="1450"/>
    <cellStyle name="Обычный 98 2 2" xfId="1451"/>
    <cellStyle name="Обычный 98 2 2 2" xfId="1452"/>
    <cellStyle name="Обычный 98 2 3" xfId="1453"/>
    <cellStyle name="Обычный 98 3" xfId="1454"/>
    <cellStyle name="Обычный 98 3 2" xfId="1455"/>
    <cellStyle name="Обычный 98 4" xfId="1456"/>
    <cellStyle name="Обычный 99" xfId="1457"/>
    <cellStyle name="Обычный 99 2" xfId="1458"/>
    <cellStyle name="Обычный 99 2 2" xfId="1459"/>
    <cellStyle name="Обычный 99 2 2 2" xfId="1460"/>
    <cellStyle name="Обычный 99 2 3" xfId="1461"/>
    <cellStyle name="Обычный 99 3" xfId="1462"/>
    <cellStyle name="Обычный 99 3 2" xfId="1463"/>
    <cellStyle name="Обычный 99 4" xfId="1464"/>
    <cellStyle name="Обычный_tmp" xfId="1"/>
    <cellStyle name="Процентный 10" xfId="1465"/>
    <cellStyle name="Процентный 2" xfId="1466"/>
    <cellStyle name="Процентный 3" xfId="1467"/>
    <cellStyle name="Процентный 4" xfId="1468"/>
    <cellStyle name="Процентный 5" xfId="1469"/>
    <cellStyle name="Процентный 6" xfId="1470"/>
    <cellStyle name="Процентный 7" xfId="1471"/>
    <cellStyle name="Процентный 8" xfId="1472"/>
    <cellStyle name="Процентный 9" xfId="1473"/>
    <cellStyle name="Финансовый 2" xfId="1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182"/>
  <sheetViews>
    <sheetView showZeros="0" tabSelected="1" view="pageBreakPreview" zoomScale="55" zoomScaleNormal="70" zoomScaleSheetLayoutView="55" workbookViewId="0">
      <pane xSplit="2" ySplit="6" topLeftCell="C7" activePane="bottomRight" state="frozen"/>
      <selection activeCell="M133" sqref="M133"/>
      <selection pane="topRight" activeCell="M133" sqref="M133"/>
      <selection pane="bottomLeft" activeCell="M133" sqref="M133"/>
      <selection pane="bottomRight" activeCell="G7" sqref="G7"/>
    </sheetView>
  </sheetViews>
  <sheetFormatPr defaultRowHeight="15.75" x14ac:dyDescent="0.25"/>
  <cols>
    <col min="1" max="1" width="9" style="3" customWidth="1"/>
    <col min="2" max="2" width="81.875" style="25" customWidth="1"/>
    <col min="3" max="3" width="31.125" style="25" customWidth="1"/>
    <col min="4" max="4" width="15.5" style="25" customWidth="1"/>
    <col min="5" max="5" width="16" style="3" customWidth="1"/>
    <col min="6" max="6" width="15.125" style="3" customWidth="1"/>
    <col min="7" max="7" width="17.125" style="2" customWidth="1"/>
    <col min="8" max="8" width="17" style="2" customWidth="1"/>
    <col min="9" max="9" width="9" style="2"/>
    <col min="10" max="10" width="17.25" style="2" customWidth="1"/>
    <col min="11" max="255" width="9" style="2"/>
    <col min="256" max="256" width="9" style="2" customWidth="1"/>
    <col min="257" max="257" width="71.625" style="2" customWidth="1"/>
    <col min="258" max="258" width="20.5" style="2" customWidth="1"/>
    <col min="259" max="259" width="18.125" style="2" customWidth="1"/>
    <col min="260" max="260" width="15" style="2" customWidth="1"/>
    <col min="261" max="261" width="17.25" style="2" customWidth="1"/>
    <col min="262" max="511" width="9" style="2"/>
    <col min="512" max="512" width="9" style="2" customWidth="1"/>
    <col min="513" max="513" width="71.625" style="2" customWidth="1"/>
    <col min="514" max="514" width="20.5" style="2" customWidth="1"/>
    <col min="515" max="515" width="18.125" style="2" customWidth="1"/>
    <col min="516" max="516" width="15" style="2" customWidth="1"/>
    <col min="517" max="517" width="17.25" style="2" customWidth="1"/>
    <col min="518" max="767" width="9" style="2"/>
    <col min="768" max="768" width="9" style="2" customWidth="1"/>
    <col min="769" max="769" width="71.625" style="2" customWidth="1"/>
    <col min="770" max="770" width="20.5" style="2" customWidth="1"/>
    <col min="771" max="771" width="18.125" style="2" customWidth="1"/>
    <col min="772" max="772" width="15" style="2" customWidth="1"/>
    <col min="773" max="773" width="17.25" style="2" customWidth="1"/>
    <col min="774" max="1023" width="9" style="2"/>
    <col min="1024" max="1024" width="9" style="2" customWidth="1"/>
    <col min="1025" max="1025" width="71.625" style="2" customWidth="1"/>
    <col min="1026" max="1026" width="20.5" style="2" customWidth="1"/>
    <col min="1027" max="1027" width="18.125" style="2" customWidth="1"/>
    <col min="1028" max="1028" width="15" style="2" customWidth="1"/>
    <col min="1029" max="1029" width="17.25" style="2" customWidth="1"/>
    <col min="1030" max="1279" width="9" style="2"/>
    <col min="1280" max="1280" width="9" style="2" customWidth="1"/>
    <col min="1281" max="1281" width="71.625" style="2" customWidth="1"/>
    <col min="1282" max="1282" width="20.5" style="2" customWidth="1"/>
    <col min="1283" max="1283" width="18.125" style="2" customWidth="1"/>
    <col min="1284" max="1284" width="15" style="2" customWidth="1"/>
    <col min="1285" max="1285" width="17.25" style="2" customWidth="1"/>
    <col min="1286" max="1535" width="9" style="2"/>
    <col min="1536" max="1536" width="9" style="2" customWidth="1"/>
    <col min="1537" max="1537" width="71.625" style="2" customWidth="1"/>
    <col min="1538" max="1538" width="20.5" style="2" customWidth="1"/>
    <col min="1539" max="1539" width="18.125" style="2" customWidth="1"/>
    <col min="1540" max="1540" width="15" style="2" customWidth="1"/>
    <col min="1541" max="1541" width="17.25" style="2" customWidth="1"/>
    <col min="1542" max="1791" width="9" style="2"/>
    <col min="1792" max="1792" width="9" style="2" customWidth="1"/>
    <col min="1793" max="1793" width="71.625" style="2" customWidth="1"/>
    <col min="1794" max="1794" width="20.5" style="2" customWidth="1"/>
    <col min="1795" max="1795" width="18.125" style="2" customWidth="1"/>
    <col min="1796" max="1796" width="15" style="2" customWidth="1"/>
    <col min="1797" max="1797" width="17.25" style="2" customWidth="1"/>
    <col min="1798" max="2047" width="9" style="2"/>
    <col min="2048" max="2048" width="9" style="2" customWidth="1"/>
    <col min="2049" max="2049" width="71.625" style="2" customWidth="1"/>
    <col min="2050" max="2050" width="20.5" style="2" customWidth="1"/>
    <col min="2051" max="2051" width="18.125" style="2" customWidth="1"/>
    <col min="2052" max="2052" width="15" style="2" customWidth="1"/>
    <col min="2053" max="2053" width="17.25" style="2" customWidth="1"/>
    <col min="2054" max="2303" width="9" style="2"/>
    <col min="2304" max="2304" width="9" style="2" customWidth="1"/>
    <col min="2305" max="2305" width="71.625" style="2" customWidth="1"/>
    <col min="2306" max="2306" width="20.5" style="2" customWidth="1"/>
    <col min="2307" max="2307" width="18.125" style="2" customWidth="1"/>
    <col min="2308" max="2308" width="15" style="2" customWidth="1"/>
    <col min="2309" max="2309" width="17.25" style="2" customWidth="1"/>
    <col min="2310" max="2559" width="9" style="2"/>
    <col min="2560" max="2560" width="9" style="2" customWidth="1"/>
    <col min="2561" max="2561" width="71.625" style="2" customWidth="1"/>
    <col min="2562" max="2562" width="20.5" style="2" customWidth="1"/>
    <col min="2563" max="2563" width="18.125" style="2" customWidth="1"/>
    <col min="2564" max="2564" width="15" style="2" customWidth="1"/>
    <col min="2565" max="2565" width="17.25" style="2" customWidth="1"/>
    <col min="2566" max="2815" width="9" style="2"/>
    <col min="2816" max="2816" width="9" style="2" customWidth="1"/>
    <col min="2817" max="2817" width="71.625" style="2" customWidth="1"/>
    <col min="2818" max="2818" width="20.5" style="2" customWidth="1"/>
    <col min="2819" max="2819" width="18.125" style="2" customWidth="1"/>
    <col min="2820" max="2820" width="15" style="2" customWidth="1"/>
    <col min="2821" max="2821" width="17.25" style="2" customWidth="1"/>
    <col min="2822" max="3071" width="9" style="2"/>
    <col min="3072" max="3072" width="9" style="2" customWidth="1"/>
    <col min="3073" max="3073" width="71.625" style="2" customWidth="1"/>
    <col min="3074" max="3074" width="20.5" style="2" customWidth="1"/>
    <col min="3075" max="3075" width="18.125" style="2" customWidth="1"/>
    <col min="3076" max="3076" width="15" style="2" customWidth="1"/>
    <col min="3077" max="3077" width="17.25" style="2" customWidth="1"/>
    <col min="3078" max="3327" width="9" style="2"/>
    <col min="3328" max="3328" width="9" style="2" customWidth="1"/>
    <col min="3329" max="3329" width="71.625" style="2" customWidth="1"/>
    <col min="3330" max="3330" width="20.5" style="2" customWidth="1"/>
    <col min="3331" max="3331" width="18.125" style="2" customWidth="1"/>
    <col min="3332" max="3332" width="15" style="2" customWidth="1"/>
    <col min="3333" max="3333" width="17.25" style="2" customWidth="1"/>
    <col min="3334" max="3583" width="9" style="2"/>
    <col min="3584" max="3584" width="9" style="2" customWidth="1"/>
    <col min="3585" max="3585" width="71.625" style="2" customWidth="1"/>
    <col min="3586" max="3586" width="20.5" style="2" customWidth="1"/>
    <col min="3587" max="3587" width="18.125" style="2" customWidth="1"/>
    <col min="3588" max="3588" width="15" style="2" customWidth="1"/>
    <col min="3589" max="3589" width="17.25" style="2" customWidth="1"/>
    <col min="3590" max="3839" width="9" style="2"/>
    <col min="3840" max="3840" width="9" style="2" customWidth="1"/>
    <col min="3841" max="3841" width="71.625" style="2" customWidth="1"/>
    <col min="3842" max="3842" width="20.5" style="2" customWidth="1"/>
    <col min="3843" max="3843" width="18.125" style="2" customWidth="1"/>
    <col min="3844" max="3844" width="15" style="2" customWidth="1"/>
    <col min="3845" max="3845" width="17.25" style="2" customWidth="1"/>
    <col min="3846" max="4095" width="9" style="2"/>
    <col min="4096" max="4096" width="9" style="2" customWidth="1"/>
    <col min="4097" max="4097" width="71.625" style="2" customWidth="1"/>
    <col min="4098" max="4098" width="20.5" style="2" customWidth="1"/>
    <col min="4099" max="4099" width="18.125" style="2" customWidth="1"/>
    <col min="4100" max="4100" width="15" style="2" customWidth="1"/>
    <col min="4101" max="4101" width="17.25" style="2" customWidth="1"/>
    <col min="4102" max="4351" width="9" style="2"/>
    <col min="4352" max="4352" width="9" style="2" customWidth="1"/>
    <col min="4353" max="4353" width="71.625" style="2" customWidth="1"/>
    <col min="4354" max="4354" width="20.5" style="2" customWidth="1"/>
    <col min="4355" max="4355" width="18.125" style="2" customWidth="1"/>
    <col min="4356" max="4356" width="15" style="2" customWidth="1"/>
    <col min="4357" max="4357" width="17.25" style="2" customWidth="1"/>
    <col min="4358" max="4607" width="9" style="2"/>
    <col min="4608" max="4608" width="9" style="2" customWidth="1"/>
    <col min="4609" max="4609" width="71.625" style="2" customWidth="1"/>
    <col min="4610" max="4610" width="20.5" style="2" customWidth="1"/>
    <col min="4611" max="4611" width="18.125" style="2" customWidth="1"/>
    <col min="4612" max="4612" width="15" style="2" customWidth="1"/>
    <col min="4613" max="4613" width="17.25" style="2" customWidth="1"/>
    <col min="4614" max="4863" width="9" style="2"/>
    <col min="4864" max="4864" width="9" style="2" customWidth="1"/>
    <col min="4865" max="4865" width="71.625" style="2" customWidth="1"/>
    <col min="4866" max="4866" width="20.5" style="2" customWidth="1"/>
    <col min="4867" max="4867" width="18.125" style="2" customWidth="1"/>
    <col min="4868" max="4868" width="15" style="2" customWidth="1"/>
    <col min="4869" max="4869" width="17.25" style="2" customWidth="1"/>
    <col min="4870" max="5119" width="9" style="2"/>
    <col min="5120" max="5120" width="9" style="2" customWidth="1"/>
    <col min="5121" max="5121" width="71.625" style="2" customWidth="1"/>
    <col min="5122" max="5122" width="20.5" style="2" customWidth="1"/>
    <col min="5123" max="5123" width="18.125" style="2" customWidth="1"/>
    <col min="5124" max="5124" width="15" style="2" customWidth="1"/>
    <col min="5125" max="5125" width="17.25" style="2" customWidth="1"/>
    <col min="5126" max="5375" width="9" style="2"/>
    <col min="5376" max="5376" width="9" style="2" customWidth="1"/>
    <col min="5377" max="5377" width="71.625" style="2" customWidth="1"/>
    <col min="5378" max="5378" width="20.5" style="2" customWidth="1"/>
    <col min="5379" max="5379" width="18.125" style="2" customWidth="1"/>
    <col min="5380" max="5380" width="15" style="2" customWidth="1"/>
    <col min="5381" max="5381" width="17.25" style="2" customWidth="1"/>
    <col min="5382" max="5631" width="9" style="2"/>
    <col min="5632" max="5632" width="9" style="2" customWidth="1"/>
    <col min="5633" max="5633" width="71.625" style="2" customWidth="1"/>
    <col min="5634" max="5634" width="20.5" style="2" customWidth="1"/>
    <col min="5635" max="5635" width="18.125" style="2" customWidth="1"/>
    <col min="5636" max="5636" width="15" style="2" customWidth="1"/>
    <col min="5637" max="5637" width="17.25" style="2" customWidth="1"/>
    <col min="5638" max="5887" width="9" style="2"/>
    <col min="5888" max="5888" width="9" style="2" customWidth="1"/>
    <col min="5889" max="5889" width="71.625" style="2" customWidth="1"/>
    <col min="5890" max="5890" width="20.5" style="2" customWidth="1"/>
    <col min="5891" max="5891" width="18.125" style="2" customWidth="1"/>
    <col min="5892" max="5892" width="15" style="2" customWidth="1"/>
    <col min="5893" max="5893" width="17.25" style="2" customWidth="1"/>
    <col min="5894" max="6143" width="9" style="2"/>
    <col min="6144" max="6144" width="9" style="2" customWidth="1"/>
    <col min="6145" max="6145" width="71.625" style="2" customWidth="1"/>
    <col min="6146" max="6146" width="20.5" style="2" customWidth="1"/>
    <col min="6147" max="6147" width="18.125" style="2" customWidth="1"/>
    <col min="6148" max="6148" width="15" style="2" customWidth="1"/>
    <col min="6149" max="6149" width="17.25" style="2" customWidth="1"/>
    <col min="6150" max="6399" width="9" style="2"/>
    <col min="6400" max="6400" width="9" style="2" customWidth="1"/>
    <col min="6401" max="6401" width="71.625" style="2" customWidth="1"/>
    <col min="6402" max="6402" width="20.5" style="2" customWidth="1"/>
    <col min="6403" max="6403" width="18.125" style="2" customWidth="1"/>
    <col min="6404" max="6404" width="15" style="2" customWidth="1"/>
    <col min="6405" max="6405" width="17.25" style="2" customWidth="1"/>
    <col min="6406" max="6655" width="9" style="2"/>
    <col min="6656" max="6656" width="9" style="2" customWidth="1"/>
    <col min="6657" max="6657" width="71.625" style="2" customWidth="1"/>
    <col min="6658" max="6658" width="20.5" style="2" customWidth="1"/>
    <col min="6659" max="6659" width="18.125" style="2" customWidth="1"/>
    <col min="6660" max="6660" width="15" style="2" customWidth="1"/>
    <col min="6661" max="6661" width="17.25" style="2" customWidth="1"/>
    <col min="6662" max="6911" width="9" style="2"/>
    <col min="6912" max="6912" width="9" style="2" customWidth="1"/>
    <col min="6913" max="6913" width="71.625" style="2" customWidth="1"/>
    <col min="6914" max="6914" width="20.5" style="2" customWidth="1"/>
    <col min="6915" max="6915" width="18.125" style="2" customWidth="1"/>
    <col min="6916" max="6916" width="15" style="2" customWidth="1"/>
    <col min="6917" max="6917" width="17.25" style="2" customWidth="1"/>
    <col min="6918" max="7167" width="9" style="2"/>
    <col min="7168" max="7168" width="9" style="2" customWidth="1"/>
    <col min="7169" max="7169" width="71.625" style="2" customWidth="1"/>
    <col min="7170" max="7170" width="20.5" style="2" customWidth="1"/>
    <col min="7171" max="7171" width="18.125" style="2" customWidth="1"/>
    <col min="7172" max="7172" width="15" style="2" customWidth="1"/>
    <col min="7173" max="7173" width="17.25" style="2" customWidth="1"/>
    <col min="7174" max="7423" width="9" style="2"/>
    <col min="7424" max="7424" width="9" style="2" customWidth="1"/>
    <col min="7425" max="7425" width="71.625" style="2" customWidth="1"/>
    <col min="7426" max="7426" width="20.5" style="2" customWidth="1"/>
    <col min="7427" max="7427" width="18.125" style="2" customWidth="1"/>
    <col min="7428" max="7428" width="15" style="2" customWidth="1"/>
    <col min="7429" max="7429" width="17.25" style="2" customWidth="1"/>
    <col min="7430" max="7679" width="9" style="2"/>
    <col min="7680" max="7680" width="9" style="2" customWidth="1"/>
    <col min="7681" max="7681" width="71.625" style="2" customWidth="1"/>
    <col min="7682" max="7682" width="20.5" style="2" customWidth="1"/>
    <col min="7683" max="7683" width="18.125" style="2" customWidth="1"/>
    <col min="7684" max="7684" width="15" style="2" customWidth="1"/>
    <col min="7685" max="7685" width="17.25" style="2" customWidth="1"/>
    <col min="7686" max="7935" width="9" style="2"/>
    <col min="7936" max="7936" width="9" style="2" customWidth="1"/>
    <col min="7937" max="7937" width="71.625" style="2" customWidth="1"/>
    <col min="7938" max="7938" width="20.5" style="2" customWidth="1"/>
    <col min="7939" max="7939" width="18.125" style="2" customWidth="1"/>
    <col min="7940" max="7940" width="15" style="2" customWidth="1"/>
    <col min="7941" max="7941" width="17.25" style="2" customWidth="1"/>
    <col min="7942" max="8191" width="9" style="2"/>
    <col min="8192" max="8192" width="9" style="2" customWidth="1"/>
    <col min="8193" max="8193" width="71.625" style="2" customWidth="1"/>
    <col min="8194" max="8194" width="20.5" style="2" customWidth="1"/>
    <col min="8195" max="8195" width="18.125" style="2" customWidth="1"/>
    <col min="8196" max="8196" width="15" style="2" customWidth="1"/>
    <col min="8197" max="8197" width="17.25" style="2" customWidth="1"/>
    <col min="8198" max="8447" width="9" style="2"/>
    <col min="8448" max="8448" width="9" style="2" customWidth="1"/>
    <col min="8449" max="8449" width="71.625" style="2" customWidth="1"/>
    <col min="8450" max="8450" width="20.5" style="2" customWidth="1"/>
    <col min="8451" max="8451" width="18.125" style="2" customWidth="1"/>
    <col min="8452" max="8452" width="15" style="2" customWidth="1"/>
    <col min="8453" max="8453" width="17.25" style="2" customWidth="1"/>
    <col min="8454" max="8703" width="9" style="2"/>
    <col min="8704" max="8704" width="9" style="2" customWidth="1"/>
    <col min="8705" max="8705" width="71.625" style="2" customWidth="1"/>
    <col min="8706" max="8706" width="20.5" style="2" customWidth="1"/>
    <col min="8707" max="8707" width="18.125" style="2" customWidth="1"/>
    <col min="8708" max="8708" width="15" style="2" customWidth="1"/>
    <col min="8709" max="8709" width="17.25" style="2" customWidth="1"/>
    <col min="8710" max="8959" width="9" style="2"/>
    <col min="8960" max="8960" width="9" style="2" customWidth="1"/>
    <col min="8961" max="8961" width="71.625" style="2" customWidth="1"/>
    <col min="8962" max="8962" width="20.5" style="2" customWidth="1"/>
    <col min="8963" max="8963" width="18.125" style="2" customWidth="1"/>
    <col min="8964" max="8964" width="15" style="2" customWidth="1"/>
    <col min="8965" max="8965" width="17.25" style="2" customWidth="1"/>
    <col min="8966" max="9215" width="9" style="2"/>
    <col min="9216" max="9216" width="9" style="2" customWidth="1"/>
    <col min="9217" max="9217" width="71.625" style="2" customWidth="1"/>
    <col min="9218" max="9218" width="20.5" style="2" customWidth="1"/>
    <col min="9219" max="9219" width="18.125" style="2" customWidth="1"/>
    <col min="9220" max="9220" width="15" style="2" customWidth="1"/>
    <col min="9221" max="9221" width="17.25" style="2" customWidth="1"/>
    <col min="9222" max="9471" width="9" style="2"/>
    <col min="9472" max="9472" width="9" style="2" customWidth="1"/>
    <col min="9473" max="9473" width="71.625" style="2" customWidth="1"/>
    <col min="9474" max="9474" width="20.5" style="2" customWidth="1"/>
    <col min="9475" max="9475" width="18.125" style="2" customWidth="1"/>
    <col min="9476" max="9476" width="15" style="2" customWidth="1"/>
    <col min="9477" max="9477" width="17.25" style="2" customWidth="1"/>
    <col min="9478" max="9727" width="9" style="2"/>
    <col min="9728" max="9728" width="9" style="2" customWidth="1"/>
    <col min="9729" max="9729" width="71.625" style="2" customWidth="1"/>
    <col min="9730" max="9730" width="20.5" style="2" customWidth="1"/>
    <col min="9731" max="9731" width="18.125" style="2" customWidth="1"/>
    <col min="9732" max="9732" width="15" style="2" customWidth="1"/>
    <col min="9733" max="9733" width="17.25" style="2" customWidth="1"/>
    <col min="9734" max="9983" width="9" style="2"/>
    <col min="9984" max="9984" width="9" style="2" customWidth="1"/>
    <col min="9985" max="9985" width="71.625" style="2" customWidth="1"/>
    <col min="9986" max="9986" width="20.5" style="2" customWidth="1"/>
    <col min="9987" max="9987" width="18.125" style="2" customWidth="1"/>
    <col min="9988" max="9988" width="15" style="2" customWidth="1"/>
    <col min="9989" max="9989" width="17.25" style="2" customWidth="1"/>
    <col min="9990" max="10239" width="9" style="2"/>
    <col min="10240" max="10240" width="9" style="2" customWidth="1"/>
    <col min="10241" max="10241" width="71.625" style="2" customWidth="1"/>
    <col min="10242" max="10242" width="20.5" style="2" customWidth="1"/>
    <col min="10243" max="10243" width="18.125" style="2" customWidth="1"/>
    <col min="10244" max="10244" width="15" style="2" customWidth="1"/>
    <col min="10245" max="10245" width="17.25" style="2" customWidth="1"/>
    <col min="10246" max="10495" width="9" style="2"/>
    <col min="10496" max="10496" width="9" style="2" customWidth="1"/>
    <col min="10497" max="10497" width="71.625" style="2" customWidth="1"/>
    <col min="10498" max="10498" width="20.5" style="2" customWidth="1"/>
    <col min="10499" max="10499" width="18.125" style="2" customWidth="1"/>
    <col min="10500" max="10500" width="15" style="2" customWidth="1"/>
    <col min="10501" max="10501" width="17.25" style="2" customWidth="1"/>
    <col min="10502" max="10751" width="9" style="2"/>
    <col min="10752" max="10752" width="9" style="2" customWidth="1"/>
    <col min="10753" max="10753" width="71.625" style="2" customWidth="1"/>
    <col min="10754" max="10754" width="20.5" style="2" customWidth="1"/>
    <col min="10755" max="10755" width="18.125" style="2" customWidth="1"/>
    <col min="10756" max="10756" width="15" style="2" customWidth="1"/>
    <col min="10757" max="10757" width="17.25" style="2" customWidth="1"/>
    <col min="10758" max="11007" width="9" style="2"/>
    <col min="11008" max="11008" width="9" style="2" customWidth="1"/>
    <col min="11009" max="11009" width="71.625" style="2" customWidth="1"/>
    <col min="11010" max="11010" width="20.5" style="2" customWidth="1"/>
    <col min="11011" max="11011" width="18.125" style="2" customWidth="1"/>
    <col min="11012" max="11012" width="15" style="2" customWidth="1"/>
    <col min="11013" max="11013" width="17.25" style="2" customWidth="1"/>
    <col min="11014" max="11263" width="9" style="2"/>
    <col min="11264" max="11264" width="9" style="2" customWidth="1"/>
    <col min="11265" max="11265" width="71.625" style="2" customWidth="1"/>
    <col min="11266" max="11266" width="20.5" style="2" customWidth="1"/>
    <col min="11267" max="11267" width="18.125" style="2" customWidth="1"/>
    <col min="11268" max="11268" width="15" style="2" customWidth="1"/>
    <col min="11269" max="11269" width="17.25" style="2" customWidth="1"/>
    <col min="11270" max="11519" width="9" style="2"/>
    <col min="11520" max="11520" width="9" style="2" customWidth="1"/>
    <col min="11521" max="11521" width="71.625" style="2" customWidth="1"/>
    <col min="11522" max="11522" width="20.5" style="2" customWidth="1"/>
    <col min="11523" max="11523" width="18.125" style="2" customWidth="1"/>
    <col min="11524" max="11524" width="15" style="2" customWidth="1"/>
    <col min="11525" max="11525" width="17.25" style="2" customWidth="1"/>
    <col min="11526" max="11775" width="9" style="2"/>
    <col min="11776" max="11776" width="9" style="2" customWidth="1"/>
    <col min="11777" max="11777" width="71.625" style="2" customWidth="1"/>
    <col min="11778" max="11778" width="20.5" style="2" customWidth="1"/>
    <col min="11779" max="11779" width="18.125" style="2" customWidth="1"/>
    <col min="11780" max="11780" width="15" style="2" customWidth="1"/>
    <col min="11781" max="11781" width="17.25" style="2" customWidth="1"/>
    <col min="11782" max="12031" width="9" style="2"/>
    <col min="12032" max="12032" width="9" style="2" customWidth="1"/>
    <col min="12033" max="12033" width="71.625" style="2" customWidth="1"/>
    <col min="12034" max="12034" width="20.5" style="2" customWidth="1"/>
    <col min="12035" max="12035" width="18.125" style="2" customWidth="1"/>
    <col min="12036" max="12036" width="15" style="2" customWidth="1"/>
    <col min="12037" max="12037" width="17.25" style="2" customWidth="1"/>
    <col min="12038" max="12287" width="9" style="2"/>
    <col min="12288" max="12288" width="9" style="2" customWidth="1"/>
    <col min="12289" max="12289" width="71.625" style="2" customWidth="1"/>
    <col min="12290" max="12290" width="20.5" style="2" customWidth="1"/>
    <col min="12291" max="12291" width="18.125" style="2" customWidth="1"/>
    <col min="12292" max="12292" width="15" style="2" customWidth="1"/>
    <col min="12293" max="12293" width="17.25" style="2" customWidth="1"/>
    <col min="12294" max="12543" width="9" style="2"/>
    <col min="12544" max="12544" width="9" style="2" customWidth="1"/>
    <col min="12545" max="12545" width="71.625" style="2" customWidth="1"/>
    <col min="12546" max="12546" width="20.5" style="2" customWidth="1"/>
    <col min="12547" max="12547" width="18.125" style="2" customWidth="1"/>
    <col min="12548" max="12548" width="15" style="2" customWidth="1"/>
    <col min="12549" max="12549" width="17.25" style="2" customWidth="1"/>
    <col min="12550" max="12799" width="9" style="2"/>
    <col min="12800" max="12800" width="9" style="2" customWidth="1"/>
    <col min="12801" max="12801" width="71.625" style="2" customWidth="1"/>
    <col min="12802" max="12802" width="20.5" style="2" customWidth="1"/>
    <col min="12803" max="12803" width="18.125" style="2" customWidth="1"/>
    <col min="12804" max="12804" width="15" style="2" customWidth="1"/>
    <col min="12805" max="12805" width="17.25" style="2" customWidth="1"/>
    <col min="12806" max="13055" width="9" style="2"/>
    <col min="13056" max="13056" width="9" style="2" customWidth="1"/>
    <col min="13057" max="13057" width="71.625" style="2" customWidth="1"/>
    <col min="13058" max="13058" width="20.5" style="2" customWidth="1"/>
    <col min="13059" max="13059" width="18.125" style="2" customWidth="1"/>
    <col min="13060" max="13060" width="15" style="2" customWidth="1"/>
    <col min="13061" max="13061" width="17.25" style="2" customWidth="1"/>
    <col min="13062" max="13311" width="9" style="2"/>
    <col min="13312" max="13312" width="9" style="2" customWidth="1"/>
    <col min="13313" max="13313" width="71.625" style="2" customWidth="1"/>
    <col min="13314" max="13314" width="20.5" style="2" customWidth="1"/>
    <col min="13315" max="13315" width="18.125" style="2" customWidth="1"/>
    <col min="13316" max="13316" width="15" style="2" customWidth="1"/>
    <col min="13317" max="13317" width="17.25" style="2" customWidth="1"/>
    <col min="13318" max="13567" width="9" style="2"/>
    <col min="13568" max="13568" width="9" style="2" customWidth="1"/>
    <col min="13569" max="13569" width="71.625" style="2" customWidth="1"/>
    <col min="13570" max="13570" width="20.5" style="2" customWidth="1"/>
    <col min="13571" max="13571" width="18.125" style="2" customWidth="1"/>
    <col min="13572" max="13572" width="15" style="2" customWidth="1"/>
    <col min="13573" max="13573" width="17.25" style="2" customWidth="1"/>
    <col min="13574" max="13823" width="9" style="2"/>
    <col min="13824" max="13824" width="9" style="2" customWidth="1"/>
    <col min="13825" max="13825" width="71.625" style="2" customWidth="1"/>
    <col min="13826" max="13826" width="20.5" style="2" customWidth="1"/>
    <col min="13827" max="13827" width="18.125" style="2" customWidth="1"/>
    <col min="13828" max="13828" width="15" style="2" customWidth="1"/>
    <col min="13829" max="13829" width="17.25" style="2" customWidth="1"/>
    <col min="13830" max="14079" width="9" style="2"/>
    <col min="14080" max="14080" width="9" style="2" customWidth="1"/>
    <col min="14081" max="14081" width="71.625" style="2" customWidth="1"/>
    <col min="14082" max="14082" width="20.5" style="2" customWidth="1"/>
    <col min="14083" max="14083" width="18.125" style="2" customWidth="1"/>
    <col min="14084" max="14084" width="15" style="2" customWidth="1"/>
    <col min="14085" max="14085" width="17.25" style="2" customWidth="1"/>
    <col min="14086" max="14335" width="9" style="2"/>
    <col min="14336" max="14336" width="9" style="2" customWidth="1"/>
    <col min="14337" max="14337" width="71.625" style="2" customWidth="1"/>
    <col min="14338" max="14338" width="20.5" style="2" customWidth="1"/>
    <col min="14339" max="14339" width="18.125" style="2" customWidth="1"/>
    <col min="14340" max="14340" width="15" style="2" customWidth="1"/>
    <col min="14341" max="14341" width="17.25" style="2" customWidth="1"/>
    <col min="14342" max="14591" width="9" style="2"/>
    <col min="14592" max="14592" width="9" style="2" customWidth="1"/>
    <col min="14593" max="14593" width="71.625" style="2" customWidth="1"/>
    <col min="14594" max="14594" width="20.5" style="2" customWidth="1"/>
    <col min="14595" max="14595" width="18.125" style="2" customWidth="1"/>
    <col min="14596" max="14596" width="15" style="2" customWidth="1"/>
    <col min="14597" max="14597" width="17.25" style="2" customWidth="1"/>
    <col min="14598" max="14847" width="9" style="2"/>
    <col min="14848" max="14848" width="9" style="2" customWidth="1"/>
    <col min="14849" max="14849" width="71.625" style="2" customWidth="1"/>
    <col min="14850" max="14850" width="20.5" style="2" customWidth="1"/>
    <col min="14851" max="14851" width="18.125" style="2" customWidth="1"/>
    <col min="14852" max="14852" width="15" style="2" customWidth="1"/>
    <col min="14853" max="14853" width="17.25" style="2" customWidth="1"/>
    <col min="14854" max="15103" width="9" style="2"/>
    <col min="15104" max="15104" width="9" style="2" customWidth="1"/>
    <col min="15105" max="15105" width="71.625" style="2" customWidth="1"/>
    <col min="15106" max="15106" width="20.5" style="2" customWidth="1"/>
    <col min="15107" max="15107" width="18.125" style="2" customWidth="1"/>
    <col min="15108" max="15108" width="15" style="2" customWidth="1"/>
    <col min="15109" max="15109" width="17.25" style="2" customWidth="1"/>
    <col min="15110" max="15359" width="9" style="2"/>
    <col min="15360" max="15360" width="9" style="2" customWidth="1"/>
    <col min="15361" max="15361" width="71.625" style="2" customWidth="1"/>
    <col min="15362" max="15362" width="20.5" style="2" customWidth="1"/>
    <col min="15363" max="15363" width="18.125" style="2" customWidth="1"/>
    <col min="15364" max="15364" width="15" style="2" customWidth="1"/>
    <col min="15365" max="15365" width="17.25" style="2" customWidth="1"/>
    <col min="15366" max="15615" width="9" style="2"/>
    <col min="15616" max="15616" width="9" style="2" customWidth="1"/>
    <col min="15617" max="15617" width="71.625" style="2" customWidth="1"/>
    <col min="15618" max="15618" width="20.5" style="2" customWidth="1"/>
    <col min="15619" max="15619" width="18.125" style="2" customWidth="1"/>
    <col min="15620" max="15620" width="15" style="2" customWidth="1"/>
    <col min="15621" max="15621" width="17.25" style="2" customWidth="1"/>
    <col min="15622" max="15871" width="9" style="2"/>
    <col min="15872" max="15872" width="9" style="2" customWidth="1"/>
    <col min="15873" max="15873" width="71.625" style="2" customWidth="1"/>
    <col min="15874" max="15874" width="20.5" style="2" customWidth="1"/>
    <col min="15875" max="15875" width="18.125" style="2" customWidth="1"/>
    <col min="15876" max="15876" width="15" style="2" customWidth="1"/>
    <col min="15877" max="15877" width="17.25" style="2" customWidth="1"/>
    <col min="15878" max="16127" width="9" style="2"/>
    <col min="16128" max="16128" width="9" style="2" customWidth="1"/>
    <col min="16129" max="16129" width="71.625" style="2" customWidth="1"/>
    <col min="16130" max="16130" width="20.5" style="2" customWidth="1"/>
    <col min="16131" max="16131" width="18.125" style="2" customWidth="1"/>
    <col min="16132" max="16132" width="15" style="2" customWidth="1"/>
    <col min="16133" max="16133" width="17.25" style="2" customWidth="1"/>
    <col min="16134" max="16384" width="9" style="2"/>
  </cols>
  <sheetData>
    <row r="1" spans="1:14" s="1" customFormat="1" ht="31.5" customHeight="1" x14ac:dyDescent="0.2">
      <c r="A1" s="180" t="s">
        <v>0</v>
      </c>
      <c r="B1" s="180"/>
      <c r="C1" s="180"/>
      <c r="D1" s="180"/>
      <c r="E1" s="180"/>
      <c r="F1" s="180"/>
    </row>
    <row r="2" spans="1:14" s="1" customFormat="1" ht="23.25" customHeight="1" x14ac:dyDescent="0.2">
      <c r="A2" s="180" t="s">
        <v>989</v>
      </c>
      <c r="B2" s="180"/>
      <c r="C2" s="180"/>
      <c r="D2" s="180"/>
      <c r="E2" s="180"/>
      <c r="F2" s="180"/>
    </row>
    <row r="3" spans="1:14" ht="13.5" customHeight="1" x14ac:dyDescent="0.3">
      <c r="A3" s="2"/>
      <c r="B3" s="123"/>
      <c r="C3" s="123"/>
      <c r="D3" s="123"/>
      <c r="E3" s="2"/>
      <c r="F3" s="4" t="s">
        <v>1</v>
      </c>
    </row>
    <row r="4" spans="1:14" ht="54.75" customHeight="1" x14ac:dyDescent="0.2">
      <c r="A4" s="181" t="s">
        <v>2</v>
      </c>
      <c r="B4" s="182" t="s">
        <v>3</v>
      </c>
      <c r="C4" s="181" t="s">
        <v>4</v>
      </c>
      <c r="D4" s="185" t="s">
        <v>690</v>
      </c>
      <c r="E4" s="181" t="s">
        <v>5</v>
      </c>
      <c r="F4" s="181" t="s">
        <v>6</v>
      </c>
    </row>
    <row r="5" spans="1:14" s="5" customFormat="1" ht="4.5" customHeight="1" x14ac:dyDescent="0.2">
      <c r="A5" s="181"/>
      <c r="B5" s="182"/>
      <c r="C5" s="181"/>
      <c r="D5" s="186"/>
      <c r="E5" s="181"/>
      <c r="F5" s="181"/>
      <c r="G5" s="183"/>
      <c r="H5" s="183"/>
      <c r="I5" s="183"/>
      <c r="J5" s="183"/>
      <c r="K5" s="183"/>
      <c r="L5" s="183"/>
      <c r="M5" s="183"/>
      <c r="N5" s="183"/>
    </row>
    <row r="6" spans="1:14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183"/>
      <c r="H6" s="183"/>
      <c r="I6" s="183"/>
      <c r="J6" s="183"/>
      <c r="K6" s="183"/>
      <c r="L6" s="183"/>
      <c r="M6" s="183"/>
      <c r="N6" s="183"/>
    </row>
    <row r="7" spans="1:14" x14ac:dyDescent="0.25">
      <c r="A7" s="7" t="s">
        <v>7</v>
      </c>
      <c r="B7" s="85" t="s">
        <v>201</v>
      </c>
      <c r="C7" s="86"/>
      <c r="D7" s="87">
        <f>SUM(D8:D11)</f>
        <v>4378132.8999999985</v>
      </c>
      <c r="E7" s="87">
        <f>SUM(E8:E11)</f>
        <v>3069712.9</v>
      </c>
      <c r="F7" s="88">
        <f>E7/D7*100</f>
        <v>70.114657780260643</v>
      </c>
      <c r="G7" s="8"/>
    </row>
    <row r="8" spans="1:14" ht="53.25" customHeight="1" x14ac:dyDescent="0.2">
      <c r="A8" s="9" t="s">
        <v>8</v>
      </c>
      <c r="B8" s="79" t="s">
        <v>200</v>
      </c>
      <c r="C8" s="80" t="s">
        <v>165</v>
      </c>
      <c r="D8" s="81">
        <f>Дотации!E51</f>
        <v>37735</v>
      </c>
      <c r="E8" s="81">
        <f>Дотации!F51</f>
        <v>28302</v>
      </c>
      <c r="F8" s="81">
        <f t="shared" ref="F8:F99" si="0">E8/D8*100</f>
        <v>75.001987544719768</v>
      </c>
      <c r="G8" s="10"/>
    </row>
    <row r="9" spans="1:14" s="12" customFormat="1" ht="35.25" customHeight="1" x14ac:dyDescent="0.2">
      <c r="A9" s="11" t="s">
        <v>9</v>
      </c>
      <c r="B9" s="68" t="s">
        <v>202</v>
      </c>
      <c r="C9" s="69" t="s">
        <v>12</v>
      </c>
      <c r="D9" s="70">
        <f>Дотации!H51</f>
        <v>3500995.9999999991</v>
      </c>
      <c r="E9" s="70">
        <f>Дотации!I51</f>
        <v>2660897.7999999998</v>
      </c>
      <c r="F9" s="70">
        <f t="shared" si="0"/>
        <v>76.004022855210366</v>
      </c>
    </row>
    <row r="10" spans="1:14" ht="41.25" customHeight="1" x14ac:dyDescent="0.2">
      <c r="A10" s="9" t="s">
        <v>10</v>
      </c>
      <c r="B10" s="79" t="s">
        <v>764</v>
      </c>
      <c r="C10" s="80" t="s">
        <v>164</v>
      </c>
      <c r="D10" s="81">
        <f>Дотации!K51</f>
        <v>657280.1</v>
      </c>
      <c r="E10" s="81">
        <f>Дотации!L51</f>
        <v>243920.70000000004</v>
      </c>
      <c r="F10" s="81">
        <f>E10/D10*100</f>
        <v>37.110616919635945</v>
      </c>
      <c r="G10" s="13"/>
      <c r="H10" s="13"/>
    </row>
    <row r="11" spans="1:14" ht="70.5" customHeight="1" x14ac:dyDescent="0.2">
      <c r="A11" s="9" t="s">
        <v>11</v>
      </c>
      <c r="B11" s="79" t="s">
        <v>746</v>
      </c>
      <c r="C11" s="80" t="s">
        <v>423</v>
      </c>
      <c r="D11" s="81">
        <f>Дотации!N51</f>
        <v>182121.80000000005</v>
      </c>
      <c r="E11" s="81">
        <f>Дотации!O51</f>
        <v>136592.40000000002</v>
      </c>
      <c r="F11" s="81">
        <f t="shared" si="0"/>
        <v>75.000576537240462</v>
      </c>
      <c r="G11" s="13"/>
      <c r="H11" s="13"/>
    </row>
    <row r="12" spans="1:14" ht="17.25" customHeight="1" x14ac:dyDescent="0.25">
      <c r="A12" s="138" t="s">
        <v>13</v>
      </c>
      <c r="B12" s="139" t="s">
        <v>14</v>
      </c>
      <c r="C12" s="140"/>
      <c r="D12" s="141">
        <f>SUM(D13:D81)</f>
        <v>12813138.999088407</v>
      </c>
      <c r="E12" s="141">
        <f>SUM(E13:E81)</f>
        <v>9036034.5665599983</v>
      </c>
      <c r="F12" s="141">
        <f>E12/D12*100</f>
        <v>70.521630704254974</v>
      </c>
      <c r="G12" s="8"/>
      <c r="H12" s="8"/>
      <c r="J12" s="14"/>
    </row>
    <row r="13" spans="1:14" ht="55.5" customHeight="1" x14ac:dyDescent="0.2">
      <c r="A13" s="9" t="s">
        <v>15</v>
      </c>
      <c r="B13" s="79" t="s">
        <v>729</v>
      </c>
      <c r="C13" s="80" t="s">
        <v>18</v>
      </c>
      <c r="D13" s="81">
        <f>Субсидии!E395</f>
        <v>16678.780000000002</v>
      </c>
      <c r="E13" s="81">
        <f>Субсидии!F395</f>
        <v>16661.165000000001</v>
      </c>
      <c r="F13" s="81">
        <f t="shared" si="0"/>
        <v>99.894386759703039</v>
      </c>
      <c r="G13" s="15"/>
      <c r="H13" s="13"/>
    </row>
    <row r="14" spans="1:14" ht="53.25" customHeight="1" x14ac:dyDescent="0.2">
      <c r="A14" s="9" t="s">
        <v>16</v>
      </c>
      <c r="B14" s="79" t="s">
        <v>720</v>
      </c>
      <c r="C14" s="80" t="s">
        <v>721</v>
      </c>
      <c r="D14" s="81">
        <f>Субсидии!H395</f>
        <v>4580.0999999999995</v>
      </c>
      <c r="E14" s="81">
        <f>Субсидии!I395</f>
        <v>4518.2659699999995</v>
      </c>
      <c r="F14" s="81">
        <f t="shared" si="0"/>
        <v>98.64994148599375</v>
      </c>
      <c r="G14" s="13"/>
      <c r="H14" s="13"/>
    </row>
    <row r="15" spans="1:14" ht="42" customHeight="1" x14ac:dyDescent="0.2">
      <c r="A15" s="9" t="s">
        <v>17</v>
      </c>
      <c r="B15" s="79" t="s">
        <v>895</v>
      </c>
      <c r="C15" s="80" t="s">
        <v>172</v>
      </c>
      <c r="D15" s="81">
        <f>Субсидии!K395</f>
        <v>451729.79816000001</v>
      </c>
      <c r="E15" s="81">
        <f>Субсидии!L395</f>
        <v>431925.51361000002</v>
      </c>
      <c r="F15" s="81">
        <f t="shared" si="0"/>
        <v>95.615900338948762</v>
      </c>
      <c r="G15" s="13"/>
      <c r="H15" s="13"/>
    </row>
    <row r="16" spans="1:14" ht="53.25" customHeight="1" x14ac:dyDescent="0.2">
      <c r="A16" s="9" t="s">
        <v>19</v>
      </c>
      <c r="B16" s="79" t="s">
        <v>735</v>
      </c>
      <c r="C16" s="80" t="s">
        <v>736</v>
      </c>
      <c r="D16" s="81">
        <f>Субсидии!N395</f>
        <v>72454.796000000002</v>
      </c>
      <c r="E16" s="81">
        <f>Субсидии!O395</f>
        <v>11224.489810000001</v>
      </c>
      <c r="F16" s="81">
        <f t="shared" si="0"/>
        <v>15.491714047473131</v>
      </c>
      <c r="G16" s="13"/>
      <c r="H16" s="13"/>
    </row>
    <row r="17" spans="1:8" ht="53.25" customHeight="1" x14ac:dyDescent="0.2">
      <c r="A17" s="9" t="s">
        <v>20</v>
      </c>
      <c r="B17" s="79" t="s">
        <v>901</v>
      </c>
      <c r="C17" s="80" t="s">
        <v>765</v>
      </c>
      <c r="D17" s="81">
        <f>Субсидии!Q395</f>
        <v>503998.2</v>
      </c>
      <c r="E17" s="81">
        <f>Субсидии!R395</f>
        <v>448785.14833</v>
      </c>
      <c r="F17" s="81">
        <f t="shared" si="0"/>
        <v>89.044990305520926</v>
      </c>
      <c r="G17" s="13"/>
      <c r="H17" s="13"/>
    </row>
    <row r="18" spans="1:8" ht="72" customHeight="1" x14ac:dyDescent="0.2">
      <c r="A18" s="9" t="s">
        <v>21</v>
      </c>
      <c r="B18" s="79" t="s">
        <v>1015</v>
      </c>
      <c r="C18" s="80" t="s">
        <v>987</v>
      </c>
      <c r="D18" s="81">
        <f>Субсидии!T395</f>
        <v>96463.6</v>
      </c>
      <c r="E18" s="81">
        <f>Субсидии!U395</f>
        <v>86448.198860000004</v>
      </c>
      <c r="F18" s="81">
        <f t="shared" si="0"/>
        <v>89.617429641854542</v>
      </c>
      <c r="G18" s="13"/>
      <c r="H18" s="13"/>
    </row>
    <row r="19" spans="1:8" ht="65.25" customHeight="1" x14ac:dyDescent="0.2">
      <c r="A19" s="9" t="s">
        <v>22</v>
      </c>
      <c r="B19" s="79" t="s">
        <v>920</v>
      </c>
      <c r="C19" s="80" t="s">
        <v>921</v>
      </c>
      <c r="D19" s="81">
        <f>Субсидии!W395</f>
        <v>200000</v>
      </c>
      <c r="E19" s="81">
        <f>Субсидии!X395</f>
        <v>197655.33215999999</v>
      </c>
      <c r="F19" s="81">
        <f t="shared" si="0"/>
        <v>98.82766608</v>
      </c>
      <c r="G19" s="13"/>
      <c r="H19" s="13"/>
    </row>
    <row r="20" spans="1:8" ht="42.75" customHeight="1" x14ac:dyDescent="0.2">
      <c r="A20" s="9" t="s">
        <v>23</v>
      </c>
      <c r="B20" s="79" t="s">
        <v>206</v>
      </c>
      <c r="C20" s="80" t="s">
        <v>175</v>
      </c>
      <c r="D20" s="81">
        <f>Субсидии!Z395</f>
        <v>59232.499999999993</v>
      </c>
      <c r="E20" s="81">
        <f>Субсидии!AA395</f>
        <v>57625.835099999997</v>
      </c>
      <c r="F20" s="81">
        <f t="shared" si="0"/>
        <v>97.287528130671504</v>
      </c>
      <c r="G20" s="13"/>
      <c r="H20" s="13"/>
    </row>
    <row r="21" spans="1:8" ht="53.25" customHeight="1" x14ac:dyDescent="0.2">
      <c r="A21" s="9" t="s">
        <v>24</v>
      </c>
      <c r="B21" s="79" t="s">
        <v>668</v>
      </c>
      <c r="C21" s="80" t="s">
        <v>669</v>
      </c>
      <c r="D21" s="81">
        <f>Субсидии!AC395</f>
        <v>787535.93877000001</v>
      </c>
      <c r="E21" s="81">
        <f>Субсидии!AD395</f>
        <v>568082.60355</v>
      </c>
      <c r="F21" s="81">
        <f t="shared" si="0"/>
        <v>72.13418151268759</v>
      </c>
      <c r="G21" s="13"/>
      <c r="H21" s="13"/>
    </row>
    <row r="22" spans="1:8" ht="51" customHeight="1" x14ac:dyDescent="0.2">
      <c r="A22" s="9" t="s">
        <v>26</v>
      </c>
      <c r="B22" s="79" t="s">
        <v>665</v>
      </c>
      <c r="C22" s="80" t="s">
        <v>171</v>
      </c>
      <c r="D22" s="81">
        <f>Субсидии!AF395</f>
        <v>5763.0337099999997</v>
      </c>
      <c r="E22" s="81">
        <f>Субсидии!AG395</f>
        <v>5763.0337099999997</v>
      </c>
      <c r="F22" s="81">
        <f t="shared" si="0"/>
        <v>100</v>
      </c>
      <c r="G22" s="13"/>
      <c r="H22" s="13"/>
    </row>
    <row r="23" spans="1:8" ht="53.25" customHeight="1" x14ac:dyDescent="0.2">
      <c r="A23" s="9" t="s">
        <v>27</v>
      </c>
      <c r="B23" s="79" t="s">
        <v>225</v>
      </c>
      <c r="C23" s="80" t="s">
        <v>25</v>
      </c>
      <c r="D23" s="81">
        <f>Субсидии!AI395</f>
        <v>36826.658000000003</v>
      </c>
      <c r="E23" s="81">
        <f>Субсидии!AJ395</f>
        <v>36826.629209999999</v>
      </c>
      <c r="F23" s="81">
        <f t="shared" si="0"/>
        <v>99.999921822935974</v>
      </c>
      <c r="G23" s="13"/>
      <c r="H23" s="13"/>
    </row>
    <row r="24" spans="1:8" ht="54.75" customHeight="1" x14ac:dyDescent="0.2">
      <c r="A24" s="9" t="s">
        <v>28</v>
      </c>
      <c r="B24" s="79" t="s">
        <v>205</v>
      </c>
      <c r="C24" s="111" t="s">
        <v>750</v>
      </c>
      <c r="D24" s="81">
        <f>Субсидии!AL395</f>
        <v>2346.9388599999997</v>
      </c>
      <c r="E24" s="81">
        <f>Субсидии!AM395</f>
        <v>2346.9389399999995</v>
      </c>
      <c r="F24" s="81">
        <f t="shared" si="0"/>
        <v>100.00000340869552</v>
      </c>
      <c r="G24" s="13"/>
      <c r="H24" s="13"/>
    </row>
    <row r="25" spans="1:8" ht="51.75" customHeight="1" x14ac:dyDescent="0.2">
      <c r="A25" s="9" t="s">
        <v>813</v>
      </c>
      <c r="B25" s="79" t="s">
        <v>204</v>
      </c>
      <c r="C25" s="80" t="s">
        <v>667</v>
      </c>
      <c r="D25" s="81">
        <f>Субсидии!AO395</f>
        <v>867.35089840000023</v>
      </c>
      <c r="E25" s="81">
        <f>Субсидии!AP395</f>
        <v>867.34714000000031</v>
      </c>
      <c r="F25" s="81">
        <f t="shared" si="0"/>
        <v>99.999566680566446</v>
      </c>
      <c r="G25" s="13"/>
      <c r="H25" s="13"/>
    </row>
    <row r="26" spans="1:8" ht="51.75" customHeight="1" x14ac:dyDescent="0.2">
      <c r="A26" s="9" t="s">
        <v>29</v>
      </c>
      <c r="B26" s="79" t="s">
        <v>751</v>
      </c>
      <c r="C26" s="80" t="s">
        <v>753</v>
      </c>
      <c r="D26" s="81">
        <f>Субсидии!AR395</f>
        <v>10898.777000000002</v>
      </c>
      <c r="E26" s="81">
        <f>Субсидии!AS395</f>
        <v>10898.777000000002</v>
      </c>
      <c r="F26" s="81">
        <f>Субсидии!AT395</f>
        <v>100</v>
      </c>
      <c r="G26" s="13"/>
      <c r="H26" s="13"/>
    </row>
    <row r="27" spans="1:8" ht="51.75" customHeight="1" x14ac:dyDescent="0.2">
      <c r="A27" s="9" t="s">
        <v>814</v>
      </c>
      <c r="B27" s="79" t="s">
        <v>754</v>
      </c>
      <c r="C27" s="80" t="s">
        <v>756</v>
      </c>
      <c r="D27" s="81">
        <f>Субсидии!AU395</f>
        <v>1503.5909999999999</v>
      </c>
      <c r="E27" s="81">
        <f>Субсидии!AV395</f>
        <v>1503.5909999999999</v>
      </c>
      <c r="F27" s="81">
        <f t="shared" si="0"/>
        <v>100</v>
      </c>
      <c r="G27" s="13"/>
      <c r="H27" s="13"/>
    </row>
    <row r="28" spans="1:8" ht="51.75" customHeight="1" x14ac:dyDescent="0.2">
      <c r="A28" s="9" t="s">
        <v>815</v>
      </c>
      <c r="B28" s="79" t="s">
        <v>755</v>
      </c>
      <c r="C28" s="80" t="s">
        <v>671</v>
      </c>
      <c r="D28" s="81">
        <f>Субсидии!AX395</f>
        <v>20518.599999999999</v>
      </c>
      <c r="E28" s="81">
        <f>Субсидии!AY395</f>
        <v>15752.55</v>
      </c>
      <c r="F28" s="81">
        <f t="shared" si="0"/>
        <v>76.772050724708322</v>
      </c>
      <c r="G28" s="13"/>
      <c r="H28" s="13"/>
    </row>
    <row r="29" spans="1:8" ht="36" customHeight="1" x14ac:dyDescent="0.2">
      <c r="A29" s="9" t="s">
        <v>30</v>
      </c>
      <c r="B29" s="79" t="s">
        <v>656</v>
      </c>
      <c r="C29" s="80" t="s">
        <v>166</v>
      </c>
      <c r="D29" s="81">
        <f>Субсидии!BA395</f>
        <v>5300</v>
      </c>
      <c r="E29" s="81">
        <f>Субсидии!BB395</f>
        <v>3975</v>
      </c>
      <c r="F29" s="81">
        <f t="shared" si="0"/>
        <v>75</v>
      </c>
      <c r="G29" s="13"/>
      <c r="H29" s="13"/>
    </row>
    <row r="30" spans="1:8" ht="42.75" customHeight="1" x14ac:dyDescent="0.2">
      <c r="A30" s="9" t="s">
        <v>31</v>
      </c>
      <c r="B30" s="79" t="s">
        <v>917</v>
      </c>
      <c r="C30" s="80" t="s">
        <v>183</v>
      </c>
      <c r="D30" s="81">
        <f>Субсидии!BD395</f>
        <v>140000.00000000006</v>
      </c>
      <c r="E30" s="81">
        <f>Субсидии!BE395</f>
        <v>81098.432350000017</v>
      </c>
      <c r="F30" s="81">
        <f t="shared" si="0"/>
        <v>57.927451678571416</v>
      </c>
      <c r="G30" s="13"/>
      <c r="H30" s="13"/>
    </row>
    <row r="31" spans="1:8" ht="43.5" customHeight="1" x14ac:dyDescent="0.2">
      <c r="A31" s="9" t="s">
        <v>32</v>
      </c>
      <c r="B31" s="79" t="s">
        <v>224</v>
      </c>
      <c r="C31" s="80" t="s">
        <v>35</v>
      </c>
      <c r="D31" s="81">
        <f>Субсидии!BG395</f>
        <v>693373.06122999999</v>
      </c>
      <c r="E31" s="81">
        <f>Субсидии!BH395</f>
        <v>674150.84839000006</v>
      </c>
      <c r="F31" s="81">
        <f t="shared" si="0"/>
        <v>97.227724306753288</v>
      </c>
      <c r="G31" s="13"/>
      <c r="H31" s="13"/>
    </row>
    <row r="32" spans="1:8" ht="51.75" customHeight="1" x14ac:dyDescent="0.2">
      <c r="A32" s="9" t="s">
        <v>33</v>
      </c>
      <c r="B32" s="79" t="s">
        <v>661</v>
      </c>
      <c r="C32" s="80" t="s">
        <v>168</v>
      </c>
      <c r="D32" s="81">
        <f>Субсидии!BJ395</f>
        <v>1332228.2999999998</v>
      </c>
      <c r="E32" s="81">
        <f>Субсидии!BK395</f>
        <v>831389.51106000005</v>
      </c>
      <c r="F32" s="81">
        <f t="shared" si="0"/>
        <v>62.405933807291149</v>
      </c>
      <c r="G32" s="13"/>
      <c r="H32" s="16"/>
    </row>
    <row r="33" spans="1:8" ht="51.75" customHeight="1" x14ac:dyDescent="0.2">
      <c r="A33" s="9" t="s">
        <v>34</v>
      </c>
      <c r="B33" s="79" t="s">
        <v>740</v>
      </c>
      <c r="C33" s="80" t="s">
        <v>741</v>
      </c>
      <c r="D33" s="81">
        <f>Субсидии!BM395</f>
        <v>33126.399999999994</v>
      </c>
      <c r="E33" s="81">
        <f>Субсидии!BN395</f>
        <v>33126.399999999994</v>
      </c>
      <c r="F33" s="81">
        <f t="shared" si="0"/>
        <v>100</v>
      </c>
      <c r="G33" s="13"/>
      <c r="H33" s="16"/>
    </row>
    <row r="34" spans="1:8" ht="40.5" customHeight="1" x14ac:dyDescent="0.2">
      <c r="A34" s="9" t="s">
        <v>36</v>
      </c>
      <c r="B34" s="79" t="s">
        <v>743</v>
      </c>
      <c r="C34" s="80" t="s">
        <v>744</v>
      </c>
      <c r="D34" s="81">
        <f>Субсидии!BP395</f>
        <v>48011.199999999997</v>
      </c>
      <c r="E34" s="81">
        <f>Субсидии!BQ395</f>
        <v>24005.599999999999</v>
      </c>
      <c r="F34" s="81">
        <f t="shared" si="0"/>
        <v>50</v>
      </c>
      <c r="G34" s="13"/>
      <c r="H34" s="16"/>
    </row>
    <row r="35" spans="1:8" ht="73.5" customHeight="1" x14ac:dyDescent="0.2">
      <c r="A35" s="9" t="s">
        <v>37</v>
      </c>
      <c r="B35" s="79" t="s">
        <v>798</v>
      </c>
      <c r="C35" s="80" t="s">
        <v>738</v>
      </c>
      <c r="D35" s="81">
        <f>Субсидии!BS395</f>
        <v>143049.43000000005</v>
      </c>
      <c r="E35" s="81">
        <f>Субсидии!BT395</f>
        <v>101560.65108000001</v>
      </c>
      <c r="F35" s="81">
        <f t="shared" si="0"/>
        <v>70.996893227746511</v>
      </c>
      <c r="G35" s="13"/>
      <c r="H35" s="16"/>
    </row>
    <row r="36" spans="1:8" ht="57" customHeight="1" x14ac:dyDescent="0.2">
      <c r="A36" s="9" t="s">
        <v>38</v>
      </c>
      <c r="B36" s="79" t="s">
        <v>796</v>
      </c>
      <c r="C36" s="80" t="s">
        <v>795</v>
      </c>
      <c r="D36" s="81">
        <f>Субсидии!BV395</f>
        <v>23655.069999999996</v>
      </c>
      <c r="E36" s="81">
        <f>Субсидии!BW395</f>
        <v>2243.2541300000003</v>
      </c>
      <c r="F36" s="81">
        <f t="shared" si="0"/>
        <v>9.4831853382805491</v>
      </c>
      <c r="G36" s="13"/>
      <c r="H36" s="16"/>
    </row>
    <row r="37" spans="1:8" ht="63.75" customHeight="1" x14ac:dyDescent="0.2">
      <c r="A37" s="9" t="s">
        <v>816</v>
      </c>
      <c r="B37" s="79" t="s">
        <v>809</v>
      </c>
      <c r="C37" s="80" t="s">
        <v>739</v>
      </c>
      <c r="D37" s="81">
        <f>Субсидии!BY395</f>
        <v>29960</v>
      </c>
      <c r="E37" s="81">
        <f>Субсидии!BZ395</f>
        <v>3744.1560399999998</v>
      </c>
      <c r="F37" s="81">
        <f t="shared" si="0"/>
        <v>12.497183044058744</v>
      </c>
      <c r="G37" s="13"/>
      <c r="H37" s="16"/>
    </row>
    <row r="38" spans="1:8" ht="48.75" customHeight="1" x14ac:dyDescent="0.2">
      <c r="A38" s="9" t="s">
        <v>39</v>
      </c>
      <c r="B38" s="79" t="s">
        <v>897</v>
      </c>
      <c r="C38" s="111" t="s">
        <v>664</v>
      </c>
      <c r="D38" s="81">
        <f>Субсидии!CB395</f>
        <v>397117.33857999998</v>
      </c>
      <c r="E38" s="81">
        <f>Субсидии!CC395</f>
        <v>187743.20199</v>
      </c>
      <c r="F38" s="81">
        <f t="shared" si="0"/>
        <v>47.276505896550979</v>
      </c>
      <c r="G38" s="13"/>
      <c r="H38" s="16"/>
    </row>
    <row r="39" spans="1:8" ht="45.75" customHeight="1" x14ac:dyDescent="0.2">
      <c r="A39" s="9" t="s">
        <v>40</v>
      </c>
      <c r="B39" s="79" t="s">
        <v>248</v>
      </c>
      <c r="C39" s="111" t="s">
        <v>162</v>
      </c>
      <c r="D39" s="81">
        <f>Субсидии!CE395</f>
        <v>44510.9</v>
      </c>
      <c r="E39" s="81">
        <f>Субсидии!CF395</f>
        <v>44126.610820000002</v>
      </c>
      <c r="F39" s="81">
        <f t="shared" si="0"/>
        <v>99.136640283615932</v>
      </c>
      <c r="G39" s="13"/>
      <c r="H39" s="16"/>
    </row>
    <row r="40" spans="1:8" ht="60.75" customHeight="1" x14ac:dyDescent="0.2">
      <c r="A40" s="9" t="s">
        <v>817</v>
      </c>
      <c r="B40" s="79" t="s">
        <v>924</v>
      </c>
      <c r="C40" s="111" t="s">
        <v>925</v>
      </c>
      <c r="D40" s="81">
        <f>Субсидии!CH395</f>
        <v>25855.41</v>
      </c>
      <c r="E40" s="81">
        <f>Субсидии!CI395</f>
        <v>22625.1332</v>
      </c>
      <c r="F40" s="81">
        <f t="shared" si="0"/>
        <v>87.506379515931101</v>
      </c>
      <c r="G40" s="13"/>
      <c r="H40" s="16"/>
    </row>
    <row r="41" spans="1:8" ht="54" customHeight="1" x14ac:dyDescent="0.2">
      <c r="A41" s="9" t="s">
        <v>41</v>
      </c>
      <c r="B41" s="79" t="s">
        <v>762</v>
      </c>
      <c r="C41" s="111" t="s">
        <v>177</v>
      </c>
      <c r="D41" s="81">
        <f>Субсидии!CK395</f>
        <v>7478.3145999999988</v>
      </c>
      <c r="E41" s="81">
        <f>Субсидии!CL395</f>
        <v>7478.3145999999988</v>
      </c>
      <c r="F41" s="81">
        <f t="shared" si="0"/>
        <v>100</v>
      </c>
      <c r="G41" s="13"/>
      <c r="H41" s="16"/>
    </row>
    <row r="42" spans="1:8" ht="85.5" customHeight="1" x14ac:dyDescent="0.2">
      <c r="A42" s="9" t="s">
        <v>42</v>
      </c>
      <c r="B42" s="79" t="s">
        <v>658</v>
      </c>
      <c r="C42" s="111" t="s">
        <v>657</v>
      </c>
      <c r="D42" s="81">
        <f>Субсидии!CN395</f>
        <v>746000</v>
      </c>
      <c r="E42" s="81">
        <f>Субсидии!CO395</f>
        <v>563697.49139999994</v>
      </c>
      <c r="F42" s="81">
        <f t="shared" si="0"/>
        <v>75.562666407506697</v>
      </c>
      <c r="G42" s="13"/>
      <c r="H42" s="16"/>
    </row>
    <row r="43" spans="1:8" ht="85.5" customHeight="1" x14ac:dyDescent="0.2">
      <c r="A43" s="9" t="s">
        <v>818</v>
      </c>
      <c r="B43" s="79" t="s">
        <v>700</v>
      </c>
      <c r="C43" s="111" t="s">
        <v>701</v>
      </c>
      <c r="D43" s="81">
        <f>Субсидии!CQ395</f>
        <v>305000</v>
      </c>
      <c r="E43" s="81">
        <f>Субсидии!CR395</f>
        <v>226806.49463999999</v>
      </c>
      <c r="F43" s="81">
        <f t="shared" si="0"/>
        <v>74.362785127868847</v>
      </c>
      <c r="G43" s="13"/>
      <c r="H43" s="16"/>
    </row>
    <row r="44" spans="1:8" ht="41.25" customHeight="1" x14ac:dyDescent="0.2">
      <c r="A44" s="9" t="s">
        <v>43</v>
      </c>
      <c r="B44" s="79" t="s">
        <v>703</v>
      </c>
      <c r="C44" s="111" t="s">
        <v>704</v>
      </c>
      <c r="D44" s="81">
        <f>Субсидии!CT395</f>
        <v>159093.5</v>
      </c>
      <c r="E44" s="81">
        <f>Субсидии!CU395</f>
        <v>91495.395799999998</v>
      </c>
      <c r="F44" s="81">
        <f t="shared" si="0"/>
        <v>57.510455046874952</v>
      </c>
      <c r="G44" s="13"/>
      <c r="H44" s="16"/>
    </row>
    <row r="45" spans="1:8" ht="52.5" customHeight="1" x14ac:dyDescent="0.2">
      <c r="A45" s="9" t="s">
        <v>819</v>
      </c>
      <c r="B45" s="79" t="s">
        <v>203</v>
      </c>
      <c r="C45" s="111" t="s">
        <v>179</v>
      </c>
      <c r="D45" s="81">
        <f>Субсидии!CW395</f>
        <v>23915.200000000001</v>
      </c>
      <c r="E45" s="81">
        <f>Субсидии!CX395</f>
        <v>11842.61931</v>
      </c>
      <c r="F45" s="81">
        <f t="shared" si="0"/>
        <v>49.519215018063825</v>
      </c>
      <c r="G45" s="13"/>
      <c r="H45" s="16"/>
    </row>
    <row r="46" spans="1:8" ht="39.75" customHeight="1" x14ac:dyDescent="0.2">
      <c r="A46" s="9" t="s">
        <v>820</v>
      </c>
      <c r="B46" s="79" t="s">
        <v>776</v>
      </c>
      <c r="C46" s="111" t="s">
        <v>181</v>
      </c>
      <c r="D46" s="81">
        <f>Субсидии!CZ395</f>
        <v>5615.9</v>
      </c>
      <c r="E46" s="81">
        <f>Субсидии!DA395</f>
        <v>5615.9</v>
      </c>
      <c r="F46" s="81">
        <f t="shared" si="0"/>
        <v>100</v>
      </c>
      <c r="G46" s="13"/>
      <c r="H46" s="16"/>
    </row>
    <row r="47" spans="1:8" ht="48" customHeight="1" x14ac:dyDescent="0.2">
      <c r="A47" s="9" t="s">
        <v>44</v>
      </c>
      <c r="B47" s="79" t="s">
        <v>672</v>
      </c>
      <c r="C47" s="111" t="s">
        <v>674</v>
      </c>
      <c r="D47" s="81">
        <f>Субсидии!DC395</f>
        <v>19039.099999999999</v>
      </c>
      <c r="E47" s="81">
        <f>Субсидии!DD395</f>
        <v>4596.0206899999994</v>
      </c>
      <c r="F47" s="81">
        <f t="shared" si="0"/>
        <v>24.139905195098507</v>
      </c>
      <c r="G47" s="13"/>
      <c r="H47" s="16"/>
    </row>
    <row r="48" spans="1:8" ht="54.75" customHeight="1" x14ac:dyDescent="0.2">
      <c r="A48" s="9" t="s">
        <v>45</v>
      </c>
      <c r="B48" s="79" t="s">
        <v>676</v>
      </c>
      <c r="C48" s="111" t="s">
        <v>182</v>
      </c>
      <c r="D48" s="81">
        <f>Субсидии!DF395</f>
        <v>264978.43709999998</v>
      </c>
      <c r="E48" s="81">
        <f>Субсидии!DG395</f>
        <v>246476.29803999997</v>
      </c>
      <c r="F48" s="81">
        <f t="shared" si="0"/>
        <v>93.0174925693982</v>
      </c>
      <c r="G48" s="13"/>
      <c r="H48" s="16"/>
    </row>
    <row r="49" spans="1:8" ht="68.25" customHeight="1" x14ac:dyDescent="0.2">
      <c r="A49" s="9" t="s">
        <v>821</v>
      </c>
      <c r="B49" s="79" t="s">
        <v>805</v>
      </c>
      <c r="C49" s="111" t="s">
        <v>723</v>
      </c>
      <c r="D49" s="81">
        <f>Субсидии!DI395</f>
        <v>14951.8</v>
      </c>
      <c r="E49" s="81">
        <f>Субсидии!DJ395</f>
        <v>6135.5</v>
      </c>
      <c r="F49" s="81">
        <f t="shared" si="0"/>
        <v>41.03519308711995</v>
      </c>
      <c r="G49" s="13"/>
      <c r="H49" s="16"/>
    </row>
    <row r="50" spans="1:8" ht="79.5" customHeight="1" x14ac:dyDescent="0.2">
      <c r="A50" s="9" t="s">
        <v>822</v>
      </c>
      <c r="B50" s="79" t="s">
        <v>806</v>
      </c>
      <c r="C50" s="111" t="s">
        <v>724</v>
      </c>
      <c r="D50" s="81">
        <f>Субсидии!DL395</f>
        <v>4742.6000000000004</v>
      </c>
      <c r="E50" s="81">
        <f>Субсидии!DM395</f>
        <v>595.89891</v>
      </c>
      <c r="F50" s="81">
        <f t="shared" si="0"/>
        <v>12.564814869480875</v>
      </c>
      <c r="G50" s="13"/>
      <c r="H50" s="16"/>
    </row>
    <row r="51" spans="1:8" ht="42.75" customHeight="1" x14ac:dyDescent="0.2">
      <c r="A51" s="9" t="s">
        <v>993</v>
      </c>
      <c r="B51" s="79" t="s">
        <v>1000</v>
      </c>
      <c r="C51" s="111" t="s">
        <v>994</v>
      </c>
      <c r="D51" s="81">
        <f>Субсидии!DO395</f>
        <v>16411.599999999999</v>
      </c>
      <c r="E51" s="81">
        <f>Субсидии!DP395</f>
        <v>0</v>
      </c>
      <c r="F51" s="81">
        <f t="shared" si="0"/>
        <v>0</v>
      </c>
      <c r="G51" s="13"/>
      <c r="H51" s="16"/>
    </row>
    <row r="52" spans="1:8" ht="42.75" customHeight="1" x14ac:dyDescent="0.2">
      <c r="A52" s="9" t="s">
        <v>823</v>
      </c>
      <c r="B52" s="79" t="s">
        <v>1001</v>
      </c>
      <c r="C52" s="111" t="s">
        <v>1004</v>
      </c>
      <c r="D52" s="81">
        <f>Субсидии!DR395</f>
        <v>9492.9</v>
      </c>
      <c r="E52" s="81">
        <f>Субсидии!DS395</f>
        <v>0</v>
      </c>
      <c r="F52" s="81">
        <f t="shared" si="0"/>
        <v>0</v>
      </c>
      <c r="G52" s="13"/>
      <c r="H52" s="16"/>
    </row>
    <row r="53" spans="1:8" ht="57" customHeight="1" x14ac:dyDescent="0.2">
      <c r="A53" s="9" t="s">
        <v>824</v>
      </c>
      <c r="B53" s="79" t="s">
        <v>226</v>
      </c>
      <c r="C53" s="111" t="s">
        <v>228</v>
      </c>
      <c r="D53" s="81">
        <f>Субсидии!DU395</f>
        <v>1004038.3999999999</v>
      </c>
      <c r="E53" s="81">
        <f>Субсидии!DV395</f>
        <v>586481.44166999997</v>
      </c>
      <c r="F53" s="81">
        <f t="shared" si="0"/>
        <v>58.412252128006259</v>
      </c>
      <c r="G53" s="13"/>
      <c r="H53" s="16"/>
    </row>
    <row r="54" spans="1:8" ht="60" customHeight="1" x14ac:dyDescent="0.2">
      <c r="A54" s="9" t="s">
        <v>825</v>
      </c>
      <c r="B54" s="79" t="s">
        <v>696</v>
      </c>
      <c r="C54" s="111" t="s">
        <v>697</v>
      </c>
      <c r="D54" s="81">
        <f>Субсидии!DX395</f>
        <v>1477908</v>
      </c>
      <c r="E54" s="81">
        <f>Субсидии!DY395</f>
        <v>1280062.4380600003</v>
      </c>
      <c r="F54" s="81">
        <f t="shared" si="0"/>
        <v>86.613134109836352</v>
      </c>
      <c r="G54" s="13"/>
      <c r="H54" s="16"/>
    </row>
    <row r="55" spans="1:8" ht="80.25" customHeight="1" x14ac:dyDescent="0.2">
      <c r="A55" s="9" t="s">
        <v>826</v>
      </c>
      <c r="B55" s="79" t="s">
        <v>800</v>
      </c>
      <c r="C55" s="111" t="s">
        <v>726</v>
      </c>
      <c r="D55" s="81">
        <f>Субсидии!EA395</f>
        <v>123104.26499999998</v>
      </c>
      <c r="E55" s="81">
        <f>Субсидии!EB395</f>
        <v>61843.322049999995</v>
      </c>
      <c r="F55" s="81">
        <f t="shared" si="0"/>
        <v>50.236538961505516</v>
      </c>
      <c r="G55" s="13"/>
      <c r="H55" s="16"/>
    </row>
    <row r="56" spans="1:8" ht="80.25" customHeight="1" x14ac:dyDescent="0.2">
      <c r="A56" s="9" t="s">
        <v>827</v>
      </c>
      <c r="B56" s="79" t="s">
        <v>802</v>
      </c>
      <c r="C56" s="111" t="s">
        <v>801</v>
      </c>
      <c r="D56" s="81">
        <f>Субсидии!ED395</f>
        <v>16915.834999999999</v>
      </c>
      <c r="E56" s="81">
        <f>Субсидии!EE395</f>
        <v>1343.6259599999998</v>
      </c>
      <c r="F56" s="81">
        <f t="shared" si="0"/>
        <v>7.9430070108865447</v>
      </c>
      <c r="G56" s="13"/>
      <c r="H56" s="16"/>
    </row>
    <row r="57" spans="1:8" ht="92.25" customHeight="1" x14ac:dyDescent="0.2">
      <c r="A57" s="9" t="s">
        <v>828</v>
      </c>
      <c r="B57" s="79" t="s">
        <v>810</v>
      </c>
      <c r="C57" s="111" t="s">
        <v>727</v>
      </c>
      <c r="D57" s="81">
        <f>Субсидии!EG395</f>
        <v>29600</v>
      </c>
      <c r="E57" s="81">
        <f>Субсидии!EH395</f>
        <v>2493.6657999999998</v>
      </c>
      <c r="F57" s="81">
        <f>Субсидии!EI395</f>
        <v>8.4245466216216194</v>
      </c>
      <c r="G57" s="13"/>
      <c r="H57" s="16"/>
    </row>
    <row r="58" spans="1:8" ht="73.5" customHeight="1" x14ac:dyDescent="0.2">
      <c r="A58" s="9" t="s">
        <v>829</v>
      </c>
      <c r="B58" s="79" t="s">
        <v>734</v>
      </c>
      <c r="C58" s="111" t="s">
        <v>173</v>
      </c>
      <c r="D58" s="81">
        <f>Субсидии!EJ395</f>
        <v>103537.23999999996</v>
      </c>
      <c r="E58" s="81">
        <f>Субсидии!EK395</f>
        <v>98382.421320000009</v>
      </c>
      <c r="F58" s="81">
        <f t="shared" si="0"/>
        <v>95.021290233349902</v>
      </c>
      <c r="G58" s="13"/>
      <c r="H58" s="16"/>
    </row>
    <row r="59" spans="1:8" ht="39.75" customHeight="1" x14ac:dyDescent="0.2">
      <c r="A59" s="9" t="s">
        <v>830</v>
      </c>
      <c r="B59" s="79" t="s">
        <v>731</v>
      </c>
      <c r="C59" s="111" t="s">
        <v>732</v>
      </c>
      <c r="D59" s="81">
        <f>Субсидии!EM395</f>
        <v>17443.47</v>
      </c>
      <c r="E59" s="81">
        <f>Субсидии!EN395</f>
        <v>17443.47</v>
      </c>
      <c r="F59" s="81">
        <f t="shared" si="0"/>
        <v>100</v>
      </c>
      <c r="G59" s="13"/>
      <c r="H59" s="16"/>
    </row>
    <row r="60" spans="1:8" ht="61.5" customHeight="1" x14ac:dyDescent="0.2">
      <c r="A60" s="9" t="s">
        <v>831</v>
      </c>
      <c r="B60" s="79" t="s">
        <v>706</v>
      </c>
      <c r="C60" s="111" t="s">
        <v>708</v>
      </c>
      <c r="D60" s="81">
        <f>Субсидии!EP395</f>
        <v>173587.7</v>
      </c>
      <c r="E60" s="81">
        <f>Субсидии!EQ395</f>
        <v>167590.95780999999</v>
      </c>
      <c r="F60" s="81">
        <f t="shared" si="0"/>
        <v>96.545410654095875</v>
      </c>
      <c r="G60" s="13"/>
      <c r="H60" s="16"/>
    </row>
    <row r="61" spans="1:8" ht="53.25" customHeight="1" x14ac:dyDescent="0.2">
      <c r="A61" s="9" t="s">
        <v>832</v>
      </c>
      <c r="B61" s="79" t="s">
        <v>707</v>
      </c>
      <c r="C61" s="111" t="s">
        <v>711</v>
      </c>
      <c r="D61" s="81">
        <f>Субсидии!ES395</f>
        <v>219512.30000000002</v>
      </c>
      <c r="E61" s="81">
        <f>Субсидии!ET395</f>
        <v>208689.26773000002</v>
      </c>
      <c r="F61" s="81">
        <f t="shared" si="0"/>
        <v>95.069509877123053</v>
      </c>
      <c r="G61" s="13"/>
      <c r="H61" s="16"/>
    </row>
    <row r="62" spans="1:8" ht="57" customHeight="1" x14ac:dyDescent="0.2">
      <c r="A62" s="9" t="s">
        <v>833</v>
      </c>
      <c r="B62" s="79" t="s">
        <v>712</v>
      </c>
      <c r="C62" s="111" t="s">
        <v>714</v>
      </c>
      <c r="D62" s="81">
        <f>Субсидии!EV395</f>
        <v>4278.5</v>
      </c>
      <c r="E62" s="81">
        <f>Субсидии!EW395</f>
        <v>0</v>
      </c>
      <c r="F62" s="81">
        <f t="shared" si="0"/>
        <v>0</v>
      </c>
      <c r="G62" s="13"/>
      <c r="H62" s="16"/>
    </row>
    <row r="63" spans="1:8" ht="65.25" customHeight="1" x14ac:dyDescent="0.2">
      <c r="A63" s="9" t="s">
        <v>834</v>
      </c>
      <c r="B63" s="79" t="s">
        <v>713</v>
      </c>
      <c r="C63" s="111" t="s">
        <v>716</v>
      </c>
      <c r="D63" s="81">
        <f>Субсидии!EY395</f>
        <v>3719.7</v>
      </c>
      <c r="E63" s="81">
        <f>Субсидии!EZ395</f>
        <v>0</v>
      </c>
      <c r="F63" s="81">
        <f t="shared" si="0"/>
        <v>0</v>
      </c>
      <c r="G63" s="13"/>
      <c r="H63" s="16"/>
    </row>
    <row r="64" spans="1:8" ht="38.25" customHeight="1" x14ac:dyDescent="0.2">
      <c r="A64" s="9" t="s">
        <v>835</v>
      </c>
      <c r="B64" s="79" t="s">
        <v>718</v>
      </c>
      <c r="C64" s="111" t="s">
        <v>719</v>
      </c>
      <c r="D64" s="81">
        <f>Субсидии!FB395</f>
        <v>21444.18</v>
      </c>
      <c r="E64" s="81">
        <f>Субсидии!FC395</f>
        <v>15531.917710000002</v>
      </c>
      <c r="F64" s="81">
        <f t="shared" si="0"/>
        <v>72.429524980670763</v>
      </c>
      <c r="G64" s="13"/>
      <c r="H64" s="16"/>
    </row>
    <row r="65" spans="1:8" ht="42" customHeight="1" x14ac:dyDescent="0.2">
      <c r="A65" s="9" t="s">
        <v>836</v>
      </c>
      <c r="B65" s="79" t="s">
        <v>747</v>
      </c>
      <c r="C65" s="111" t="s">
        <v>748</v>
      </c>
      <c r="D65" s="81">
        <f>Субсидии!FE395</f>
        <v>15060.112360000001</v>
      </c>
      <c r="E65" s="81">
        <f>Субсидии!FF395</f>
        <v>15060.112360000001</v>
      </c>
      <c r="F65" s="81">
        <f t="shared" si="0"/>
        <v>100</v>
      </c>
      <c r="G65" s="13"/>
      <c r="H65" s="16"/>
    </row>
    <row r="66" spans="1:8" ht="39.75" customHeight="1" x14ac:dyDescent="0.2">
      <c r="A66" s="9" t="s">
        <v>837</v>
      </c>
      <c r="B66" s="79" t="s">
        <v>759</v>
      </c>
      <c r="C66" s="111" t="s">
        <v>760</v>
      </c>
      <c r="D66" s="81">
        <f>Субсидии!FH395</f>
        <v>6160.5617899999997</v>
      </c>
      <c r="E66" s="81">
        <f>Субсидии!FI395</f>
        <v>6160.5617899999997</v>
      </c>
      <c r="F66" s="81">
        <f t="shared" si="0"/>
        <v>100</v>
      </c>
      <c r="G66" s="13"/>
      <c r="H66" s="16"/>
    </row>
    <row r="67" spans="1:8" ht="39.75" customHeight="1" x14ac:dyDescent="0.2">
      <c r="A67" s="9" t="s">
        <v>838</v>
      </c>
      <c r="B67" s="79" t="s">
        <v>767</v>
      </c>
      <c r="C67" s="111" t="s">
        <v>768</v>
      </c>
      <c r="D67" s="81">
        <f>Субсидии!FK395</f>
        <v>17474.8</v>
      </c>
      <c r="E67" s="81">
        <f>Субсидии!FL395</f>
        <v>0</v>
      </c>
      <c r="F67" s="81">
        <f t="shared" si="0"/>
        <v>0</v>
      </c>
      <c r="G67" s="13"/>
      <c r="H67" s="16"/>
    </row>
    <row r="68" spans="1:8" ht="67.5" customHeight="1" x14ac:dyDescent="0.2">
      <c r="A68" s="9" t="s">
        <v>839</v>
      </c>
      <c r="B68" s="79" t="s">
        <v>770</v>
      </c>
      <c r="C68" s="111" t="s">
        <v>771</v>
      </c>
      <c r="D68" s="81">
        <f>Субсидии!FN395</f>
        <v>1500</v>
      </c>
      <c r="E68" s="81">
        <f>Субсидии!FO395</f>
        <v>1500</v>
      </c>
      <c r="F68" s="81">
        <f t="shared" si="0"/>
        <v>100</v>
      </c>
      <c r="G68" s="13"/>
      <c r="H68" s="16"/>
    </row>
    <row r="69" spans="1:8" ht="44.25" customHeight="1" x14ac:dyDescent="0.2">
      <c r="A69" s="9" t="s">
        <v>840</v>
      </c>
      <c r="B69" s="79" t="s">
        <v>773</v>
      </c>
      <c r="C69" s="111" t="s">
        <v>775</v>
      </c>
      <c r="D69" s="81">
        <f>Субсидии!FQ395</f>
        <v>19143.47</v>
      </c>
      <c r="E69" s="81">
        <f>Субсидии!FR395</f>
        <v>4773.9802200000004</v>
      </c>
      <c r="F69" s="81">
        <f t="shared" si="0"/>
        <v>24.937904256647307</v>
      </c>
      <c r="G69" s="13"/>
      <c r="H69" s="16"/>
    </row>
    <row r="70" spans="1:8" ht="41.25" customHeight="1" x14ac:dyDescent="0.2">
      <c r="A70" s="9" t="s">
        <v>841</v>
      </c>
      <c r="B70" s="79" t="s">
        <v>777</v>
      </c>
      <c r="C70" s="111" t="s">
        <v>778</v>
      </c>
      <c r="D70" s="81">
        <f>Субсидии!FT395</f>
        <v>211021</v>
      </c>
      <c r="E70" s="81">
        <f>Субсидии!FU395</f>
        <v>138310.76024999999</v>
      </c>
      <c r="F70" s="81">
        <f t="shared" si="0"/>
        <v>65.543600044545329</v>
      </c>
      <c r="G70" s="13"/>
      <c r="H70" s="16"/>
    </row>
    <row r="71" spans="1:8" ht="41.25" customHeight="1" x14ac:dyDescent="0.2">
      <c r="A71" s="9" t="s">
        <v>842</v>
      </c>
      <c r="B71" s="79" t="s">
        <v>780</v>
      </c>
      <c r="C71" s="111" t="s">
        <v>781</v>
      </c>
      <c r="D71" s="81">
        <f>Субсидии!FW395</f>
        <v>1079847.1910900001</v>
      </c>
      <c r="E71" s="81">
        <f>Субсидии!FX395</f>
        <v>896957.77075999998</v>
      </c>
      <c r="F71" s="81">
        <f t="shared" si="0"/>
        <v>83.063398058627996</v>
      </c>
      <c r="G71" s="13"/>
      <c r="H71" s="16"/>
    </row>
    <row r="72" spans="1:8" ht="51" customHeight="1" x14ac:dyDescent="0.2">
      <c r="A72" s="9" t="s">
        <v>903</v>
      </c>
      <c r="B72" s="79" t="s">
        <v>783</v>
      </c>
      <c r="C72" s="111" t="s">
        <v>784</v>
      </c>
      <c r="D72" s="81">
        <f>Субсидии!FZ395</f>
        <v>58508.7</v>
      </c>
      <c r="E72" s="81">
        <f>Субсидии!GA395</f>
        <v>45352.559040000007</v>
      </c>
      <c r="F72" s="81">
        <f t="shared" si="0"/>
        <v>77.514214193786586</v>
      </c>
      <c r="G72" s="13"/>
      <c r="H72" s="16"/>
    </row>
    <row r="73" spans="1:8" ht="69" customHeight="1" x14ac:dyDescent="0.2">
      <c r="A73" s="9" t="s">
        <v>907</v>
      </c>
      <c r="B73" s="79" t="s">
        <v>786</v>
      </c>
      <c r="C73" s="111" t="s">
        <v>788</v>
      </c>
      <c r="D73" s="81">
        <f>Субсидии!GC395</f>
        <v>989604.19944</v>
      </c>
      <c r="E73" s="81">
        <f>Субсидии!GD395</f>
        <v>249993.07208999997</v>
      </c>
      <c r="F73" s="81">
        <f t="shared" si="0"/>
        <v>25.26192514456454</v>
      </c>
      <c r="G73" s="13"/>
      <c r="H73" s="16"/>
    </row>
    <row r="74" spans="1:8" ht="45.75" customHeight="1" x14ac:dyDescent="0.2">
      <c r="A74" s="9" t="s">
        <v>911</v>
      </c>
      <c r="B74" s="79" t="s">
        <v>789</v>
      </c>
      <c r="C74" s="111" t="s">
        <v>790</v>
      </c>
      <c r="D74" s="81">
        <f>Субсидии!GF395</f>
        <v>7009.5505000000003</v>
      </c>
      <c r="E74" s="81">
        <f>Субсидии!GG395</f>
        <v>0</v>
      </c>
      <c r="F74" s="81">
        <f t="shared" si="0"/>
        <v>0</v>
      </c>
      <c r="G74" s="13"/>
      <c r="H74" s="16"/>
    </row>
    <row r="75" spans="1:8" ht="45.75" customHeight="1" x14ac:dyDescent="0.2">
      <c r="A75" s="9" t="s">
        <v>922</v>
      </c>
      <c r="B75" s="79" t="s">
        <v>792</v>
      </c>
      <c r="C75" s="111" t="s">
        <v>794</v>
      </c>
      <c r="D75" s="81">
        <f>Субсидии!GI395</f>
        <v>116853.9</v>
      </c>
      <c r="E75" s="81">
        <f>Субсидии!GJ395</f>
        <v>14104.779970000001</v>
      </c>
      <c r="F75" s="81">
        <f t="shared" si="0"/>
        <v>12.070440070891944</v>
      </c>
      <c r="G75" s="13"/>
      <c r="H75" s="16"/>
    </row>
    <row r="76" spans="1:8" ht="70.5" customHeight="1" x14ac:dyDescent="0.2">
      <c r="A76" s="9" t="s">
        <v>985</v>
      </c>
      <c r="B76" s="79" t="s">
        <v>904</v>
      </c>
      <c r="C76" s="111" t="s">
        <v>906</v>
      </c>
      <c r="D76" s="81">
        <f>Субсидии!GL395</f>
        <v>56251.3</v>
      </c>
      <c r="E76" s="81">
        <f>Субсидии!GM395</f>
        <v>56251.3</v>
      </c>
      <c r="F76" s="81">
        <f t="shared" si="0"/>
        <v>100</v>
      </c>
      <c r="G76" s="13"/>
      <c r="H76" s="16"/>
    </row>
    <row r="77" spans="1:8" ht="55.5" customHeight="1" x14ac:dyDescent="0.2">
      <c r="A77" s="9" t="s">
        <v>986</v>
      </c>
      <c r="B77" s="79" t="s">
        <v>908</v>
      </c>
      <c r="C77" s="111" t="s">
        <v>910</v>
      </c>
      <c r="D77" s="81">
        <f>Субсидии!GO395</f>
        <v>85550</v>
      </c>
      <c r="E77" s="81">
        <f>Субсидии!GP395</f>
        <v>85549.406180000005</v>
      </c>
      <c r="F77" s="81">
        <f t="shared" si="0"/>
        <v>99.999305879602574</v>
      </c>
      <c r="G77" s="13"/>
      <c r="H77" s="16"/>
    </row>
    <row r="78" spans="1:8" ht="55.5" customHeight="1" x14ac:dyDescent="0.2">
      <c r="A78" s="9" t="s">
        <v>995</v>
      </c>
      <c r="B78" s="79" t="s">
        <v>913</v>
      </c>
      <c r="C78" s="111" t="s">
        <v>916</v>
      </c>
      <c r="D78" s="81">
        <f>Субсидии!GR395</f>
        <v>15639.1</v>
      </c>
      <c r="E78" s="81">
        <f>Субсидии!GS395</f>
        <v>10743.583949999998</v>
      </c>
      <c r="F78" s="81">
        <f t="shared" si="0"/>
        <v>68.696945156690589</v>
      </c>
      <c r="G78" s="13"/>
      <c r="H78" s="16"/>
    </row>
    <row r="79" spans="1:8" ht="55.5" customHeight="1" x14ac:dyDescent="0.2">
      <c r="A79" s="9" t="s">
        <v>999</v>
      </c>
      <c r="B79" s="79" t="s">
        <v>996</v>
      </c>
      <c r="C79" s="111" t="s">
        <v>998</v>
      </c>
      <c r="D79" s="81">
        <f>Субсидии!GU395</f>
        <v>29153.9</v>
      </c>
      <c r="E79" s="81">
        <f>Субсидии!GV395</f>
        <v>0</v>
      </c>
      <c r="F79" s="81">
        <f t="shared" si="0"/>
        <v>0</v>
      </c>
      <c r="G79" s="13"/>
      <c r="H79" s="16"/>
    </row>
    <row r="80" spans="1:8" ht="67.5" customHeight="1" x14ac:dyDescent="0.2">
      <c r="A80" s="9" t="s">
        <v>1005</v>
      </c>
      <c r="B80" s="79" t="s">
        <v>1006</v>
      </c>
      <c r="C80" s="111" t="s">
        <v>1008</v>
      </c>
      <c r="D80" s="81">
        <f>Субсидии!GX395</f>
        <v>67127.799999999988</v>
      </c>
      <c r="E80" s="81">
        <f>Субсидии!GY395</f>
        <v>0</v>
      </c>
      <c r="F80" s="81">
        <f t="shared" si="0"/>
        <v>0</v>
      </c>
      <c r="G80" s="13"/>
      <c r="H80" s="16"/>
    </row>
    <row r="81" spans="1:10" ht="67.5" customHeight="1" x14ac:dyDescent="0.2">
      <c r="A81" s="9" t="s">
        <v>1011</v>
      </c>
      <c r="B81" s="79" t="s">
        <v>1014</v>
      </c>
      <c r="C81" s="111" t="s">
        <v>1012</v>
      </c>
      <c r="D81" s="81">
        <f>Субсидии!HA395</f>
        <v>77838.7</v>
      </c>
      <c r="E81" s="81">
        <f>Субсидии!HB395</f>
        <v>0</v>
      </c>
      <c r="F81" s="81">
        <f t="shared" si="0"/>
        <v>0</v>
      </c>
      <c r="G81" s="13"/>
      <c r="H81" s="16"/>
    </row>
    <row r="82" spans="1:10" ht="21" customHeight="1" x14ac:dyDescent="0.25">
      <c r="A82" s="176" t="s">
        <v>46</v>
      </c>
      <c r="B82" s="177" t="s">
        <v>47</v>
      </c>
      <c r="C82" s="178"/>
      <c r="D82" s="179">
        <f>SUM(D83:D104)</f>
        <v>24565755.059999995</v>
      </c>
      <c r="E82" s="179">
        <f>SUM(E83:E104)</f>
        <v>16959023.032059994</v>
      </c>
      <c r="F82" s="179">
        <f t="shared" si="0"/>
        <v>69.035219925619487</v>
      </c>
      <c r="G82" s="8"/>
      <c r="H82" s="8"/>
      <c r="I82" s="10"/>
      <c r="J82" s="10"/>
    </row>
    <row r="83" spans="1:10" s="12" customFormat="1" ht="91.5" customHeight="1" x14ac:dyDescent="0.2">
      <c r="A83" s="11" t="s">
        <v>48</v>
      </c>
      <c r="B83" s="152" t="s">
        <v>193</v>
      </c>
      <c r="C83" s="69" t="s">
        <v>49</v>
      </c>
      <c r="D83" s="70">
        <f>'Субвенции '!E394</f>
        <v>76633.2</v>
      </c>
      <c r="E83" s="70">
        <f>'Субвенции '!F394</f>
        <v>49989.575230000002</v>
      </c>
      <c r="F83" s="70">
        <f t="shared" si="0"/>
        <v>65.232269081807885</v>
      </c>
      <c r="G83" s="18"/>
      <c r="H83" s="17"/>
    </row>
    <row r="84" spans="1:10" s="12" customFormat="1" ht="105.75" customHeight="1" x14ac:dyDescent="0.2">
      <c r="A84" s="11" t="s">
        <v>50</v>
      </c>
      <c r="B84" s="152" t="s">
        <v>190</v>
      </c>
      <c r="C84" s="69" t="s">
        <v>51</v>
      </c>
      <c r="D84" s="70">
        <f>'Субвенции '!H394</f>
        <v>22184.199999999997</v>
      </c>
      <c r="E84" s="70">
        <f>'Субвенции '!I394</f>
        <v>15749.50561</v>
      </c>
      <c r="F84" s="70">
        <f t="shared" si="0"/>
        <v>70.994246400591422</v>
      </c>
      <c r="G84" s="17"/>
      <c r="H84" s="17"/>
    </row>
    <row r="85" spans="1:10" s="12" customFormat="1" ht="95.25" customHeight="1" x14ac:dyDescent="0.2">
      <c r="A85" s="11" t="s">
        <v>52</v>
      </c>
      <c r="B85" s="152" t="s">
        <v>843</v>
      </c>
      <c r="C85" s="69" t="s">
        <v>53</v>
      </c>
      <c r="D85" s="70">
        <f>'Субвенции '!K394</f>
        <v>587409.69999999995</v>
      </c>
      <c r="E85" s="70">
        <f>'Субвенции '!L394</f>
        <v>352063.63303999999</v>
      </c>
      <c r="F85" s="70">
        <f t="shared" si="0"/>
        <v>59.934936900088644</v>
      </c>
      <c r="G85" s="17"/>
      <c r="H85" s="17"/>
    </row>
    <row r="86" spans="1:10" s="12" customFormat="1" ht="55.5" customHeight="1" x14ac:dyDescent="0.2">
      <c r="A86" s="11" t="s">
        <v>54</v>
      </c>
      <c r="B86" s="152" t="s">
        <v>216</v>
      </c>
      <c r="C86" s="69" t="s">
        <v>55</v>
      </c>
      <c r="D86" s="70">
        <f>'Субвенции '!N394</f>
        <v>5620798.5</v>
      </c>
      <c r="E86" s="70">
        <f>'Субвенции '!O394</f>
        <v>4198070.3828699999</v>
      </c>
      <c r="F86" s="70">
        <f t="shared" si="0"/>
        <v>74.688149430547995</v>
      </c>
      <c r="G86" s="17"/>
      <c r="H86" s="17"/>
    </row>
    <row r="87" spans="1:10" s="12" customFormat="1" ht="88.5" customHeight="1" x14ac:dyDescent="0.2">
      <c r="A87" s="11" t="s">
        <v>56</v>
      </c>
      <c r="B87" s="152" t="s">
        <v>191</v>
      </c>
      <c r="C87" s="69" t="s">
        <v>57</v>
      </c>
      <c r="D87" s="70">
        <f>'Субвенции '!Q394</f>
        <v>335910</v>
      </c>
      <c r="E87" s="70">
        <f>'Субвенции '!R394</f>
        <v>167584.39714000002</v>
      </c>
      <c r="F87" s="70">
        <f t="shared" si="0"/>
        <v>49.889671977613055</v>
      </c>
      <c r="G87" s="17"/>
      <c r="H87" s="17"/>
    </row>
    <row r="88" spans="1:10" ht="142.5" customHeight="1" x14ac:dyDescent="0.2">
      <c r="A88" s="11" t="s">
        <v>58</v>
      </c>
      <c r="B88" s="166" t="s">
        <v>681</v>
      </c>
      <c r="C88" s="80" t="s">
        <v>59</v>
      </c>
      <c r="D88" s="81">
        <f>'Субвенции '!T394</f>
        <v>17386.199999999997</v>
      </c>
      <c r="E88" s="81">
        <f>'Субвенции '!U394</f>
        <v>11853.975439999998</v>
      </c>
      <c r="F88" s="81">
        <f t="shared" si="0"/>
        <v>68.180369718512395</v>
      </c>
      <c r="G88" s="13"/>
      <c r="H88" s="13"/>
    </row>
    <row r="89" spans="1:10" s="12" customFormat="1" ht="51.75" customHeight="1" x14ac:dyDescent="0.2">
      <c r="A89" s="9" t="s">
        <v>60</v>
      </c>
      <c r="B89" s="152" t="s">
        <v>218</v>
      </c>
      <c r="C89" s="69" t="s">
        <v>61</v>
      </c>
      <c r="D89" s="70">
        <f>'Субвенции '!W394</f>
        <v>15783913.899999995</v>
      </c>
      <c r="E89" s="70">
        <f>'Субвенции '!X394</f>
        <v>10858260.1371</v>
      </c>
      <c r="F89" s="70">
        <f t="shared" si="0"/>
        <v>68.793204308470052</v>
      </c>
      <c r="G89" s="17"/>
      <c r="H89" s="17"/>
    </row>
    <row r="90" spans="1:10" s="12" customFormat="1" ht="111" customHeight="1" x14ac:dyDescent="0.2">
      <c r="A90" s="11" t="s">
        <v>62</v>
      </c>
      <c r="B90" s="152" t="s">
        <v>195</v>
      </c>
      <c r="C90" s="107" t="s">
        <v>197</v>
      </c>
      <c r="D90" s="70">
        <f>'Субвенции '!Z394</f>
        <v>84196.699999999983</v>
      </c>
      <c r="E90" s="70">
        <f>'Субвенции '!AA394</f>
        <v>54005.203210000007</v>
      </c>
      <c r="F90" s="70">
        <f t="shared" si="0"/>
        <v>64.141710078898612</v>
      </c>
      <c r="G90" s="17"/>
      <c r="H90" s="17"/>
    </row>
    <row r="91" spans="1:10" s="12" customFormat="1" ht="102.75" customHeight="1" x14ac:dyDescent="0.2">
      <c r="A91" s="11" t="s">
        <v>63</v>
      </c>
      <c r="B91" s="152" t="s">
        <v>198</v>
      </c>
      <c r="C91" s="69" t="s">
        <v>64</v>
      </c>
      <c r="D91" s="70">
        <f>'Субвенции '!AC394</f>
        <v>1578.5</v>
      </c>
      <c r="E91" s="70">
        <f>'Субвенции '!AD394</f>
        <v>516.38121999999998</v>
      </c>
      <c r="F91" s="70">
        <f t="shared" si="0"/>
        <v>32.713412733607854</v>
      </c>
      <c r="G91" s="17"/>
      <c r="H91" s="17"/>
    </row>
    <row r="92" spans="1:10" s="12" customFormat="1" ht="78" customHeight="1" x14ac:dyDescent="0.2">
      <c r="A92" s="11" t="s">
        <v>65</v>
      </c>
      <c r="B92" s="152" t="s">
        <v>184</v>
      </c>
      <c r="C92" s="69" t="s">
        <v>66</v>
      </c>
      <c r="D92" s="70">
        <f>'Субвенции '!AF394</f>
        <v>65481.399999999965</v>
      </c>
      <c r="E92" s="70">
        <f>'Субвенции '!AG394</f>
        <v>42513.139909999991</v>
      </c>
      <c r="F92" s="70">
        <f t="shared" si="0"/>
        <v>64.923993546258956</v>
      </c>
      <c r="G92" s="17"/>
      <c r="H92" s="17"/>
    </row>
    <row r="93" spans="1:10" s="12" customFormat="1" ht="67.5" customHeight="1" x14ac:dyDescent="0.2">
      <c r="A93" s="11" t="s">
        <v>67</v>
      </c>
      <c r="B93" s="152" t="s">
        <v>186</v>
      </c>
      <c r="C93" s="69" t="s">
        <v>188</v>
      </c>
      <c r="D93" s="70">
        <f>'Субвенции '!AI394</f>
        <v>659308.30000000005</v>
      </c>
      <c r="E93" s="70">
        <f>'Субвенции '!AJ394</f>
        <v>266414.38498999999</v>
      </c>
      <c r="F93" s="70">
        <f t="shared" si="0"/>
        <v>40.408164888869138</v>
      </c>
      <c r="G93" s="17"/>
      <c r="H93" s="17"/>
    </row>
    <row r="94" spans="1:10" s="12" customFormat="1" ht="72.75" customHeight="1" x14ac:dyDescent="0.2">
      <c r="A94" s="11" t="s">
        <v>70</v>
      </c>
      <c r="B94" s="152" t="s">
        <v>207</v>
      </c>
      <c r="C94" s="107" t="s">
        <v>69</v>
      </c>
      <c r="D94" s="70">
        <f>'Субвенции '!AL394</f>
        <v>37559.899999999994</v>
      </c>
      <c r="E94" s="70">
        <f>'Субвенции '!AM394</f>
        <v>23366.194490000002</v>
      </c>
      <c r="F94" s="70">
        <f t="shared" si="0"/>
        <v>62.210481098192503</v>
      </c>
      <c r="G94" s="17"/>
      <c r="H94" s="17"/>
    </row>
    <row r="95" spans="1:10" s="12" customFormat="1" ht="90.75" customHeight="1" x14ac:dyDescent="0.2">
      <c r="A95" s="11" t="s">
        <v>68</v>
      </c>
      <c r="B95" s="152" t="s">
        <v>209</v>
      </c>
      <c r="C95" s="107" t="s">
        <v>71</v>
      </c>
      <c r="D95" s="70">
        <f>'Субвенции '!AO394</f>
        <v>19663.400000000012</v>
      </c>
      <c r="E95" s="70">
        <f>'Субвенции '!AP394</f>
        <v>11960.389320000002</v>
      </c>
      <c r="F95" s="70">
        <f t="shared" si="0"/>
        <v>60.825642157510885</v>
      </c>
      <c r="G95" s="17"/>
      <c r="H95" s="17"/>
    </row>
    <row r="96" spans="1:10" s="12" customFormat="1" ht="42.75" customHeight="1" x14ac:dyDescent="0.2">
      <c r="A96" s="11" t="s">
        <v>70</v>
      </c>
      <c r="B96" s="152" t="s">
        <v>683</v>
      </c>
      <c r="C96" s="69" t="s">
        <v>73</v>
      </c>
      <c r="D96" s="70">
        <f>'Субвенции '!AR394</f>
        <v>81828.760000000009</v>
      </c>
      <c r="E96" s="70">
        <f>'Субвенции '!AS394</f>
        <v>61371.9</v>
      </c>
      <c r="F96" s="70">
        <f t="shared" si="0"/>
        <v>75.000403281193556</v>
      </c>
      <c r="G96" s="17"/>
      <c r="H96" s="17"/>
    </row>
    <row r="97" spans="1:9" s="12" customFormat="1" ht="122.25" customHeight="1" x14ac:dyDescent="0.2">
      <c r="A97" s="11" t="s">
        <v>72</v>
      </c>
      <c r="B97" s="152" t="s">
        <v>844</v>
      </c>
      <c r="C97" s="69" t="s">
        <v>211</v>
      </c>
      <c r="D97" s="70">
        <f>'Субвенции '!AU394</f>
        <v>22609.299999999996</v>
      </c>
      <c r="E97" s="70">
        <f>'Субвенции '!AV394</f>
        <v>14287.984210000002</v>
      </c>
      <c r="F97" s="70">
        <f t="shared" si="0"/>
        <v>63.195163981193602</v>
      </c>
      <c r="G97" s="17"/>
      <c r="H97" s="17"/>
    </row>
    <row r="98" spans="1:9" ht="72.75" customHeight="1" x14ac:dyDescent="0.25">
      <c r="A98" s="11" t="s">
        <v>74</v>
      </c>
      <c r="B98" s="79" t="s">
        <v>849</v>
      </c>
      <c r="C98" s="80" t="s">
        <v>76</v>
      </c>
      <c r="D98" s="81">
        <f>'Субвенции '!AX394</f>
        <v>54465.100000000013</v>
      </c>
      <c r="E98" s="81">
        <f>'Субвенции '!AY394</f>
        <v>33485.464339999999</v>
      </c>
      <c r="F98" s="81">
        <f t="shared" si="0"/>
        <v>61.480589111192288</v>
      </c>
      <c r="G98" s="8"/>
      <c r="H98" s="15"/>
      <c r="I98" s="10"/>
    </row>
    <row r="99" spans="1:9" s="12" customFormat="1" ht="59.25" customHeight="1" x14ac:dyDescent="0.2">
      <c r="A99" s="9" t="s">
        <v>75</v>
      </c>
      <c r="B99" s="152" t="s">
        <v>212</v>
      </c>
      <c r="C99" s="69" t="s">
        <v>78</v>
      </c>
      <c r="D99" s="70">
        <f>'Субвенции '!BA394</f>
        <v>16215</v>
      </c>
      <c r="E99" s="70">
        <f>'Субвенции '!BB394</f>
        <v>7707.4572000000007</v>
      </c>
      <c r="F99" s="70">
        <f t="shared" si="0"/>
        <v>47.53288436632748</v>
      </c>
      <c r="G99" s="17"/>
      <c r="H99" s="17"/>
    </row>
    <row r="100" spans="1:9" s="12" customFormat="1" ht="66.75" customHeight="1" x14ac:dyDescent="0.2">
      <c r="A100" s="11" t="s">
        <v>77</v>
      </c>
      <c r="B100" s="152" t="s">
        <v>214</v>
      </c>
      <c r="C100" s="69" t="s">
        <v>680</v>
      </c>
      <c r="D100" s="70">
        <f>'Субвенции '!BD394</f>
        <v>25133.100000000006</v>
      </c>
      <c r="E100" s="70">
        <f>'Субвенции '!BE394</f>
        <v>16282.362820000002</v>
      </c>
      <c r="F100" s="70">
        <f t="shared" ref="F100:F153" si="1">E100/D100*100</f>
        <v>64.784538397571325</v>
      </c>
      <c r="G100" s="17"/>
      <c r="H100" s="17"/>
    </row>
    <row r="101" spans="1:9" ht="57.75" customHeight="1" x14ac:dyDescent="0.2">
      <c r="A101" s="11" t="s">
        <v>79</v>
      </c>
      <c r="B101" s="166" t="s">
        <v>232</v>
      </c>
      <c r="C101" s="80" t="s">
        <v>234</v>
      </c>
      <c r="D101" s="81">
        <f>'Субвенции '!BG394</f>
        <v>1035410.5</v>
      </c>
      <c r="E101" s="81">
        <f>'Субвенции '!BH394</f>
        <v>763244.03383000009</v>
      </c>
      <c r="F101" s="81">
        <f t="shared" si="1"/>
        <v>73.714148526598876</v>
      </c>
      <c r="G101" s="13"/>
      <c r="H101" s="13"/>
    </row>
    <row r="102" spans="1:9" ht="81" customHeight="1" x14ac:dyDescent="0.2">
      <c r="A102" s="9" t="s">
        <v>80</v>
      </c>
      <c r="B102" s="166" t="s">
        <v>230</v>
      </c>
      <c r="C102" s="80" t="s">
        <v>231</v>
      </c>
      <c r="D102" s="81">
        <f>'Субвенции '!BJ394</f>
        <v>13025.199999999999</v>
      </c>
      <c r="E102" s="81">
        <f>'Субвенции '!BK394</f>
        <v>6594.0679700000001</v>
      </c>
      <c r="F102" s="81">
        <f t="shared" si="1"/>
        <v>50.625464253907815</v>
      </c>
      <c r="G102" s="13"/>
      <c r="H102" s="13"/>
    </row>
    <row r="103" spans="1:9" ht="81" customHeight="1" x14ac:dyDescent="0.2">
      <c r="A103" s="9" t="s">
        <v>81</v>
      </c>
      <c r="B103" s="166" t="s">
        <v>691</v>
      </c>
      <c r="C103" s="80" t="s">
        <v>692</v>
      </c>
      <c r="D103" s="81">
        <f>'Субвенции '!BM394</f>
        <v>1883.1999999999998</v>
      </c>
      <c r="E103" s="81">
        <f>'Субвенции '!BN394</f>
        <v>1736.7451899999999</v>
      </c>
      <c r="F103" s="81">
        <f t="shared" si="1"/>
        <v>92.223087829226841</v>
      </c>
      <c r="G103" s="13"/>
      <c r="H103" s="13"/>
    </row>
    <row r="104" spans="1:9" ht="96" customHeight="1" x14ac:dyDescent="0.2">
      <c r="A104" s="9" t="s">
        <v>247</v>
      </c>
      <c r="B104" s="166" t="s">
        <v>846</v>
      </c>
      <c r="C104" s="80" t="s">
        <v>847</v>
      </c>
      <c r="D104" s="81">
        <f>'Субвенции '!BP394</f>
        <v>3161</v>
      </c>
      <c r="E104" s="81">
        <f>'Субвенции '!BQ394</f>
        <v>1965.71693</v>
      </c>
      <c r="F104" s="81">
        <f t="shared" si="1"/>
        <v>62.186552673204687</v>
      </c>
      <c r="G104" s="13"/>
      <c r="H104" s="13"/>
    </row>
    <row r="105" spans="1:9" x14ac:dyDescent="0.25">
      <c r="A105" s="326" t="s">
        <v>82</v>
      </c>
      <c r="B105" s="327" t="s">
        <v>83</v>
      </c>
      <c r="C105" s="328"/>
      <c r="D105" s="329">
        <f>SUM(D106:D153)</f>
        <v>4661643.6730000004</v>
      </c>
      <c r="E105" s="329">
        <f>SUM(E106:E153)</f>
        <v>2397042.3705500001</v>
      </c>
      <c r="F105" s="329">
        <f t="shared" si="1"/>
        <v>51.420540450861694</v>
      </c>
      <c r="G105" s="8"/>
      <c r="H105" s="8"/>
    </row>
    <row r="106" spans="1:9" s="12" customFormat="1" ht="59.25" customHeight="1" x14ac:dyDescent="0.2">
      <c r="A106" s="11" t="s">
        <v>84</v>
      </c>
      <c r="B106" s="68" t="s">
        <v>686</v>
      </c>
      <c r="C106" s="69" t="s">
        <v>86</v>
      </c>
      <c r="D106" s="81">
        <f>Иные!E183</f>
        <v>120000</v>
      </c>
      <c r="E106" s="81">
        <f>Иные!F183</f>
        <v>99557.559959999999</v>
      </c>
      <c r="F106" s="81">
        <f t="shared" si="1"/>
        <v>82.964633300000003</v>
      </c>
      <c r="G106" s="17"/>
      <c r="H106" s="17"/>
    </row>
    <row r="107" spans="1:9" ht="36.75" customHeight="1" x14ac:dyDescent="0.2">
      <c r="A107" s="9" t="s">
        <v>85</v>
      </c>
      <c r="B107" s="68" t="s">
        <v>866</v>
      </c>
      <c r="C107" s="107" t="s">
        <v>220</v>
      </c>
      <c r="D107" s="243">
        <f>Иные!H183</f>
        <v>1000</v>
      </c>
      <c r="E107" s="243">
        <f>Иные!I183</f>
        <v>1000</v>
      </c>
      <c r="F107" s="81">
        <f t="shared" si="1"/>
        <v>100</v>
      </c>
      <c r="G107" s="13"/>
      <c r="H107" s="13"/>
    </row>
    <row r="108" spans="1:9" ht="54" customHeight="1" x14ac:dyDescent="0.2">
      <c r="A108" s="9" t="s">
        <v>87</v>
      </c>
      <c r="B108" s="68" t="s">
        <v>872</v>
      </c>
      <c r="C108" s="107" t="s">
        <v>871</v>
      </c>
      <c r="D108" s="243">
        <f>Иные!K183</f>
        <v>79500</v>
      </c>
      <c r="E108" s="243">
        <f>Иные!L183</f>
        <v>68457.399999999994</v>
      </c>
      <c r="F108" s="81">
        <f t="shared" si="1"/>
        <v>86.109937106918238</v>
      </c>
      <c r="G108" s="13"/>
      <c r="H108" s="13"/>
    </row>
    <row r="109" spans="1:9" ht="68.25" customHeight="1" x14ac:dyDescent="0.2">
      <c r="A109" s="9" t="s">
        <v>88</v>
      </c>
      <c r="B109" s="68" t="s">
        <v>236</v>
      </c>
      <c r="C109" s="107" t="s">
        <v>238</v>
      </c>
      <c r="D109" s="243">
        <f>Иные!N183</f>
        <v>290000</v>
      </c>
      <c r="E109" s="243">
        <f>Иные!O183</f>
        <v>290000</v>
      </c>
      <c r="F109" s="81">
        <f t="shared" si="1"/>
        <v>100</v>
      </c>
      <c r="G109" s="13"/>
      <c r="H109" s="13"/>
    </row>
    <row r="110" spans="1:9" ht="60.75" customHeight="1" x14ac:dyDescent="0.2">
      <c r="A110" s="9" t="s">
        <v>89</v>
      </c>
      <c r="B110" s="68" t="s">
        <v>241</v>
      </c>
      <c r="C110" s="107" t="s">
        <v>243</v>
      </c>
      <c r="D110" s="243">
        <f>Иные!Q183</f>
        <v>52300.10000000002</v>
      </c>
      <c r="E110" s="243">
        <f>Иные!R183</f>
        <v>36198.800739999999</v>
      </c>
      <c r="F110" s="81">
        <f t="shared" si="1"/>
        <v>69.21363580566765</v>
      </c>
      <c r="G110" s="13"/>
      <c r="H110" s="13"/>
    </row>
    <row r="111" spans="1:9" ht="57.75" customHeight="1" x14ac:dyDescent="0.2">
      <c r="A111" s="9" t="s">
        <v>221</v>
      </c>
      <c r="B111" s="68" t="s">
        <v>854</v>
      </c>
      <c r="C111" s="107" t="s">
        <v>855</v>
      </c>
      <c r="D111" s="243">
        <f>Иные!T183</f>
        <v>57973.999999999993</v>
      </c>
      <c r="E111" s="243">
        <f>Иные!U183</f>
        <v>48513.730790000001</v>
      </c>
      <c r="F111" s="81">
        <f t="shared" si="1"/>
        <v>83.681875996136213</v>
      </c>
      <c r="G111" s="13"/>
      <c r="H111" s="13"/>
    </row>
    <row r="112" spans="1:9" ht="57.75" customHeight="1" x14ac:dyDescent="0.2">
      <c r="A112" s="9" t="s">
        <v>222</v>
      </c>
      <c r="B112" s="68" t="s">
        <v>860</v>
      </c>
      <c r="C112" s="107" t="s">
        <v>858</v>
      </c>
      <c r="D112" s="243">
        <f>Иные!W183</f>
        <v>163845.99999999997</v>
      </c>
      <c r="E112" s="243">
        <f>Иные!X183</f>
        <v>136753.84769</v>
      </c>
      <c r="F112" s="81">
        <f t="shared" si="1"/>
        <v>83.464868040721171</v>
      </c>
      <c r="G112" s="13"/>
      <c r="H112" s="13"/>
    </row>
    <row r="113" spans="1:8" ht="57.75" customHeight="1" x14ac:dyDescent="0.2">
      <c r="A113" s="9" t="s">
        <v>90</v>
      </c>
      <c r="B113" s="68" t="s">
        <v>861</v>
      </c>
      <c r="C113" s="107" t="s">
        <v>859</v>
      </c>
      <c r="D113" s="243">
        <f>Иные!Z183</f>
        <v>57239</v>
      </c>
      <c r="E113" s="243">
        <f>Иные!AA183</f>
        <v>45210.605630000005</v>
      </c>
      <c r="F113" s="81">
        <f t="shared" si="1"/>
        <v>78.98566646866648</v>
      </c>
      <c r="G113" s="13"/>
      <c r="H113" s="13"/>
    </row>
    <row r="114" spans="1:8" ht="57.75" customHeight="1" x14ac:dyDescent="0.2">
      <c r="A114" s="9" t="s">
        <v>91</v>
      </c>
      <c r="B114" s="68" t="s">
        <v>863</v>
      </c>
      <c r="C114" s="107" t="s">
        <v>864</v>
      </c>
      <c r="D114" s="243">
        <f>Иные!AC183</f>
        <v>17701</v>
      </c>
      <c r="E114" s="243">
        <f>Иные!AD183</f>
        <v>17129.980360000001</v>
      </c>
      <c r="F114" s="81">
        <f t="shared" si="1"/>
        <v>96.774082594203719</v>
      </c>
      <c r="G114" s="13"/>
      <c r="H114" s="13"/>
    </row>
    <row r="115" spans="1:8" ht="67.5" customHeight="1" x14ac:dyDescent="0.2">
      <c r="A115" s="9" t="s">
        <v>92</v>
      </c>
      <c r="B115" s="79" t="s">
        <v>258</v>
      </c>
      <c r="C115" s="111" t="s">
        <v>689</v>
      </c>
      <c r="D115" s="243">
        <f>Иные!AF183</f>
        <v>15860</v>
      </c>
      <c r="E115" s="243">
        <f>Иные!AG183</f>
        <v>0</v>
      </c>
      <c r="F115" s="81">
        <f t="shared" si="1"/>
        <v>0</v>
      </c>
      <c r="G115" s="13"/>
      <c r="H115" s="13"/>
    </row>
    <row r="116" spans="1:8" ht="45.75" customHeight="1" x14ac:dyDescent="0.2">
      <c r="A116" s="9" t="s">
        <v>239</v>
      </c>
      <c r="B116" s="79" t="s">
        <v>851</v>
      </c>
      <c r="C116" s="111" t="s">
        <v>852</v>
      </c>
      <c r="D116" s="243">
        <f>Иные!AI183</f>
        <v>284853.40000000002</v>
      </c>
      <c r="E116" s="243">
        <f>Иные!AJ183</f>
        <v>213640.04699999999</v>
      </c>
      <c r="F116" s="81">
        <f t="shared" si="1"/>
        <v>74.999998946826679</v>
      </c>
      <c r="G116" s="13"/>
      <c r="H116" s="13"/>
    </row>
    <row r="117" spans="1:8" ht="37.5" customHeight="1" x14ac:dyDescent="0.2">
      <c r="A117" s="9" t="s">
        <v>240</v>
      </c>
      <c r="B117" s="68" t="s">
        <v>868</v>
      </c>
      <c r="C117" s="107" t="s">
        <v>869</v>
      </c>
      <c r="D117" s="243">
        <f>Иные!AL183</f>
        <v>25000</v>
      </c>
      <c r="E117" s="243">
        <f>Иные!AM183</f>
        <v>25000</v>
      </c>
      <c r="F117" s="81">
        <f t="shared" si="1"/>
        <v>100</v>
      </c>
      <c r="G117" s="13"/>
      <c r="H117" s="13"/>
    </row>
    <row r="118" spans="1:8" ht="52.5" customHeight="1" x14ac:dyDescent="0.2">
      <c r="A118" s="9" t="s">
        <v>245</v>
      </c>
      <c r="B118" s="68" t="s">
        <v>874</v>
      </c>
      <c r="C118" s="107" t="s">
        <v>875</v>
      </c>
      <c r="D118" s="243">
        <f>Иные!AO183</f>
        <v>224660</v>
      </c>
      <c r="E118" s="243">
        <f>Иные!AP183</f>
        <v>74160</v>
      </c>
      <c r="F118" s="81">
        <f t="shared" si="1"/>
        <v>33.009881598860503</v>
      </c>
      <c r="G118" s="13"/>
      <c r="H118" s="13"/>
    </row>
    <row r="119" spans="1:8" ht="70.5" customHeight="1" x14ac:dyDescent="0.2">
      <c r="A119" s="9" t="s">
        <v>246</v>
      </c>
      <c r="B119" s="68" t="s">
        <v>877</v>
      </c>
      <c r="C119" s="107" t="s">
        <v>878</v>
      </c>
      <c r="D119" s="243">
        <f>Иные!AR183</f>
        <v>75540</v>
      </c>
      <c r="E119" s="243">
        <f>Иные!AS183</f>
        <v>23940</v>
      </c>
      <c r="F119" s="81">
        <f t="shared" si="1"/>
        <v>31.691818903891978</v>
      </c>
      <c r="G119" s="13"/>
      <c r="H119" s="13"/>
    </row>
    <row r="120" spans="1:8" ht="66" customHeight="1" x14ac:dyDescent="0.2">
      <c r="A120" s="9" t="s">
        <v>250</v>
      </c>
      <c r="B120" s="68" t="s">
        <v>929</v>
      </c>
      <c r="C120" s="107" t="s">
        <v>930</v>
      </c>
      <c r="D120" s="243">
        <f>Иные!AU183</f>
        <v>75000</v>
      </c>
      <c r="E120" s="243">
        <f>Иные!AV183</f>
        <v>0</v>
      </c>
      <c r="F120" s="81">
        <f t="shared" si="1"/>
        <v>0</v>
      </c>
      <c r="G120" s="13"/>
      <c r="H120" s="13"/>
    </row>
    <row r="121" spans="1:8" ht="69" customHeight="1" x14ac:dyDescent="0.2">
      <c r="A121" s="9" t="s">
        <v>251</v>
      </c>
      <c r="B121" s="68" t="s">
        <v>880</v>
      </c>
      <c r="C121" s="107" t="s">
        <v>881</v>
      </c>
      <c r="D121" s="243">
        <f>Иные!AX183</f>
        <v>300000</v>
      </c>
      <c r="E121" s="243">
        <f>Иные!AY183</f>
        <v>300000</v>
      </c>
      <c r="F121" s="81">
        <f t="shared" si="1"/>
        <v>100</v>
      </c>
      <c r="G121" s="13"/>
      <c r="H121" s="13"/>
    </row>
    <row r="122" spans="1:8" ht="50.25" customHeight="1" x14ac:dyDescent="0.2">
      <c r="A122" s="9" t="s">
        <v>252</v>
      </c>
      <c r="B122" s="68" t="s">
        <v>1073</v>
      </c>
      <c r="C122" s="107" t="s">
        <v>884</v>
      </c>
      <c r="D122" s="243">
        <f>Иные!BA183</f>
        <v>21904.434600000001</v>
      </c>
      <c r="E122" s="243">
        <f>Иные!BB183</f>
        <v>21904.434600000001</v>
      </c>
      <c r="F122" s="81">
        <f t="shared" si="1"/>
        <v>100</v>
      </c>
      <c r="G122" s="13"/>
      <c r="H122" s="13"/>
    </row>
    <row r="123" spans="1:8" ht="47.25" customHeight="1" x14ac:dyDescent="0.2">
      <c r="A123" s="9" t="s">
        <v>253</v>
      </c>
      <c r="B123" s="68" t="s">
        <v>1072</v>
      </c>
      <c r="C123" s="107" t="s">
        <v>885</v>
      </c>
      <c r="D123" s="243">
        <f>Иные!BD183</f>
        <v>3000</v>
      </c>
      <c r="E123" s="243">
        <f>Иные!BE183</f>
        <v>3000</v>
      </c>
      <c r="F123" s="81">
        <f t="shared" si="1"/>
        <v>100</v>
      </c>
      <c r="G123" s="13"/>
      <c r="H123" s="13"/>
    </row>
    <row r="124" spans="1:8" ht="54" customHeight="1" x14ac:dyDescent="0.2">
      <c r="A124" s="9" t="s">
        <v>254</v>
      </c>
      <c r="B124" s="68" t="s">
        <v>1071</v>
      </c>
      <c r="C124" s="107" t="s">
        <v>886</v>
      </c>
      <c r="D124" s="243">
        <f>Иные!BG183</f>
        <v>5028.7083999999995</v>
      </c>
      <c r="E124" s="243">
        <f>Иные!BH183</f>
        <v>5028.7083999999995</v>
      </c>
      <c r="F124" s="81">
        <f t="shared" si="1"/>
        <v>100</v>
      </c>
      <c r="G124" s="13"/>
      <c r="H124" s="13"/>
    </row>
    <row r="125" spans="1:8" ht="47.25" customHeight="1" x14ac:dyDescent="0.2">
      <c r="A125" s="9" t="s">
        <v>255</v>
      </c>
      <c r="B125" s="68" t="s">
        <v>1059</v>
      </c>
      <c r="C125" s="107" t="s">
        <v>889</v>
      </c>
      <c r="D125" s="243">
        <f>Иные!BJ183</f>
        <v>19400</v>
      </c>
      <c r="E125" s="243">
        <f>Иные!BK183</f>
        <v>19400</v>
      </c>
      <c r="F125" s="81">
        <f t="shared" si="1"/>
        <v>100</v>
      </c>
      <c r="G125" s="13"/>
      <c r="H125" s="13"/>
    </row>
    <row r="126" spans="1:8" ht="47.25" customHeight="1" x14ac:dyDescent="0.2">
      <c r="A126" s="9" t="s">
        <v>256</v>
      </c>
      <c r="B126" s="68" t="s">
        <v>893</v>
      </c>
      <c r="C126" s="107" t="s">
        <v>957</v>
      </c>
      <c r="D126" s="243">
        <f>Иные!BM183</f>
        <v>287125</v>
      </c>
      <c r="E126" s="243">
        <f>Иные!BN183</f>
        <v>136377.2611</v>
      </c>
      <c r="F126" s="81">
        <f t="shared" si="1"/>
        <v>47.497522368306491</v>
      </c>
      <c r="G126" s="13"/>
      <c r="H126" s="13"/>
    </row>
    <row r="127" spans="1:8" ht="65.25" customHeight="1" x14ac:dyDescent="0.2">
      <c r="A127" s="9" t="s">
        <v>935</v>
      </c>
      <c r="B127" s="79" t="s">
        <v>932</v>
      </c>
      <c r="C127" s="111" t="s">
        <v>934</v>
      </c>
      <c r="D127" s="243">
        <f>Иные!BP183</f>
        <v>196000</v>
      </c>
      <c r="E127" s="243">
        <f>Иные!BQ183</f>
        <v>299.3</v>
      </c>
      <c r="F127" s="81">
        <f t="shared" si="1"/>
        <v>0.15270408163265306</v>
      </c>
      <c r="G127" s="13"/>
      <c r="H127" s="13"/>
    </row>
    <row r="128" spans="1:8" ht="45" customHeight="1" x14ac:dyDescent="0.2">
      <c r="A128" s="9" t="s">
        <v>941</v>
      </c>
      <c r="B128" s="79" t="s">
        <v>1023</v>
      </c>
      <c r="C128" s="111" t="s">
        <v>936</v>
      </c>
      <c r="D128" s="243">
        <f>Иные!BS183</f>
        <v>395000</v>
      </c>
      <c r="E128" s="243">
        <f>Иные!BT183</f>
        <v>53157.244480000001</v>
      </c>
      <c r="F128" s="81">
        <f t="shared" si="1"/>
        <v>13.457530248101266</v>
      </c>
      <c r="G128" s="13"/>
      <c r="H128" s="13"/>
    </row>
    <row r="129" spans="1:8" ht="45" customHeight="1" x14ac:dyDescent="0.2">
      <c r="A129" s="9" t="s">
        <v>942</v>
      </c>
      <c r="B129" s="79" t="s">
        <v>1024</v>
      </c>
      <c r="C129" s="111" t="s">
        <v>1025</v>
      </c>
      <c r="D129" s="243">
        <f>Иные!BV183</f>
        <v>399000</v>
      </c>
      <c r="E129" s="243">
        <f>Иные!BW183</f>
        <v>47090.042150000001</v>
      </c>
      <c r="F129" s="81">
        <f t="shared" si="1"/>
        <v>11.802015576441104</v>
      </c>
      <c r="G129" s="13"/>
      <c r="H129" s="13"/>
    </row>
    <row r="130" spans="1:8" ht="54.75" customHeight="1" x14ac:dyDescent="0.2">
      <c r="A130" s="9" t="s">
        <v>943</v>
      </c>
      <c r="B130" s="79" t="s">
        <v>940</v>
      </c>
      <c r="C130" s="111" t="s">
        <v>948</v>
      </c>
      <c r="D130" s="243">
        <f>Иные!BY183</f>
        <v>21474.400000000001</v>
      </c>
      <c r="E130" s="243">
        <f>Иные!BZ183</f>
        <v>2700.9499900000001</v>
      </c>
      <c r="F130" s="81">
        <f t="shared" si="1"/>
        <v>12.577534133666132</v>
      </c>
      <c r="G130" s="13"/>
      <c r="H130" s="13"/>
    </row>
    <row r="131" spans="1:8" ht="51.75" customHeight="1" x14ac:dyDescent="0.2">
      <c r="A131" s="9" t="s">
        <v>944</v>
      </c>
      <c r="B131" s="79" t="s">
        <v>939</v>
      </c>
      <c r="C131" s="111" t="s">
        <v>949</v>
      </c>
      <c r="D131" s="243">
        <f>Иные!CB183</f>
        <v>83657.600000000006</v>
      </c>
      <c r="E131" s="243">
        <f>Иные!CC183</f>
        <v>11086.007720000001</v>
      </c>
      <c r="F131" s="81">
        <f t="shared" si="1"/>
        <v>13.251644465057568</v>
      </c>
      <c r="G131" s="13"/>
      <c r="H131" s="13"/>
    </row>
    <row r="132" spans="1:8" ht="68.25" customHeight="1" x14ac:dyDescent="0.2">
      <c r="A132" s="9" t="s">
        <v>950</v>
      </c>
      <c r="B132" s="79" t="s">
        <v>938</v>
      </c>
      <c r="C132" s="111" t="s">
        <v>937</v>
      </c>
      <c r="D132" s="243">
        <f>Иные!CE183</f>
        <v>57300</v>
      </c>
      <c r="E132" s="243">
        <f>Иные!CF183</f>
        <v>51100</v>
      </c>
      <c r="F132" s="81">
        <f t="shared" si="1"/>
        <v>89.179755671902271</v>
      </c>
      <c r="G132" s="13"/>
      <c r="H132" s="13"/>
    </row>
    <row r="133" spans="1:8" ht="45" customHeight="1" x14ac:dyDescent="0.2">
      <c r="A133" s="9" t="s">
        <v>953</v>
      </c>
      <c r="B133" s="79" t="s">
        <v>951</v>
      </c>
      <c r="C133" s="111" t="s">
        <v>1131</v>
      </c>
      <c r="D133" s="243">
        <f>Иные!CH183</f>
        <v>47500</v>
      </c>
      <c r="E133" s="243">
        <f>Иные!CI183</f>
        <v>15896.682359999999</v>
      </c>
      <c r="F133" s="81">
        <f t="shared" si="1"/>
        <v>33.466699705263153</v>
      </c>
      <c r="G133" s="13"/>
      <c r="H133" s="13"/>
    </row>
    <row r="134" spans="1:8" ht="53.25" customHeight="1" x14ac:dyDescent="0.2">
      <c r="A134" s="9" t="s">
        <v>958</v>
      </c>
      <c r="B134" s="79" t="s">
        <v>954</v>
      </c>
      <c r="C134" s="111" t="s">
        <v>955</v>
      </c>
      <c r="D134" s="243">
        <f>Иные!CK183</f>
        <v>2500</v>
      </c>
      <c r="E134" s="243">
        <f>Иные!CL183</f>
        <v>2416.8850000000002</v>
      </c>
      <c r="F134" s="81">
        <f t="shared" si="1"/>
        <v>96.67540000000001</v>
      </c>
      <c r="G134" s="13"/>
      <c r="H134" s="13"/>
    </row>
    <row r="135" spans="1:8" ht="50.25" customHeight="1" x14ac:dyDescent="0.2">
      <c r="A135" s="9" t="s">
        <v>959</v>
      </c>
      <c r="B135" s="79" t="s">
        <v>1070</v>
      </c>
      <c r="C135" s="111" t="s">
        <v>984</v>
      </c>
      <c r="D135" s="243">
        <f>Иные!CN183</f>
        <v>869618</v>
      </c>
      <c r="E135" s="243">
        <f>Иные!CO183</f>
        <v>366875.24238000001</v>
      </c>
      <c r="F135" s="81">
        <f t="shared" si="1"/>
        <v>42.188092056512176</v>
      </c>
      <c r="G135" s="13"/>
      <c r="H135" s="13"/>
    </row>
    <row r="136" spans="1:8" ht="60" customHeight="1" x14ac:dyDescent="0.2">
      <c r="A136" s="9" t="s">
        <v>960</v>
      </c>
      <c r="B136" s="79" t="s">
        <v>1062</v>
      </c>
      <c r="C136" s="111" t="s">
        <v>963</v>
      </c>
      <c r="D136" s="243">
        <f>Иные!CQ183</f>
        <v>2043</v>
      </c>
      <c r="E136" s="243">
        <f>Иные!CR183</f>
        <v>2043</v>
      </c>
      <c r="F136" s="81">
        <f t="shared" si="1"/>
        <v>100</v>
      </c>
      <c r="G136" s="13"/>
      <c r="H136" s="13"/>
    </row>
    <row r="137" spans="1:8" ht="53.25" customHeight="1" x14ac:dyDescent="0.2">
      <c r="A137" s="9" t="s">
        <v>970</v>
      </c>
      <c r="B137" s="79" t="s">
        <v>1068</v>
      </c>
      <c r="C137" s="111" t="s">
        <v>967</v>
      </c>
      <c r="D137" s="243">
        <f>Иные!CT183</f>
        <v>6430</v>
      </c>
      <c r="E137" s="243">
        <f>Иные!CU183</f>
        <v>6430</v>
      </c>
      <c r="F137" s="81">
        <f t="shared" si="1"/>
        <v>100</v>
      </c>
      <c r="G137" s="13"/>
      <c r="H137" s="13"/>
    </row>
    <row r="138" spans="1:8" ht="51.75" customHeight="1" x14ac:dyDescent="0.2">
      <c r="A138" s="9" t="s">
        <v>971</v>
      </c>
      <c r="B138" s="79" t="s">
        <v>1069</v>
      </c>
      <c r="C138" s="111" t="s">
        <v>973</v>
      </c>
      <c r="D138" s="243">
        <f>Иные!CW183</f>
        <v>20704.900000000001</v>
      </c>
      <c r="E138" s="243">
        <f>Иные!CX183</f>
        <v>20704.900000000001</v>
      </c>
      <c r="F138" s="81">
        <f t="shared" si="1"/>
        <v>100</v>
      </c>
      <c r="G138" s="13"/>
      <c r="H138" s="13"/>
    </row>
    <row r="139" spans="1:8" ht="51.75" customHeight="1" x14ac:dyDescent="0.2">
      <c r="A139" s="9" t="s">
        <v>972</v>
      </c>
      <c r="B139" s="79" t="s">
        <v>1064</v>
      </c>
      <c r="C139" s="111" t="s">
        <v>976</v>
      </c>
      <c r="D139" s="243">
        <f>Иные!CZ183</f>
        <v>6960</v>
      </c>
      <c r="E139" s="243">
        <f>Иные!DA183</f>
        <v>6960</v>
      </c>
      <c r="F139" s="81">
        <f t="shared" si="1"/>
        <v>100</v>
      </c>
      <c r="G139" s="13"/>
      <c r="H139" s="13"/>
    </row>
    <row r="140" spans="1:8" ht="69.75" customHeight="1" x14ac:dyDescent="0.2">
      <c r="A140" s="9" t="s">
        <v>1028</v>
      </c>
      <c r="B140" s="79" t="s">
        <v>1065</v>
      </c>
      <c r="C140" s="111" t="s">
        <v>980</v>
      </c>
      <c r="D140" s="243">
        <f>Иные!DC183</f>
        <v>3280</v>
      </c>
      <c r="E140" s="243">
        <f>Иные!DD183</f>
        <v>3280</v>
      </c>
      <c r="F140" s="81">
        <f t="shared" si="1"/>
        <v>100</v>
      </c>
      <c r="G140" s="13"/>
      <c r="H140" s="13"/>
    </row>
    <row r="141" spans="1:8" ht="58.5" customHeight="1" x14ac:dyDescent="0.2">
      <c r="A141" s="9" t="s">
        <v>1030</v>
      </c>
      <c r="B141" s="79" t="s">
        <v>1029</v>
      </c>
      <c r="C141" s="111" t="s">
        <v>1032</v>
      </c>
      <c r="D141" s="243">
        <f>Иные!DF183</f>
        <v>16639.400000000001</v>
      </c>
      <c r="E141" s="243">
        <f>Иные!DG183</f>
        <v>1123.8720000000001</v>
      </c>
      <c r="F141" s="81">
        <f t="shared" si="1"/>
        <v>6.7542820053607704</v>
      </c>
      <c r="G141" s="13"/>
      <c r="H141" s="13"/>
    </row>
    <row r="142" spans="1:8" ht="56.25" customHeight="1" x14ac:dyDescent="0.2">
      <c r="A142" s="9" t="s">
        <v>1031</v>
      </c>
      <c r="B142" s="79" t="s">
        <v>1035</v>
      </c>
      <c r="C142" s="111" t="s">
        <v>1036</v>
      </c>
      <c r="D142" s="243">
        <f>Иные!DI183</f>
        <v>3000</v>
      </c>
      <c r="E142" s="243">
        <f>Иные!DJ183</f>
        <v>0</v>
      </c>
      <c r="F142" s="81">
        <f t="shared" si="1"/>
        <v>0</v>
      </c>
      <c r="G142" s="13"/>
      <c r="H142" s="13"/>
    </row>
    <row r="143" spans="1:8" ht="44.25" customHeight="1" x14ac:dyDescent="0.2">
      <c r="A143" s="9" t="s">
        <v>1037</v>
      </c>
      <c r="B143" s="79" t="s">
        <v>1040</v>
      </c>
      <c r="C143" s="111" t="s">
        <v>1042</v>
      </c>
      <c r="D143" s="243">
        <f>Иные!DL183</f>
        <v>175000</v>
      </c>
      <c r="E143" s="243">
        <f>Иные!DM183</f>
        <v>153011.25169999999</v>
      </c>
      <c r="F143" s="81">
        <f t="shared" si="1"/>
        <v>87.435000971428565</v>
      </c>
      <c r="G143" s="13"/>
      <c r="H143" s="13"/>
    </row>
    <row r="144" spans="1:8" ht="54.75" customHeight="1" x14ac:dyDescent="0.2">
      <c r="A144" s="9" t="s">
        <v>1038</v>
      </c>
      <c r="B144" s="79" t="s">
        <v>1043</v>
      </c>
      <c r="C144" s="111" t="s">
        <v>1046</v>
      </c>
      <c r="D144" s="243">
        <f>Иные!DO183</f>
        <v>68000</v>
      </c>
      <c r="E144" s="243">
        <f>Иные!DP183</f>
        <v>38683.489000000001</v>
      </c>
      <c r="F144" s="81">
        <f t="shared" si="1"/>
        <v>56.887483823529415</v>
      </c>
      <c r="G144" s="13"/>
      <c r="H144" s="13"/>
    </row>
    <row r="145" spans="1:10" ht="53.25" customHeight="1" x14ac:dyDescent="0.2">
      <c r="A145" s="9" t="s">
        <v>1039</v>
      </c>
      <c r="B145" s="79" t="s">
        <v>1047</v>
      </c>
      <c r="C145" s="111" t="s">
        <v>1048</v>
      </c>
      <c r="D145" s="243">
        <f>Иные!DR183</f>
        <v>5838.3</v>
      </c>
      <c r="E145" s="243">
        <f>Иные!DS183</f>
        <v>0</v>
      </c>
      <c r="F145" s="81">
        <f t="shared" si="1"/>
        <v>0</v>
      </c>
      <c r="G145" s="13"/>
      <c r="H145" s="13"/>
    </row>
    <row r="146" spans="1:10" ht="84.75" customHeight="1" x14ac:dyDescent="0.2">
      <c r="A146" s="9" t="s">
        <v>1050</v>
      </c>
      <c r="B146" s="79" t="s">
        <v>1051</v>
      </c>
      <c r="C146" s="111" t="s">
        <v>1052</v>
      </c>
      <c r="D146" s="243">
        <f>Иные!DU183</f>
        <v>76900</v>
      </c>
      <c r="E146" s="243">
        <f>Иные!DV183</f>
        <v>24260.697500000002</v>
      </c>
      <c r="F146" s="81">
        <f t="shared" si="1"/>
        <v>31.548371261378417</v>
      </c>
      <c r="G146" s="13"/>
      <c r="H146" s="13"/>
    </row>
    <row r="147" spans="1:10" ht="53.25" customHeight="1" x14ac:dyDescent="0.2">
      <c r="A147" s="9" t="s">
        <v>1083</v>
      </c>
      <c r="B147" s="79" t="s">
        <v>1082</v>
      </c>
      <c r="C147" s="111" t="s">
        <v>1085</v>
      </c>
      <c r="D147" s="243">
        <f>Иные!DX183</f>
        <v>59.5</v>
      </c>
      <c r="E147" s="243">
        <f>Иные!DY183</f>
        <v>59.5</v>
      </c>
      <c r="F147" s="81">
        <f t="shared" si="1"/>
        <v>100</v>
      </c>
      <c r="G147" s="13"/>
      <c r="H147" s="13"/>
    </row>
    <row r="148" spans="1:10" ht="53.25" customHeight="1" x14ac:dyDescent="0.2">
      <c r="A148" s="9" t="s">
        <v>1084</v>
      </c>
      <c r="B148" s="79" t="s">
        <v>1094</v>
      </c>
      <c r="C148" s="111" t="s">
        <v>1095</v>
      </c>
      <c r="D148" s="243">
        <f>Иные!EA183</f>
        <v>35</v>
      </c>
      <c r="E148" s="243">
        <f>Иные!EB183</f>
        <v>35</v>
      </c>
      <c r="F148" s="81">
        <f t="shared" si="1"/>
        <v>100</v>
      </c>
      <c r="G148" s="13"/>
      <c r="H148" s="13"/>
    </row>
    <row r="149" spans="1:10" ht="53.25" customHeight="1" x14ac:dyDescent="0.2">
      <c r="A149" s="9" t="s">
        <v>1098</v>
      </c>
      <c r="B149" s="79" t="s">
        <v>1102</v>
      </c>
      <c r="C149" s="111" t="s">
        <v>1103</v>
      </c>
      <c r="D149" s="243">
        <f>Иные!ED183</f>
        <v>15184.93</v>
      </c>
      <c r="E149" s="243">
        <f>Иные!EE183</f>
        <v>15184.93</v>
      </c>
      <c r="F149" s="81">
        <f t="shared" si="1"/>
        <v>100</v>
      </c>
      <c r="G149" s="13"/>
      <c r="H149" s="13"/>
    </row>
    <row r="150" spans="1:10" ht="41.25" customHeight="1" x14ac:dyDescent="0.2">
      <c r="A150" s="9" t="s">
        <v>1099</v>
      </c>
      <c r="B150" s="79" t="s">
        <v>1106</v>
      </c>
      <c r="C150" s="111" t="s">
        <v>1111</v>
      </c>
      <c r="D150" s="243">
        <f>Иные!EG183</f>
        <v>1300</v>
      </c>
      <c r="E150" s="243">
        <f>Иные!EH183</f>
        <v>1300</v>
      </c>
      <c r="F150" s="81">
        <f t="shared" si="1"/>
        <v>100</v>
      </c>
      <c r="G150" s="13"/>
      <c r="H150" s="13"/>
    </row>
    <row r="151" spans="1:10" ht="69.75" customHeight="1" x14ac:dyDescent="0.2">
      <c r="A151" s="9" t="s">
        <v>1100</v>
      </c>
      <c r="B151" s="79" t="s">
        <v>1114</v>
      </c>
      <c r="C151" s="111" t="s">
        <v>1112</v>
      </c>
      <c r="D151" s="243">
        <f>Иные!EJ183</f>
        <v>3100</v>
      </c>
      <c r="E151" s="243">
        <f>Иные!EK183</f>
        <v>3100</v>
      </c>
      <c r="F151" s="81">
        <f t="shared" si="1"/>
        <v>100</v>
      </c>
      <c r="G151" s="13"/>
      <c r="H151" s="13"/>
    </row>
    <row r="152" spans="1:10" ht="53.25" customHeight="1" x14ac:dyDescent="0.2">
      <c r="A152" s="9" t="s">
        <v>1101</v>
      </c>
      <c r="B152" s="79" t="s">
        <v>1120</v>
      </c>
      <c r="C152" s="111" t="s">
        <v>1121</v>
      </c>
      <c r="D152" s="243">
        <f>Иные!EM183</f>
        <v>4971</v>
      </c>
      <c r="E152" s="243">
        <f>Иные!EN183</f>
        <v>4971</v>
      </c>
      <c r="F152" s="81">
        <f t="shared" si="1"/>
        <v>100</v>
      </c>
      <c r="G152" s="13"/>
      <c r="H152" s="13"/>
    </row>
    <row r="153" spans="1:10" ht="53.25" customHeight="1" x14ac:dyDescent="0.2">
      <c r="A153" s="9" t="s">
        <v>1124</v>
      </c>
      <c r="B153" s="79" t="s">
        <v>1125</v>
      </c>
      <c r="C153" s="111" t="s">
        <v>1126</v>
      </c>
      <c r="D153" s="243">
        <f>Иные!EP183</f>
        <v>3216</v>
      </c>
      <c r="E153" s="243">
        <f>Иные!EQ183</f>
        <v>0</v>
      </c>
      <c r="F153" s="81">
        <f t="shared" si="1"/>
        <v>0</v>
      </c>
      <c r="G153" s="13"/>
      <c r="H153" s="13"/>
    </row>
    <row r="154" spans="1:10" x14ac:dyDescent="0.25">
      <c r="A154" s="9"/>
      <c r="B154" s="330" t="s">
        <v>93</v>
      </c>
      <c r="C154" s="331"/>
      <c r="D154" s="332">
        <f>D7+D12+D82+D105</f>
        <v>46418670.6320884</v>
      </c>
      <c r="E154" s="333">
        <f>E7+E12+E82+E105</f>
        <v>31461812.869169991</v>
      </c>
      <c r="F154" s="333">
        <f>E154/D154*100</f>
        <v>67.778358235491993</v>
      </c>
      <c r="G154" s="8"/>
      <c r="H154" s="13"/>
    </row>
    <row r="155" spans="1:10" ht="10.5" customHeight="1" x14ac:dyDescent="0.3">
      <c r="A155" s="19"/>
      <c r="B155" s="20"/>
      <c r="C155" s="21"/>
      <c r="D155" s="21"/>
      <c r="E155" s="19"/>
      <c r="F155" s="22"/>
      <c r="G155" s="15"/>
      <c r="H155" s="23"/>
      <c r="J155" s="10"/>
    </row>
    <row r="156" spans="1:10" x14ac:dyDescent="0.2">
      <c r="A156" s="184" t="s">
        <v>991</v>
      </c>
      <c r="B156" s="184"/>
      <c r="C156" s="184"/>
      <c r="D156" s="184"/>
      <c r="E156" s="184"/>
      <c r="F156" s="184"/>
      <c r="G156" s="15"/>
      <c r="H156" s="13"/>
    </row>
    <row r="157" spans="1:10" ht="41.25" customHeight="1" x14ac:dyDescent="0.2">
      <c r="A157" s="184" t="s">
        <v>896</v>
      </c>
      <c r="B157" s="184"/>
      <c r="C157" s="184"/>
      <c r="D157" s="184"/>
      <c r="E157" s="184"/>
      <c r="F157" s="184"/>
      <c r="G157" s="15"/>
      <c r="H157" s="13"/>
    </row>
    <row r="158" spans="1:10" ht="50.25" customHeight="1" x14ac:dyDescent="0.2">
      <c r="A158" s="184" t="s">
        <v>899</v>
      </c>
      <c r="B158" s="184"/>
      <c r="C158" s="184"/>
      <c r="D158" s="184"/>
      <c r="E158" s="184"/>
      <c r="F158" s="184"/>
      <c r="G158" s="15"/>
      <c r="H158" s="13"/>
    </row>
    <row r="159" spans="1:10" ht="50.25" customHeight="1" x14ac:dyDescent="0.2">
      <c r="A159" s="184" t="s">
        <v>992</v>
      </c>
      <c r="B159" s="184"/>
      <c r="C159" s="184"/>
      <c r="D159" s="184"/>
      <c r="E159" s="184"/>
      <c r="F159" s="184"/>
      <c r="G159" s="15"/>
      <c r="H159" s="13"/>
    </row>
    <row r="160" spans="1:10" ht="50.25" customHeight="1" x14ac:dyDescent="0.2">
      <c r="A160" s="184" t="s">
        <v>912</v>
      </c>
      <c r="B160" s="184"/>
      <c r="C160" s="184"/>
      <c r="D160" s="184"/>
      <c r="E160" s="184"/>
      <c r="F160" s="184"/>
      <c r="G160" s="15"/>
      <c r="H160" s="13"/>
    </row>
    <row r="161" spans="1:10" ht="36.75" customHeight="1" x14ac:dyDescent="0.2">
      <c r="A161" s="184" t="s">
        <v>918</v>
      </c>
      <c r="B161" s="184"/>
      <c r="C161" s="184"/>
      <c r="D161" s="184"/>
      <c r="E161" s="184"/>
      <c r="F161" s="184"/>
      <c r="G161" s="15"/>
      <c r="H161" s="13"/>
    </row>
    <row r="162" spans="1:10" ht="48" customHeight="1" x14ac:dyDescent="0.2">
      <c r="A162" s="184" t="s">
        <v>926</v>
      </c>
      <c r="B162" s="184"/>
      <c r="C162" s="184"/>
      <c r="D162" s="184"/>
      <c r="E162" s="184"/>
      <c r="F162" s="184"/>
      <c r="G162" s="15"/>
      <c r="H162" s="13"/>
    </row>
    <row r="163" spans="1:10" ht="54.75" customHeight="1" x14ac:dyDescent="0.2">
      <c r="A163" s="184" t="s">
        <v>1020</v>
      </c>
      <c r="B163" s="184"/>
      <c r="C163" s="184"/>
      <c r="D163" s="184"/>
      <c r="E163" s="184"/>
      <c r="F163" s="184"/>
      <c r="G163" s="15"/>
      <c r="H163" s="13"/>
    </row>
    <row r="164" spans="1:10" ht="48" customHeight="1" x14ac:dyDescent="0.2">
      <c r="A164" s="184" t="s">
        <v>1016</v>
      </c>
      <c r="B164" s="184"/>
      <c r="C164" s="184"/>
      <c r="D164" s="184"/>
      <c r="E164" s="184"/>
      <c r="F164" s="184"/>
      <c r="G164" s="15"/>
      <c r="H164" s="13"/>
    </row>
    <row r="165" spans="1:10" ht="68.25" customHeight="1" x14ac:dyDescent="0.3">
      <c r="A165" s="184" t="s">
        <v>1074</v>
      </c>
      <c r="B165" s="184"/>
      <c r="C165" s="184"/>
      <c r="D165" s="184"/>
      <c r="E165" s="184"/>
      <c r="F165" s="184"/>
      <c r="G165" s="15"/>
      <c r="H165" s="13"/>
      <c r="J165" s="24"/>
    </row>
    <row r="166" spans="1:10" ht="48" customHeight="1" x14ac:dyDescent="0.2">
      <c r="A166" s="184" t="s">
        <v>1057</v>
      </c>
      <c r="B166" s="184"/>
      <c r="C166" s="184"/>
      <c r="D166" s="184"/>
      <c r="E166" s="184"/>
      <c r="F166" s="184"/>
    </row>
    <row r="167" spans="1:10" ht="70.5" customHeight="1" x14ac:dyDescent="0.2">
      <c r="A167" s="184" t="s">
        <v>1076</v>
      </c>
      <c r="B167" s="184"/>
      <c r="C167" s="184"/>
      <c r="D167" s="184"/>
      <c r="E167" s="184"/>
      <c r="F167" s="184"/>
    </row>
    <row r="168" spans="1:10" ht="50.25" customHeight="1" x14ac:dyDescent="0.2">
      <c r="A168" s="184" t="s">
        <v>1058</v>
      </c>
      <c r="B168" s="184"/>
      <c r="C168" s="184"/>
      <c r="D168" s="184"/>
      <c r="E168" s="184"/>
      <c r="F168" s="184"/>
    </row>
    <row r="169" spans="1:10" ht="52.5" customHeight="1" x14ac:dyDescent="0.2">
      <c r="A169" s="184" t="s">
        <v>1060</v>
      </c>
      <c r="B169" s="184"/>
      <c r="C169" s="184"/>
      <c r="D169" s="184"/>
      <c r="E169" s="184"/>
      <c r="F169" s="184"/>
    </row>
    <row r="170" spans="1:10" ht="48" customHeight="1" x14ac:dyDescent="0.2">
      <c r="A170" s="184" t="s">
        <v>1061</v>
      </c>
      <c r="B170" s="184"/>
      <c r="C170" s="184"/>
      <c r="D170" s="184"/>
      <c r="E170" s="184"/>
      <c r="F170" s="184"/>
    </row>
    <row r="171" spans="1:10" ht="48.75" customHeight="1" x14ac:dyDescent="0.2">
      <c r="A171" s="184" t="s">
        <v>1080</v>
      </c>
      <c r="B171" s="184"/>
      <c r="C171" s="184"/>
      <c r="D171" s="184"/>
      <c r="E171" s="184"/>
      <c r="F171" s="184"/>
    </row>
    <row r="172" spans="1:10" ht="56.25" customHeight="1" x14ac:dyDescent="0.2">
      <c r="A172" s="184" t="s">
        <v>1078</v>
      </c>
      <c r="B172" s="184"/>
      <c r="C172" s="184"/>
      <c r="D172" s="184"/>
      <c r="E172" s="184"/>
      <c r="F172" s="184"/>
    </row>
    <row r="173" spans="1:10" ht="54" customHeight="1" x14ac:dyDescent="0.2">
      <c r="A173" s="184" t="s">
        <v>1063</v>
      </c>
      <c r="B173" s="184"/>
      <c r="C173" s="184"/>
      <c r="D173" s="184"/>
      <c r="E173" s="184"/>
      <c r="F173" s="184"/>
    </row>
    <row r="174" spans="1:10" ht="72" customHeight="1" x14ac:dyDescent="0.2">
      <c r="A174" s="184" t="s">
        <v>1066</v>
      </c>
      <c r="B174" s="184"/>
      <c r="C174" s="184"/>
      <c r="D174" s="184"/>
      <c r="E174" s="184"/>
      <c r="F174" s="184"/>
    </row>
    <row r="175" spans="1:10" ht="75.75" customHeight="1" x14ac:dyDescent="0.2">
      <c r="A175" s="184" t="s">
        <v>1067</v>
      </c>
      <c r="B175" s="184"/>
      <c r="C175" s="184"/>
      <c r="D175" s="184"/>
      <c r="E175" s="184"/>
      <c r="F175" s="184"/>
    </row>
    <row r="176" spans="1:10" ht="51" customHeight="1" x14ac:dyDescent="0.2">
      <c r="A176" s="184" t="s">
        <v>1088</v>
      </c>
      <c r="B176" s="184"/>
      <c r="C176" s="184"/>
      <c r="D176" s="184"/>
      <c r="E176" s="184"/>
      <c r="F176" s="184"/>
    </row>
    <row r="177" spans="1:6" ht="59.25" customHeight="1" x14ac:dyDescent="0.2">
      <c r="A177" s="184" t="s">
        <v>1090</v>
      </c>
      <c r="B177" s="184"/>
      <c r="C177" s="184"/>
      <c r="D177" s="184"/>
      <c r="E177" s="184"/>
      <c r="F177" s="184"/>
    </row>
    <row r="178" spans="1:6" ht="57" customHeight="1" x14ac:dyDescent="0.2">
      <c r="A178" s="184" t="s">
        <v>1096</v>
      </c>
      <c r="B178" s="184"/>
      <c r="C178" s="184"/>
      <c r="D178" s="184"/>
      <c r="E178" s="184"/>
      <c r="F178" s="184"/>
    </row>
    <row r="179" spans="1:6" ht="54" customHeight="1" x14ac:dyDescent="0.2">
      <c r="A179" s="184" t="s">
        <v>1107</v>
      </c>
      <c r="B179" s="184"/>
      <c r="C179" s="184"/>
      <c r="D179" s="184"/>
      <c r="E179" s="184"/>
      <c r="F179" s="184"/>
    </row>
    <row r="180" spans="1:6" ht="55.5" customHeight="1" x14ac:dyDescent="0.2">
      <c r="A180" s="184" t="s">
        <v>1113</v>
      </c>
      <c r="B180" s="184"/>
      <c r="C180" s="184"/>
      <c r="D180" s="184"/>
      <c r="E180" s="184"/>
      <c r="F180" s="184"/>
    </row>
    <row r="181" spans="1:6" ht="57.75" customHeight="1" x14ac:dyDescent="0.2">
      <c r="A181" s="184" t="s">
        <v>1118</v>
      </c>
      <c r="B181" s="184"/>
      <c r="C181" s="184"/>
      <c r="D181" s="184"/>
      <c r="E181" s="184"/>
      <c r="F181" s="184"/>
    </row>
    <row r="182" spans="1:6" ht="69" customHeight="1" x14ac:dyDescent="0.2">
      <c r="A182" s="184" t="s">
        <v>1129</v>
      </c>
      <c r="B182" s="184"/>
      <c r="C182" s="184"/>
      <c r="D182" s="184"/>
      <c r="E182" s="184"/>
      <c r="F182" s="184"/>
    </row>
  </sheetData>
  <mergeCells count="36">
    <mergeCell ref="A182:F182"/>
    <mergeCell ref="A177:F177"/>
    <mergeCell ref="A178:F178"/>
    <mergeCell ref="A179:F179"/>
    <mergeCell ref="A180:F180"/>
    <mergeCell ref="A181:F181"/>
    <mergeCell ref="A176:F176"/>
    <mergeCell ref="A169:F169"/>
    <mergeCell ref="A170:F170"/>
    <mergeCell ref="A171:F171"/>
    <mergeCell ref="A172:F172"/>
    <mergeCell ref="A173:F173"/>
    <mergeCell ref="A174:F174"/>
    <mergeCell ref="A175:F175"/>
    <mergeCell ref="A168:F168"/>
    <mergeCell ref="G5:N6"/>
    <mergeCell ref="A156:F156"/>
    <mergeCell ref="A165:F165"/>
    <mergeCell ref="A166:F166"/>
    <mergeCell ref="A167:F167"/>
    <mergeCell ref="D4:D5"/>
    <mergeCell ref="A158:F158"/>
    <mergeCell ref="A157:F157"/>
    <mergeCell ref="A159:F159"/>
    <mergeCell ref="A160:F160"/>
    <mergeCell ref="A161:F161"/>
    <mergeCell ref="A162:F162"/>
    <mergeCell ref="A163:F163"/>
    <mergeCell ref="A164:F164"/>
    <mergeCell ref="A1:F1"/>
    <mergeCell ref="A2:F2"/>
    <mergeCell ref="A4:A5"/>
    <mergeCell ref="B4:B5"/>
    <mergeCell ref="C4:C5"/>
    <mergeCell ref="E4:E5"/>
    <mergeCell ref="F4:F5"/>
  </mergeCells>
  <pageMargins left="0.31496062992125984" right="0.31496062992125984" top="0.35433070866141736" bottom="0.35433070866141736" header="0" footer="0"/>
  <pageSetup paperSize="9" scale="53" fitToHeight="0" orientation="portrait" r:id="rId1"/>
  <rowBreaks count="3" manualBreakCount="3">
    <brk id="57" max="5" man="1"/>
    <brk id="83" max="5" man="1"/>
    <brk id="10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C415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B3" sqref="B3:D5"/>
    </sheetView>
  </sheetViews>
  <sheetFormatPr defaultRowHeight="15.75" x14ac:dyDescent="0.25"/>
  <cols>
    <col min="1" max="1" width="29.125" style="26" customWidth="1"/>
    <col min="2" max="2" width="17.625" style="27" customWidth="1"/>
    <col min="3" max="3" width="16.75" style="27" customWidth="1"/>
    <col min="4" max="4" width="12.375" style="27" customWidth="1"/>
    <col min="5" max="5" width="15" style="27" customWidth="1"/>
    <col min="6" max="6" width="15.125" style="27" customWidth="1"/>
    <col min="7" max="7" width="12" style="27" customWidth="1"/>
    <col min="8" max="8" width="15.75" style="27" customWidth="1"/>
    <col min="9" max="9" width="15.25" style="27" customWidth="1"/>
    <col min="10" max="10" width="12.75" style="27" customWidth="1"/>
    <col min="11" max="11" width="16.25" style="27" customWidth="1"/>
    <col min="12" max="12" width="16.375" style="27" customWidth="1"/>
    <col min="13" max="13" width="13.125" style="27" customWidth="1"/>
    <col min="14" max="14" width="16.375" style="27" customWidth="1"/>
    <col min="15" max="15" width="13.625" style="27" customWidth="1"/>
    <col min="16" max="16" width="12.625" style="27" customWidth="1"/>
    <col min="17" max="17" width="9" style="27"/>
    <col min="18" max="18" width="12.875" style="27" customWidth="1"/>
    <col min="19" max="19" width="14.75" style="27" customWidth="1"/>
    <col min="20" max="20" width="9" style="27"/>
    <col min="21" max="21" width="15.625" style="27" customWidth="1"/>
    <col min="22" max="29" width="9" style="27"/>
    <col min="30" max="16384" width="9" style="51"/>
  </cols>
  <sheetData>
    <row r="1" spans="1:29" ht="20.25" x14ac:dyDescent="0.25">
      <c r="A1" s="193" t="s">
        <v>1022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</row>
    <row r="2" spans="1:29" s="27" customFormat="1" ht="16.5" customHeight="1" x14ac:dyDescent="0.25">
      <c r="A2" s="26"/>
      <c r="O2" s="194" t="s">
        <v>94</v>
      </c>
      <c r="P2" s="194"/>
    </row>
    <row r="3" spans="1:29" s="27" customFormat="1" ht="15.75" customHeight="1" x14ac:dyDescent="0.25">
      <c r="A3" s="195" t="s">
        <v>95</v>
      </c>
      <c r="B3" s="351" t="s">
        <v>96</v>
      </c>
      <c r="C3" s="352"/>
      <c r="D3" s="353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</row>
    <row r="4" spans="1:29" ht="17.25" customHeight="1" x14ac:dyDescent="0.25">
      <c r="A4" s="195"/>
      <c r="B4" s="354"/>
      <c r="C4" s="355"/>
      <c r="D4" s="356"/>
      <c r="E4" s="196" t="s">
        <v>97</v>
      </c>
      <c r="F4" s="197"/>
      <c r="G4" s="198"/>
      <c r="H4" s="202" t="s">
        <v>98</v>
      </c>
      <c r="I4" s="203"/>
      <c r="J4" s="204"/>
      <c r="K4" s="234" t="s">
        <v>99</v>
      </c>
      <c r="L4" s="235"/>
      <c r="M4" s="236"/>
      <c r="N4" s="340" t="s">
        <v>83</v>
      </c>
      <c r="O4" s="341"/>
      <c r="P4" s="342"/>
    </row>
    <row r="5" spans="1:29" ht="9.75" customHeight="1" x14ac:dyDescent="0.25">
      <c r="A5" s="195"/>
      <c r="B5" s="357"/>
      <c r="C5" s="358"/>
      <c r="D5" s="359"/>
      <c r="E5" s="199"/>
      <c r="F5" s="200"/>
      <c r="G5" s="201"/>
      <c r="H5" s="205"/>
      <c r="I5" s="206"/>
      <c r="J5" s="207"/>
      <c r="K5" s="237"/>
      <c r="L5" s="238"/>
      <c r="M5" s="239"/>
      <c r="N5" s="343"/>
      <c r="O5" s="344"/>
      <c r="P5" s="345"/>
    </row>
    <row r="6" spans="1:29" ht="64.5" customHeight="1" x14ac:dyDescent="0.25">
      <c r="A6" s="195"/>
      <c r="B6" s="170" t="s">
        <v>154</v>
      </c>
      <c r="C6" s="170" t="s">
        <v>100</v>
      </c>
      <c r="D6" s="170" t="s">
        <v>6</v>
      </c>
      <c r="E6" s="171" t="s">
        <v>163</v>
      </c>
      <c r="F6" s="60" t="s">
        <v>100</v>
      </c>
      <c r="G6" s="171" t="s">
        <v>6</v>
      </c>
      <c r="H6" s="172" t="s">
        <v>154</v>
      </c>
      <c r="I6" s="172" t="s">
        <v>100</v>
      </c>
      <c r="J6" s="172" t="s">
        <v>6</v>
      </c>
      <c r="K6" s="169" t="s">
        <v>163</v>
      </c>
      <c r="L6" s="169" t="s">
        <v>100</v>
      </c>
      <c r="M6" s="169" t="s">
        <v>6</v>
      </c>
      <c r="N6" s="334" t="s">
        <v>154</v>
      </c>
      <c r="O6" s="334" t="s">
        <v>100</v>
      </c>
      <c r="P6" s="334" t="s">
        <v>6</v>
      </c>
    </row>
    <row r="7" spans="1:29" ht="37.5" customHeight="1" x14ac:dyDescent="0.25">
      <c r="A7" s="144" t="s">
        <v>271</v>
      </c>
      <c r="B7" s="97">
        <f>E7+H7+K7+N7</f>
        <v>31073206.267378405</v>
      </c>
      <c r="C7" s="97">
        <f t="shared" ref="C7:C9" si="0">F7+I7+L7+O7</f>
        <v>20667889.892650001</v>
      </c>
      <c r="D7" s="97">
        <f t="shared" ref="D7:D9" si="1">C7/B7*100</f>
        <v>66.513541328201399</v>
      </c>
      <c r="E7" s="89">
        <f>E10+E14+E23+E37+E52+E57+E75+E81+E98+E103+E115+E124+E138+E151+E162+E175+E188+E202+E206+E218+E227+E234+E247+E260+E274+E282+E292+E303+E313+E322+E331+E341+E352+E361+E370+E383+E392</f>
        <v>4116888</v>
      </c>
      <c r="F7" s="89">
        <f>F10+F14+F23+F37+F52+F57+F75+F81+F98+F103+F115+F124+F138+F151+F162+F175+F188+F202+F206+F218+F227+F234+F247+F260+F274+F282+F292+F303+F313+F322+F331+F341+F352+F361+F370+F383+F392</f>
        <v>2873778.0999999996</v>
      </c>
      <c r="G7" s="90">
        <f t="shared" ref="G7:G8" si="2">F7/E7*100</f>
        <v>69.804621840574725</v>
      </c>
      <c r="H7" s="89">
        <f>H10+H14+H23+H37+H52+H57+H75+H81+H98+H103+H115+H124+H138+H151+H162+H175+H188+H202+H206+H218+H227+H234+H247+H260+H274+H282+H292+H303+H313+H322+H331+H341+H352+H361+H370+H383+H392</f>
        <v>7900427.6343783988</v>
      </c>
      <c r="I7" s="89">
        <f>I10+I14+I23+I37+I52+I57+I75+I81+I98+I103+I115+I124+I138+I151+I162+I175+I188+I202+I206+I218+I227+I234+I247+I260+I274+I282+I292+I303+I313+I322+I331+I341+I352+I361+I370+I383+I392</f>
        <v>5585090.1132000005</v>
      </c>
      <c r="J7" s="90">
        <f t="shared" ref="J7:J9" si="3">I7/H7*100</f>
        <v>70.693516498989268</v>
      </c>
      <c r="K7" s="89">
        <f>K10+K14+K23+K37+K52+K57+K75+K81+K98+K103+K115+K124+K138+K151+K162+K175+K188+K202+K206+K218+K227+K234+K247+K260+K274+K282+K292+K303+K313+K322+K331+K341+K352+K361+K370+K383+K392</f>
        <v>16376085.460000003</v>
      </c>
      <c r="L7" s="89">
        <f>L10+L14+L23+L37+L52+L57+L75+L81+L98+L103+L115+L124+L138+L151+L162+L175+L188+L202+L206+L218+L227+L234+L247+L260+L274+L282+L292+L303+L313+L322+L331+L341+L352+L361+L370+L383+L392</f>
        <v>11097257.332160002</v>
      </c>
      <c r="M7" s="90">
        <f t="shared" ref="M7:M9" si="4">L7/K7*100</f>
        <v>67.765018442691982</v>
      </c>
      <c r="N7" s="89">
        <f>N10+N14+N23+N37+N52+N57+N75+N81+N98+N103+N115+N124+N138+N151+N162+N175+N188+N202+N206+N218+N227+N234+N247+N260+N274+N282+N292+N303+N313+N322+N331+N341+N352+N361+N370+N383+N392</f>
        <v>2679805.1730000004</v>
      </c>
      <c r="O7" s="89">
        <f>O10+O14+O23+O37+O52+O57+O75+O81+O98+O103+O115+O124+O138+O151+O162+O175+O188+O202+O206+O218+O227+O234+O247+O260+O274+O282+O292+O303+O313+O322+O331+O341+O352+O361+O370+O383+O392</f>
        <v>1111764.3472900002</v>
      </c>
      <c r="P7" s="90">
        <f t="shared" ref="P7:P9" si="5">O7/N7*100</f>
        <v>41.48676025001464</v>
      </c>
    </row>
    <row r="8" spans="1:29" s="31" customFormat="1" ht="30.75" customHeight="1" x14ac:dyDescent="0.25">
      <c r="A8" s="144" t="s">
        <v>270</v>
      </c>
      <c r="B8" s="97">
        <f t="shared" ref="B8:B9" si="6">E8+H8+K8+N8</f>
        <v>25800137.834778398</v>
      </c>
      <c r="C8" s="97">
        <f t="shared" si="0"/>
        <v>17128295.355660003</v>
      </c>
      <c r="D8" s="97">
        <f t="shared" si="1"/>
        <v>66.38838701307705</v>
      </c>
      <c r="E8" s="89">
        <f>E11+E15+E24+E38+E53+E58+E76+E82+E99+E104+E116+E125+E139+E152+E163+E176+E189+E203+E207+E219+E228+E235+E248+E261+E275+E283+E293+E304+E314+E323+E332+E342+E353+E362+E371+E384+E393</f>
        <v>4116888</v>
      </c>
      <c r="F8" s="89">
        <f>F11+F15+F24+F38+F53+F58+F76+F82+F99+F104+F116+F125+F139+F152+F163+F176+F189+F203+F207+F219+F228+F235+F248+F261+F275+F283+F293+F304+F314+F323+F332+F342+F353+F362+F371+F384+F393</f>
        <v>2873778.0999999996</v>
      </c>
      <c r="G8" s="90">
        <f t="shared" si="2"/>
        <v>69.804621840574725</v>
      </c>
      <c r="H8" s="89">
        <f>H11+H15+H24+H38+H53+H58+H76+H82+H99+H104+H116+H125+H139+H152+H163+H176+H189+H203+H207+H219+H228+H235+H248+H261+H275+H283+H293+H304+H314+H323+H332+H342+H353+H362+H371+H384+H393</f>
        <v>4134636.1363783991</v>
      </c>
      <c r="I8" s="89">
        <f>I11+I15+I24+I38+I53+I58+I76+I82+I99+I104+I116+I125+I139+I152+I163+I176+I189+I203+I207+I219+I228+I235+I248+I261+I275+I283+I293+I304+I314+I323+I332+I342+I353+I362+I371+I384+I393</f>
        <v>2607644.3927200004</v>
      </c>
      <c r="J8" s="90">
        <f t="shared" si="3"/>
        <v>63.06829202639539</v>
      </c>
      <c r="K8" s="89">
        <f>K11+K15+K24+K38+K53+K58+K76+K82+K99+K104+K116+K125+K139+K152+K163+K176+K189+K203+K207+K219+K228+K235+K248+K261+K275+K283+K293+K304+K314+K323+K332+K342+K353+K362+K371+K384+K393</f>
        <v>16322252.959999999</v>
      </c>
      <c r="L8" s="89">
        <f>L11+L15+L24+L38+L53+L58+L76+L82+L99+L104+L116+L125+L139+L152+L163+L176+L189+L203+L207+L219+L228+L235+L248+L261+L275+L283+L293+L304+L314+L323+L332+L342+L353+L362+L371+L384+L393</f>
        <v>11064171.859000001</v>
      </c>
      <c r="M8" s="90">
        <f t="shared" si="4"/>
        <v>67.785812939637239</v>
      </c>
      <c r="N8" s="89">
        <f>N11+N15+N24+N38+N53+N58+N76+N82+N99+N104+N116+N125+N139+N152+N163+N176+N189+N203+N207+N219+N228+N235+N248+N261+N275+N283+N293+N304+N314+N323+N332+N342+N353+N362+N371+N384+N393</f>
        <v>1226360.7384000001</v>
      </c>
      <c r="O8" s="89">
        <f>O11+O15+O24+O38+O53+O58+O76+O82+O99+O104+O116+O125+O139+O152+O163+O176+O189+O203+O207+O219+O228+O235+O248+O261+O275+O283+O293+O304+O314+O323+O332+O342+O353+O362+O371+O384+O393</f>
        <v>582701.00393999997</v>
      </c>
      <c r="P8" s="90">
        <f t="shared" si="5"/>
        <v>47.5146492948098</v>
      </c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</row>
    <row r="9" spans="1:29" s="31" customFormat="1" ht="18" customHeight="1" x14ac:dyDescent="0.25">
      <c r="A9" s="144" t="s">
        <v>144</v>
      </c>
      <c r="B9" s="97">
        <f t="shared" si="6"/>
        <v>5273068.4326000009</v>
      </c>
      <c r="C9" s="97">
        <f t="shared" si="0"/>
        <v>3539594.5369900004</v>
      </c>
      <c r="D9" s="97">
        <f t="shared" si="1"/>
        <v>67.125897989621322</v>
      </c>
      <c r="E9" s="90">
        <f>SUM(E12:E13)+SUM(E16:E22)+SUM(E25:E36)+SUM(E39:E51)+SUM(E54:E56)+SUM(E59:E74)+SUM(E77:E80)+SUM(E83:E97)+SUM(E100:E102)+SUM(E105:E114)+SUM(E117:E123)+SUM(E126:E137)+SUM(E140:E150)+SUM(E153:E161)+SUM(E164:E174)+SUM(E177:E187)+SUM(E190:E201)+SUM(E204:E205)+SUM(E208:E217)+SUM(E220:E226)+SUM(E229:E233)+SUM(E236:E246)+SUM(E249:E259)+SUM(E262:E273)+SUM(E276:E281)+SUM(E284:E291)+SUM(E294:E302)+SUM(E305:E312)+SUM(E315:E321)+SUM(E324:E330)+SUM(E333:E340)+SUM(E343:E351)+SUM(E354:E360)+SUM(E363:E369)+SUM(E372:E382)+SUM(E385:E391)+SUM(E394:E398)</f>
        <v>0</v>
      </c>
      <c r="F9" s="90">
        <f>SUM(F12:F13)+SUM(F16:F22)+SUM(F25:F36)+SUM(F39:F51)+SUM(F54:F56)+SUM(F59:F74)+SUM(F77:F80)+SUM(F83:F97)+SUM(F100:F102)+SUM(F105:F114)+SUM(F117:F123)+SUM(F126:F137)+SUM(F140:F150)+SUM(F153:F161)+SUM(F164:F174)+SUM(F177:F187)+SUM(F190:F201)+SUM(F204:F205)+SUM(F208:F217)+SUM(F220:F226)+SUM(F229:F233)+SUM(F236:F246)+SUM(F249:F259)+SUM(F262:F273)+SUM(F276:F281)+SUM(F284:F291)+SUM(F294:F302)+SUM(F305:F312)+SUM(F315:F321)+SUM(F324:F330)+SUM(F333:F340)+SUM(F343:F351)+SUM(F354:F360)+SUM(F363:F369)+SUM(F372:F382)+SUM(F385:F391)+SUM(F394:F398)</f>
        <v>0</v>
      </c>
      <c r="G9" s="90"/>
      <c r="H9" s="90">
        <f>SUM(H12:H13)+SUM(H16:H22)+SUM(H25:H36)+SUM(H39:H51)+SUM(H54:H56)+SUM(H59:H74)+SUM(H77:H80)+SUM(H83:H97)+SUM(H100:H102)+SUM(H105:H114)+SUM(H117:H123)+SUM(H126:H137)+SUM(H140:H150)+SUM(H153:H161)+SUM(H164:H174)+SUM(H177:H187)+SUM(H190:H201)+SUM(H204:H205)+SUM(H208:H217)+SUM(H220:H226)+SUM(H229:H233)+SUM(H236:H246)+SUM(H249:H259)+SUM(H262:H273)+SUM(H276:H281)+SUM(H284:H291)+SUM(H294:H302)+SUM(H305:H312)+SUM(H315:H321)+SUM(H324:H330)+SUM(H333:H340)+SUM(H343:H351)+SUM(H354:H360)+SUM(H363:H369)+SUM(H372:H382)+SUM(H385:H391)+SUM(H394:H398)</f>
        <v>3765791.4980000006</v>
      </c>
      <c r="I9" s="90">
        <f>SUM(I12:I13)+SUM(I16:I22)+SUM(I25:I36)+SUM(I39:I51)+SUM(I54:I56)+SUM(I59:I74)+SUM(I77:I80)+SUM(I83:I97)+SUM(I100:I102)+SUM(I105:I114)+SUM(I117:I123)+SUM(I126:I137)+SUM(I140:I150)+SUM(I153:I161)+SUM(I164:I174)+SUM(I177:I187)+SUM(I190:I201)+SUM(I204:I205)+SUM(I208:I217)+SUM(I220:I226)+SUM(I229:I233)+SUM(I236:I246)+SUM(I249:I259)+SUM(I262:I273)+SUM(I276:I281)+SUM(I284:I291)+SUM(I294:I302)+SUM(I305:I312)+SUM(I315:I321)+SUM(I324:I330)+SUM(I333:I340)+SUM(I343:I351)+SUM(I354:I360)+SUM(I363:I369)+SUM(I372:I382)+SUM(I385:I391)+SUM(I394:I398)</f>
        <v>2977445.7204800001</v>
      </c>
      <c r="J9" s="90">
        <f t="shared" si="3"/>
        <v>79.065602066957553</v>
      </c>
      <c r="K9" s="90">
        <f>SUM(K12:K13)+SUM(K16:K22)+SUM(K25:K36)+SUM(K39:K51)+SUM(K54:K56)+SUM(K59:K74)+SUM(K77:K80)+SUM(K83:K97)+SUM(K100:K102)+SUM(K105:K114)+SUM(K117:K123)+SUM(K126:K137)+SUM(K140:K150)+SUM(K153:K161)+SUM(K164:K174)+SUM(K177:K187)+SUM(K190:K201)+SUM(K204:K205)+SUM(K208:K217)+SUM(K220:K226)+SUM(K229:K233)+SUM(K236:K246)+SUM(K249:K259)+SUM(K262:K273)+SUM(K276:K281)+SUM(K284:K291)+SUM(K294:K302)+SUM(K305:K312)+SUM(K315:K321)+SUM(K324:K330)+SUM(K333:K340)+SUM(K343:K351)+SUM(K354:K360)+SUM(K363:K369)+SUM(K372:K382)+SUM(K385:K391)+SUM(K394:K398)</f>
        <v>53832.500000000015</v>
      </c>
      <c r="L9" s="90">
        <f>SUM(L12:L13)+SUM(L16:L22)+SUM(L25:L36)+SUM(L39:L51)+SUM(L54:L56)+SUM(L59:L74)+SUM(L77:L80)+SUM(L83:L97)+SUM(L100:L102)+SUM(L105:L114)+SUM(L117:L123)+SUM(L126:L137)+SUM(L140:L150)+SUM(L153:L161)+SUM(L164:L174)+SUM(L177:L187)+SUM(L190:L201)+SUM(L204:L205)+SUM(L208:L217)+SUM(L220:L226)+SUM(L229:L233)+SUM(L236:L246)+SUM(L249:L259)+SUM(L262:L273)+SUM(L276:L281)+SUM(L284:L291)+SUM(L294:L302)+SUM(L305:L312)+SUM(L315:L321)+SUM(L324:L330)+SUM(L333:L340)+SUM(L343:L351)+SUM(L354:L360)+SUM(L363:L369)+SUM(L372:L382)+SUM(L385:L391)+SUM(L394:L398)</f>
        <v>33085.473160000001</v>
      </c>
      <c r="M9" s="90">
        <f t="shared" si="4"/>
        <v>61.46003466307527</v>
      </c>
      <c r="N9" s="90">
        <f>SUM(N12:N13)+SUM(N16:N22)+SUM(N25:N36)+SUM(N39:N51)+SUM(N54:N56)+SUM(N59:N74)+SUM(N77:N80)+SUM(N83:N97)+SUM(N100:N102)+SUM(N105:N114)+SUM(N117:N123)+SUM(N126:N137)+SUM(N140:N150)+SUM(N153:N161)+SUM(N164:N174)+SUM(N177:N187)+SUM(N190:N201)+SUM(N204:N205)+SUM(N208:N217)+SUM(N220:N226)+SUM(N229:N233)+SUM(N236:N246)+SUM(N249:N259)+SUM(N262:N273)+SUM(N276:N281)+SUM(N284:N291)+SUM(N294:N302)+SUM(N305:N312)+SUM(N315:N321)+SUM(N324:N330)+SUM(N333:N340)+SUM(N343:N351)+SUM(N354:N360)+SUM(N363:N369)+SUM(N372:N382)+SUM(N385:N391)+SUM(N394:N398)</f>
        <v>1453444.4346</v>
      </c>
      <c r="O9" s="90">
        <f>SUM(O12:O13)+SUM(O16:O22)+SUM(O25:O36)+SUM(O39:O51)+SUM(O54:O56)+SUM(O59:O74)+SUM(O77:O80)+SUM(O83:O97)+SUM(O100:O102)+SUM(O105:O114)+SUM(O117:O123)+SUM(O126:O137)+SUM(O140:O150)+SUM(O153:O161)+SUM(O164:O174)+SUM(O177:O187)+SUM(O190:O201)+SUM(O204:O205)+SUM(O208:O217)+SUM(O220:O226)+SUM(O229:O233)+SUM(O236:O246)+SUM(O249:O259)+SUM(O262:O273)+SUM(O276:O281)+SUM(O284:O291)+SUM(O294:O302)+SUM(O305:O312)+SUM(O315:O321)+SUM(O324:O330)+SUM(O333:O340)+SUM(O343:O351)+SUM(O354:O360)+SUM(O363:O369)+SUM(O372:O382)+SUM(O385:O391)+SUM(O394:O398)</f>
        <v>529063.3433500001</v>
      </c>
      <c r="P9" s="90">
        <f t="shared" si="5"/>
        <v>36.400658377807389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</row>
    <row r="10" spans="1:29" s="61" customFormat="1" ht="31.5" x14ac:dyDescent="0.25">
      <c r="A10" s="40" t="s">
        <v>260</v>
      </c>
      <c r="B10" s="91">
        <f t="shared" ref="B10:B73" si="7">E10+H10+K10+N10</f>
        <v>532013.16351999994</v>
      </c>
      <c r="C10" s="91">
        <f t="shared" ref="C10:C73" si="8">F10+I10+L10+O10</f>
        <v>373879.85241999995</v>
      </c>
      <c r="D10" s="91">
        <f t="shared" ref="D10" si="9">C10/B10*100</f>
        <v>70.276428866208818</v>
      </c>
      <c r="E10" s="91">
        <f>E11+E12+E13</f>
        <v>106833.5</v>
      </c>
      <c r="F10" s="91">
        <f t="shared" ref="F10:O10" si="10">F11+F12+F13</f>
        <v>80126.099999999991</v>
      </c>
      <c r="G10" s="92">
        <f>F10/E10*100</f>
        <v>75.00091263508169</v>
      </c>
      <c r="H10" s="91">
        <f t="shared" si="10"/>
        <v>153360.11351999998</v>
      </c>
      <c r="I10" s="91">
        <f t="shared" si="10"/>
        <v>119618.30901000001</v>
      </c>
      <c r="J10" s="91">
        <f>I10/H10*100</f>
        <v>77.998317987943039</v>
      </c>
      <c r="K10" s="91">
        <f t="shared" si="10"/>
        <v>241438.8</v>
      </c>
      <c r="L10" s="91">
        <f t="shared" si="10"/>
        <v>156957.60232999999</v>
      </c>
      <c r="M10" s="91">
        <f>L10/K10*100</f>
        <v>65.009270394816411</v>
      </c>
      <c r="N10" s="91">
        <f t="shared" si="10"/>
        <v>30380.75</v>
      </c>
      <c r="O10" s="91">
        <f t="shared" si="10"/>
        <v>17177.841079999998</v>
      </c>
      <c r="P10" s="91">
        <f>O10/N10*100</f>
        <v>56.541859829003563</v>
      </c>
      <c r="Q10" s="347"/>
      <c r="R10" s="348"/>
      <c r="S10" s="348"/>
      <c r="T10" s="347"/>
      <c r="U10" s="347"/>
      <c r="V10" s="347"/>
      <c r="W10" s="347"/>
      <c r="X10" s="347"/>
      <c r="Y10" s="347"/>
      <c r="Z10" s="347"/>
      <c r="AA10" s="347"/>
      <c r="AB10" s="347"/>
      <c r="AC10" s="347"/>
    </row>
    <row r="11" spans="1:29" s="31" customFormat="1" ht="31.5" x14ac:dyDescent="0.25">
      <c r="A11" s="145" t="s">
        <v>259</v>
      </c>
      <c r="B11" s="74">
        <f t="shared" si="7"/>
        <v>417286.05151999998</v>
      </c>
      <c r="C11" s="74">
        <f t="shared" si="8"/>
        <v>286957.82977000001</v>
      </c>
      <c r="D11" s="74">
        <f t="shared" ref="D11:D403" si="11">C11/B11*100</f>
        <v>68.767654400316445</v>
      </c>
      <c r="E11" s="78">
        <f>Дотации!B8</f>
        <v>106833.5</v>
      </c>
      <c r="F11" s="78">
        <f>Дотации!C8</f>
        <v>80126.099999999991</v>
      </c>
      <c r="G11" s="78">
        <f>F11/E11*100</f>
        <v>75.00091263508169</v>
      </c>
      <c r="H11" s="74">
        <f>Субсидии!B12</f>
        <v>49640.501520000005</v>
      </c>
      <c r="I11" s="74">
        <f>Субсидии!C12</f>
        <v>33292.483930000002</v>
      </c>
      <c r="J11" s="74">
        <f>I11/H11*100</f>
        <v>67.067178836995751</v>
      </c>
      <c r="K11" s="74">
        <f>'Субвенции '!B14</f>
        <v>240431.3</v>
      </c>
      <c r="L11" s="74">
        <f>'Субвенции '!C14</f>
        <v>156361.40476</v>
      </c>
      <c r="M11" s="74">
        <f>L11/K11*100</f>
        <v>65.033714312570794</v>
      </c>
      <c r="N11" s="74">
        <f>Иные!B12</f>
        <v>20380.75</v>
      </c>
      <c r="O11" s="74">
        <f>Иные!C12</f>
        <v>17177.841079999998</v>
      </c>
      <c r="P11" s="74">
        <f>O11/N11*100</f>
        <v>84.284636630153443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29" s="31" customFormat="1" ht="19.5" customHeight="1" x14ac:dyDescent="0.25">
      <c r="A12" s="146" t="s">
        <v>261</v>
      </c>
      <c r="B12" s="349">
        <f t="shared" si="7"/>
        <v>105750.587</v>
      </c>
      <c r="C12" s="349">
        <f t="shared" si="8"/>
        <v>82432.349930000011</v>
      </c>
      <c r="D12" s="349">
        <f>C12/B12*100</f>
        <v>77.949780013987066</v>
      </c>
      <c r="E12" s="74"/>
      <c r="F12" s="74"/>
      <c r="G12" s="93"/>
      <c r="H12" s="74">
        <f>Субсидии!B13</f>
        <v>94861.587</v>
      </c>
      <c r="I12" s="74">
        <f>Субсидии!C13</f>
        <v>81905.195080000005</v>
      </c>
      <c r="J12" s="74">
        <f>I12/H12*100</f>
        <v>86.341792995725456</v>
      </c>
      <c r="K12" s="74">
        <f>'Субвенции '!B15</f>
        <v>889</v>
      </c>
      <c r="L12" s="74">
        <f>'Субвенции '!C15</f>
        <v>527.15485000000001</v>
      </c>
      <c r="M12" s="74">
        <f>L12/K12*100</f>
        <v>59.297508436445447</v>
      </c>
      <c r="N12" s="74">
        <f>Иные!B13</f>
        <v>10000</v>
      </c>
      <c r="O12" s="74">
        <f>Иные!C13</f>
        <v>0</v>
      </c>
      <c r="P12" s="74">
        <f>O12/N12*100</f>
        <v>0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</row>
    <row r="13" spans="1:29" s="31" customFormat="1" ht="16.5" customHeight="1" x14ac:dyDescent="0.25">
      <c r="A13" s="146" t="s">
        <v>424</v>
      </c>
      <c r="B13" s="349">
        <f t="shared" si="7"/>
        <v>8976.5249999999996</v>
      </c>
      <c r="C13" s="349">
        <f t="shared" si="8"/>
        <v>4489.6727200000005</v>
      </c>
      <c r="D13" s="349">
        <f>C13/B13*100</f>
        <v>50.01571008825799</v>
      </c>
      <c r="E13" s="74"/>
      <c r="F13" s="74"/>
      <c r="G13" s="93"/>
      <c r="H13" s="74">
        <f>Субсидии!B14</f>
        <v>8858.0249999999996</v>
      </c>
      <c r="I13" s="74">
        <f>Субсидии!C14</f>
        <v>4420.63</v>
      </c>
      <c r="J13" s="74">
        <f>I13/H13*100</f>
        <v>49.905368295980203</v>
      </c>
      <c r="K13" s="74">
        <f>'Субвенции '!B16</f>
        <v>118.5</v>
      </c>
      <c r="L13" s="74">
        <f>'Субвенции '!C16</f>
        <v>69.042720000000003</v>
      </c>
      <c r="M13" s="74">
        <f>L13/K13*100</f>
        <v>58.263898734177225</v>
      </c>
      <c r="N13" s="74"/>
      <c r="O13" s="74"/>
      <c r="P13" s="74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</row>
    <row r="14" spans="1:29" s="32" customFormat="1" ht="31.5" x14ac:dyDescent="0.25">
      <c r="A14" s="42" t="s">
        <v>263</v>
      </c>
      <c r="B14" s="91">
        <f t="shared" si="7"/>
        <v>556168.64030199999</v>
      </c>
      <c r="C14" s="91">
        <f t="shared" si="8"/>
        <v>452016.72171999991</v>
      </c>
      <c r="D14" s="91">
        <f t="shared" ref="D14" si="12">C14/B14*100</f>
        <v>81.27332053000228</v>
      </c>
      <c r="E14" s="92">
        <f>SUM(E15:E22)</f>
        <v>74863.100000000006</v>
      </c>
      <c r="F14" s="92">
        <f t="shared" ref="F14:O14" si="13">SUM(F15:F22)</f>
        <v>56147.4</v>
      </c>
      <c r="G14" s="92">
        <f t="shared" ref="G14:G393" si="14">F14/E14*100</f>
        <v>75.000100182867129</v>
      </c>
      <c r="H14" s="92">
        <f t="shared" si="13"/>
        <v>124385.44030199999</v>
      </c>
      <c r="I14" s="92">
        <f t="shared" si="13"/>
        <v>102543.62234</v>
      </c>
      <c r="J14" s="91">
        <f t="shared" ref="J14:J402" si="15">I14/H14*100</f>
        <v>82.440213332871252</v>
      </c>
      <c r="K14" s="92">
        <f t="shared" si="13"/>
        <v>251465.69999999995</v>
      </c>
      <c r="L14" s="92">
        <f t="shared" si="13"/>
        <v>196427.70815999992</v>
      </c>
      <c r="M14" s="91">
        <f t="shared" ref="M14:M402" si="16">L14/K14*100</f>
        <v>78.113121654364775</v>
      </c>
      <c r="N14" s="92">
        <f t="shared" si="13"/>
        <v>105454.39999999999</v>
      </c>
      <c r="O14" s="92">
        <f t="shared" si="13"/>
        <v>96897.991219999996</v>
      </c>
      <c r="P14" s="91">
        <f t="shared" ref="P14:P393" si="17">O14/N14*100</f>
        <v>91.886152896417798</v>
      </c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</row>
    <row r="15" spans="1:29" s="31" customFormat="1" ht="31.5" x14ac:dyDescent="0.25">
      <c r="A15" s="145" t="s">
        <v>262</v>
      </c>
      <c r="B15" s="74">
        <f t="shared" si="7"/>
        <v>384808.64512200002</v>
      </c>
      <c r="C15" s="74">
        <f t="shared" si="8"/>
        <v>293319.26076999999</v>
      </c>
      <c r="D15" s="74">
        <f t="shared" si="11"/>
        <v>76.224706614116172</v>
      </c>
      <c r="E15" s="78">
        <f>Дотации!B9</f>
        <v>74863.100000000006</v>
      </c>
      <c r="F15" s="78">
        <f>Дотации!C9</f>
        <v>56147.4</v>
      </c>
      <c r="G15" s="78">
        <f t="shared" si="14"/>
        <v>75.000100182867129</v>
      </c>
      <c r="H15" s="74">
        <f>Субсидии!B16</f>
        <v>53849.145121999994</v>
      </c>
      <c r="I15" s="74">
        <f>Субсидии!C16</f>
        <v>36605.574980000005</v>
      </c>
      <c r="J15" s="74">
        <f t="shared" si="15"/>
        <v>67.978005773474848</v>
      </c>
      <c r="K15" s="74">
        <f>'Субвенции '!B18</f>
        <v>250042</v>
      </c>
      <c r="L15" s="74">
        <f>'Субвенции '!C18</f>
        <v>195503.91548999996</v>
      </c>
      <c r="M15" s="74">
        <f t="shared" si="16"/>
        <v>78.188430539669312</v>
      </c>
      <c r="N15" s="74">
        <f>Иные!B15</f>
        <v>6054.4</v>
      </c>
      <c r="O15" s="74">
        <f>Иные!C15</f>
        <v>5062.3702999999996</v>
      </c>
      <c r="P15" s="74">
        <f t="shared" si="17"/>
        <v>83.614731434989437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</row>
    <row r="16" spans="1:29" s="31" customFormat="1" x14ac:dyDescent="0.25">
      <c r="A16" s="146" t="s">
        <v>425</v>
      </c>
      <c r="B16" s="349">
        <f t="shared" si="7"/>
        <v>140191.29999999999</v>
      </c>
      <c r="C16" s="349">
        <f t="shared" si="8"/>
        <v>131899.93126000001</v>
      </c>
      <c r="D16" s="349">
        <f t="shared" ref="D16:D22" si="18">C16/B16*100</f>
        <v>94.085675259449062</v>
      </c>
      <c r="E16" s="74"/>
      <c r="F16" s="74"/>
      <c r="G16" s="93"/>
      <c r="H16" s="142">
        <f>Субсидии!B17</f>
        <v>40000</v>
      </c>
      <c r="I16" s="142">
        <f>Субсидии!C17</f>
        <v>39544.585460000002</v>
      </c>
      <c r="J16" s="74">
        <f>I16/H16*100</f>
        <v>98.861463650000005</v>
      </c>
      <c r="K16" s="74">
        <f>'Субвенции '!B19</f>
        <v>791.3</v>
      </c>
      <c r="L16" s="74">
        <f>'Субвенции '!C19</f>
        <v>519.72487999999998</v>
      </c>
      <c r="M16" s="74">
        <f t="shared" ref="M16:M22" si="19">L16/K16*100</f>
        <v>65.679878680652095</v>
      </c>
      <c r="N16" s="74">
        <f>Иные!B16</f>
        <v>99400</v>
      </c>
      <c r="O16" s="74">
        <f>Иные!C16</f>
        <v>91835.620920000001</v>
      </c>
      <c r="P16" s="74">
        <f t="shared" si="17"/>
        <v>92.389960684104636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</row>
    <row r="17" spans="1:29" s="31" customFormat="1" x14ac:dyDescent="0.25">
      <c r="A17" s="146" t="s">
        <v>426</v>
      </c>
      <c r="B17" s="349">
        <f t="shared" si="7"/>
        <v>2985.4</v>
      </c>
      <c r="C17" s="349">
        <f t="shared" si="8"/>
        <v>2950.7167599999998</v>
      </c>
      <c r="D17" s="349">
        <f t="shared" si="18"/>
        <v>98.838238092047959</v>
      </c>
      <c r="E17" s="74"/>
      <c r="F17" s="74"/>
      <c r="G17" s="93"/>
      <c r="H17" s="142">
        <f>Субсидии!B18</f>
        <v>2880</v>
      </c>
      <c r="I17" s="142">
        <f>Субсидии!C18</f>
        <v>2880</v>
      </c>
      <c r="J17" s="74">
        <f t="shared" ref="J17:J22" si="20">I17/H17*100</f>
        <v>100</v>
      </c>
      <c r="K17" s="74">
        <f>'Субвенции '!B20</f>
        <v>105.4</v>
      </c>
      <c r="L17" s="74">
        <f>'Субвенции '!C20</f>
        <v>70.716759999999994</v>
      </c>
      <c r="M17" s="74">
        <f t="shared" si="19"/>
        <v>67.093700189753321</v>
      </c>
      <c r="N17" s="74"/>
      <c r="O17" s="74"/>
      <c r="P17" s="74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1:29" s="31" customFormat="1" x14ac:dyDescent="0.25">
      <c r="A18" s="146" t="s">
        <v>427</v>
      </c>
      <c r="B18" s="349">
        <f t="shared" si="7"/>
        <v>5356.4</v>
      </c>
      <c r="C18" s="349">
        <f t="shared" si="8"/>
        <v>5320.3697199999997</v>
      </c>
      <c r="D18" s="349">
        <f t="shared" si="18"/>
        <v>99.327341498021056</v>
      </c>
      <c r="E18" s="74"/>
      <c r="F18" s="74"/>
      <c r="G18" s="93"/>
      <c r="H18" s="142">
        <f>Субсидии!B19</f>
        <v>5251</v>
      </c>
      <c r="I18" s="142">
        <f>Субсидии!C19</f>
        <v>5251</v>
      </c>
      <c r="J18" s="74">
        <f t="shared" si="20"/>
        <v>100</v>
      </c>
      <c r="K18" s="74">
        <f>'Субвенции '!B21</f>
        <v>105.4</v>
      </c>
      <c r="L18" s="74">
        <f>'Субвенции '!C21</f>
        <v>69.369720000000001</v>
      </c>
      <c r="M18" s="74">
        <f t="shared" si="19"/>
        <v>65.815673624288422</v>
      </c>
      <c r="N18" s="74"/>
      <c r="O18" s="74"/>
      <c r="P18" s="74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s="31" customFormat="1" x14ac:dyDescent="0.25">
      <c r="A19" s="146" t="s">
        <v>428</v>
      </c>
      <c r="B19" s="349">
        <f t="shared" si="7"/>
        <v>3710.6952100000003</v>
      </c>
      <c r="C19" s="349">
        <f t="shared" si="8"/>
        <v>3676.8253800000002</v>
      </c>
      <c r="D19" s="349">
        <f t="shared" si="18"/>
        <v>99.087237617664641</v>
      </c>
      <c r="E19" s="74"/>
      <c r="F19" s="74"/>
      <c r="G19" s="93"/>
      <c r="H19" s="142">
        <f>Субсидии!B20</f>
        <v>3605.2952100000002</v>
      </c>
      <c r="I19" s="142">
        <f>Субсидии!C20</f>
        <v>3605.2952100000002</v>
      </c>
      <c r="J19" s="74">
        <f t="shared" si="20"/>
        <v>100</v>
      </c>
      <c r="K19" s="74">
        <f>'Субвенции '!B22</f>
        <v>105.4</v>
      </c>
      <c r="L19" s="74">
        <f>'Субвенции '!C22</f>
        <v>71.530169999999998</v>
      </c>
      <c r="M19" s="74">
        <f t="shared" si="19"/>
        <v>67.865436432637566</v>
      </c>
      <c r="N19" s="74"/>
      <c r="O19" s="74"/>
      <c r="P19" s="74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</row>
    <row r="20" spans="1:29" s="31" customFormat="1" x14ac:dyDescent="0.25">
      <c r="A20" s="146" t="s">
        <v>429</v>
      </c>
      <c r="B20" s="349">
        <f t="shared" si="7"/>
        <v>5235.3999999999996</v>
      </c>
      <c r="C20" s="349">
        <f t="shared" si="8"/>
        <v>1062.49009</v>
      </c>
      <c r="D20" s="349">
        <f t="shared" si="18"/>
        <v>20.294344080681515</v>
      </c>
      <c r="E20" s="74"/>
      <c r="F20" s="74"/>
      <c r="G20" s="93"/>
      <c r="H20" s="142">
        <f>Субсидии!B21</f>
        <v>5130</v>
      </c>
      <c r="I20" s="142">
        <f>Субсидии!C21</f>
        <v>992.20431999999994</v>
      </c>
      <c r="J20" s="74">
        <f t="shared" si="20"/>
        <v>19.341214814814816</v>
      </c>
      <c r="K20" s="74">
        <f>'Субвенции '!B23</f>
        <v>105.4</v>
      </c>
      <c r="L20" s="74">
        <f>'Субвенции '!C23</f>
        <v>70.285769999999999</v>
      </c>
      <c r="M20" s="74">
        <f t="shared" si="19"/>
        <v>66.684791271347237</v>
      </c>
      <c r="N20" s="74"/>
      <c r="O20" s="74"/>
      <c r="P20" s="74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</row>
    <row r="21" spans="1:29" s="31" customFormat="1" x14ac:dyDescent="0.25">
      <c r="A21" s="146" t="s">
        <v>431</v>
      </c>
      <c r="B21" s="349">
        <f t="shared" si="7"/>
        <v>8558.3999700000004</v>
      </c>
      <c r="C21" s="349">
        <f t="shared" si="8"/>
        <v>8502.1289800000013</v>
      </c>
      <c r="D21" s="349">
        <f t="shared" si="18"/>
        <v>99.342505723064505</v>
      </c>
      <c r="E21" s="74"/>
      <c r="F21" s="74"/>
      <c r="G21" s="93"/>
      <c r="H21" s="142">
        <f>Субсидии!B22</f>
        <v>8452.9999700000008</v>
      </c>
      <c r="I21" s="142">
        <f>Субсидии!C22</f>
        <v>8447.9623700000011</v>
      </c>
      <c r="J21" s="74">
        <f t="shared" si="20"/>
        <v>99.940404589874859</v>
      </c>
      <c r="K21" s="74">
        <f>'Субвенции '!B24</f>
        <v>105.4</v>
      </c>
      <c r="L21" s="74">
        <f>'Субвенции '!C24</f>
        <v>54.166609999999999</v>
      </c>
      <c r="M21" s="74">
        <f t="shared" si="19"/>
        <v>51.391470588235286</v>
      </c>
      <c r="N21" s="74"/>
      <c r="O21" s="74"/>
      <c r="P21" s="74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</row>
    <row r="22" spans="1:29" s="31" customFormat="1" x14ac:dyDescent="0.25">
      <c r="A22" s="146" t="s">
        <v>430</v>
      </c>
      <c r="B22" s="349">
        <f t="shared" si="7"/>
        <v>5322.4</v>
      </c>
      <c r="C22" s="349">
        <f t="shared" si="8"/>
        <v>5284.9987600000004</v>
      </c>
      <c r="D22" s="349">
        <f t="shared" si="18"/>
        <v>99.297286186682712</v>
      </c>
      <c r="E22" s="74"/>
      <c r="F22" s="74"/>
      <c r="G22" s="93"/>
      <c r="H22" s="142">
        <f>Субсидии!B23</f>
        <v>5217</v>
      </c>
      <c r="I22" s="142">
        <f>Субсидии!C23</f>
        <v>5217</v>
      </c>
      <c r="J22" s="74">
        <f t="shared" si="20"/>
        <v>100</v>
      </c>
      <c r="K22" s="74">
        <f>'Субвенции '!B25</f>
        <v>105.4</v>
      </c>
      <c r="L22" s="74">
        <f>'Субвенции '!C25</f>
        <v>67.99875999999999</v>
      </c>
      <c r="M22" s="74">
        <f t="shared" si="19"/>
        <v>64.514952561669816</v>
      </c>
      <c r="N22" s="74"/>
      <c r="O22" s="74"/>
      <c r="P22" s="74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</row>
    <row r="23" spans="1:29" s="32" customFormat="1" ht="31.5" x14ac:dyDescent="0.25">
      <c r="A23" s="40" t="s">
        <v>266</v>
      </c>
      <c r="B23" s="91">
        <f t="shared" si="7"/>
        <v>751849.0051200001</v>
      </c>
      <c r="C23" s="91">
        <f t="shared" si="8"/>
        <v>514915.59211999999</v>
      </c>
      <c r="D23" s="91">
        <f t="shared" ref="D23" si="21">C23/B23*100</f>
        <v>68.486569592230296</v>
      </c>
      <c r="E23" s="91">
        <f t="shared" ref="E23:F23" si="22">SUM(E24:E36)</f>
        <v>136631.70000000001</v>
      </c>
      <c r="F23" s="91">
        <f t="shared" si="22"/>
        <v>102473.7</v>
      </c>
      <c r="G23" s="92">
        <f t="shared" si="14"/>
        <v>74.999945107906868</v>
      </c>
      <c r="H23" s="91">
        <f>SUM(H24:H36)</f>
        <v>128736.90511999998</v>
      </c>
      <c r="I23" s="91">
        <f t="shared" ref="I23:O23" si="23">SUM(I24:I36)</f>
        <v>87805.432020000007</v>
      </c>
      <c r="J23" s="91">
        <f t="shared" si="15"/>
        <v>68.20533081648469</v>
      </c>
      <c r="K23" s="91">
        <f t="shared" si="23"/>
        <v>458521.00000000012</v>
      </c>
      <c r="L23" s="91">
        <f t="shared" si="23"/>
        <v>310701.98392999999</v>
      </c>
      <c r="M23" s="91">
        <f t="shared" si="16"/>
        <v>67.761778398372144</v>
      </c>
      <c r="N23" s="91">
        <f t="shared" si="23"/>
        <v>27959.4</v>
      </c>
      <c r="O23" s="91">
        <f t="shared" si="23"/>
        <v>13934.47617</v>
      </c>
      <c r="P23" s="91">
        <f t="shared" si="17"/>
        <v>49.838251786519024</v>
      </c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</row>
    <row r="24" spans="1:29" s="31" customFormat="1" ht="31.5" x14ac:dyDescent="0.25">
      <c r="A24" s="145" t="s">
        <v>265</v>
      </c>
      <c r="B24" s="74">
        <f t="shared" si="7"/>
        <v>689176.30512000003</v>
      </c>
      <c r="C24" s="74">
        <f t="shared" si="8"/>
        <v>487279.85434000002</v>
      </c>
      <c r="D24" s="74">
        <f t="shared" si="11"/>
        <v>70.704673204798354</v>
      </c>
      <c r="E24" s="78">
        <f>Дотации!B10</f>
        <v>136631.70000000001</v>
      </c>
      <c r="F24" s="78">
        <f>Дотации!C10</f>
        <v>102473.7</v>
      </c>
      <c r="G24" s="78">
        <f t="shared" si="14"/>
        <v>74.999945107906868</v>
      </c>
      <c r="H24" s="74">
        <f>Субсидии!B25</f>
        <v>81231.905119999981</v>
      </c>
      <c r="I24" s="74">
        <f>Субсидии!C25</f>
        <v>61625.640099999997</v>
      </c>
      <c r="J24" s="74">
        <f t="shared" si="15"/>
        <v>75.863837009563426</v>
      </c>
      <c r="K24" s="74">
        <f>'Субвенции '!B27</f>
        <v>456253.30000000005</v>
      </c>
      <c r="L24" s="74">
        <f>'Субвенции '!C27</f>
        <v>309246.03807000007</v>
      </c>
      <c r="M24" s="74">
        <f t="shared" si="16"/>
        <v>67.779463309087305</v>
      </c>
      <c r="N24" s="74">
        <f>Иные!B18</f>
        <v>15059.4</v>
      </c>
      <c r="O24" s="74">
        <f>Иные!C18</f>
        <v>13934.47617</v>
      </c>
      <c r="P24" s="74">
        <f t="shared" si="17"/>
        <v>92.530088648950155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</row>
    <row r="25" spans="1:29" s="31" customFormat="1" x14ac:dyDescent="0.25">
      <c r="A25" s="146" t="s">
        <v>267</v>
      </c>
      <c r="B25" s="349">
        <f t="shared" si="7"/>
        <v>17218.900000000001</v>
      </c>
      <c r="C25" s="349">
        <f t="shared" si="8"/>
        <v>3835.56934</v>
      </c>
      <c r="D25" s="349">
        <f>C25/B25*100</f>
        <v>22.275344766506571</v>
      </c>
      <c r="E25" s="74"/>
      <c r="F25" s="74"/>
      <c r="G25" s="93"/>
      <c r="H25" s="142">
        <f>Субсидии!B26</f>
        <v>3000</v>
      </c>
      <c r="I25" s="142">
        <f>Субсидии!C26</f>
        <v>3000</v>
      </c>
      <c r="J25" s="74">
        <f>I25/H25*100</f>
        <v>100</v>
      </c>
      <c r="K25" s="74">
        <f>'Субвенции '!B28</f>
        <v>1318.9</v>
      </c>
      <c r="L25" s="74">
        <f>'Субвенции '!C28</f>
        <v>835.56934000000001</v>
      </c>
      <c r="M25" s="74">
        <f t="shared" si="16"/>
        <v>63.353502160891651</v>
      </c>
      <c r="N25" s="74">
        <f>Иные!B19</f>
        <v>12900</v>
      </c>
      <c r="O25" s="74">
        <f>Иные!C19</f>
        <v>0</v>
      </c>
      <c r="P25" s="74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</row>
    <row r="26" spans="1:29" s="31" customFormat="1" x14ac:dyDescent="0.25">
      <c r="A26" s="146" t="s">
        <v>268</v>
      </c>
      <c r="B26" s="349">
        <f t="shared" si="7"/>
        <v>6384.4</v>
      </c>
      <c r="C26" s="349">
        <f t="shared" si="8"/>
        <v>4350.5794299999998</v>
      </c>
      <c r="D26" s="349">
        <f>C26/B26*100</f>
        <v>68.143904360629037</v>
      </c>
      <c r="E26" s="74"/>
      <c r="F26" s="74"/>
      <c r="G26" s="93"/>
      <c r="H26" s="142">
        <f>Субсидии!B27</f>
        <v>6279</v>
      </c>
      <c r="I26" s="142">
        <f>Субсидии!C27</f>
        <v>4279.7839999999997</v>
      </c>
      <c r="J26" s="74">
        <f>I26/H26*100</f>
        <v>68.160280299410729</v>
      </c>
      <c r="K26" s="74">
        <f>'Субвенции '!B29</f>
        <v>105.4</v>
      </c>
      <c r="L26" s="74">
        <f>'Субвенции '!C29</f>
        <v>70.795429999999996</v>
      </c>
      <c r="M26" s="74">
        <f>L26/K26*100</f>
        <v>67.168339658444026</v>
      </c>
      <c r="N26" s="74">
        <f>Иные!B20</f>
        <v>0</v>
      </c>
      <c r="O26" s="74">
        <f>Иные!C20</f>
        <v>0</v>
      </c>
      <c r="P26" s="74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</row>
    <row r="27" spans="1:29" s="31" customFormat="1" x14ac:dyDescent="0.25">
      <c r="A27" s="146" t="s">
        <v>439</v>
      </c>
      <c r="B27" s="349">
        <f t="shared" si="7"/>
        <v>0</v>
      </c>
      <c r="C27" s="349">
        <f t="shared" si="8"/>
        <v>0</v>
      </c>
      <c r="D27" s="349"/>
      <c r="E27" s="74"/>
      <c r="F27" s="74"/>
      <c r="G27" s="93"/>
      <c r="H27" s="142">
        <f>Субсидии!B28</f>
        <v>0</v>
      </c>
      <c r="I27" s="142">
        <f>Субсидии!C28</f>
        <v>0</v>
      </c>
      <c r="J27" s="74"/>
      <c r="K27" s="74">
        <f>'Субвенции '!B30</f>
        <v>0</v>
      </c>
      <c r="L27" s="74">
        <f>'Субвенции '!C30</f>
        <v>0</v>
      </c>
      <c r="M27" s="74"/>
      <c r="N27" s="74"/>
      <c r="O27" s="74"/>
      <c r="P27" s="74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</row>
    <row r="28" spans="1:29" s="31" customFormat="1" x14ac:dyDescent="0.25">
      <c r="A28" s="146" t="s">
        <v>269</v>
      </c>
      <c r="B28" s="349">
        <f t="shared" si="7"/>
        <v>9224.6</v>
      </c>
      <c r="C28" s="349">
        <f t="shared" si="8"/>
        <v>4696.9866899999997</v>
      </c>
      <c r="D28" s="349">
        <f>C28/B28*100</f>
        <v>50.918052706892439</v>
      </c>
      <c r="E28" s="74"/>
      <c r="F28" s="74"/>
      <c r="G28" s="93"/>
      <c r="H28" s="142">
        <f>Субсидии!B29</f>
        <v>8961</v>
      </c>
      <c r="I28" s="142">
        <f>Субсидии!C29</f>
        <v>4520.7671700000001</v>
      </c>
      <c r="J28" s="74">
        <f>I28/H28*100</f>
        <v>50.449360227653159</v>
      </c>
      <c r="K28" s="74">
        <f>'Субвенции '!B31</f>
        <v>263.60000000000002</v>
      </c>
      <c r="L28" s="74">
        <f>'Субвенции '!C31</f>
        <v>176.21951999999999</v>
      </c>
      <c r="M28" s="74">
        <f>L28/K28*100</f>
        <v>66.851107738998479</v>
      </c>
      <c r="N28" s="74">
        <f>Иные!B21</f>
        <v>0</v>
      </c>
      <c r="O28" s="74">
        <f>Иные!C21</f>
        <v>0</v>
      </c>
      <c r="P28" s="74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</row>
    <row r="29" spans="1:29" s="31" customFormat="1" x14ac:dyDescent="0.25">
      <c r="A29" s="146" t="s">
        <v>438</v>
      </c>
      <c r="B29" s="349">
        <f t="shared" si="7"/>
        <v>7764.4</v>
      </c>
      <c r="C29" s="349">
        <f t="shared" si="8"/>
        <v>1298.9356399999999</v>
      </c>
      <c r="D29" s="349">
        <f>C29/B29*100</f>
        <v>16.729375611766521</v>
      </c>
      <c r="E29" s="74"/>
      <c r="F29" s="74"/>
      <c r="G29" s="93"/>
      <c r="H29" s="142">
        <f>Субсидии!B30</f>
        <v>7659</v>
      </c>
      <c r="I29" s="142">
        <f>Субсидии!C30</f>
        <v>1230</v>
      </c>
      <c r="J29" s="74">
        <f>I29/H29*100</f>
        <v>16.059537798668234</v>
      </c>
      <c r="K29" s="74">
        <f>'Субвенции '!B32</f>
        <v>105.4</v>
      </c>
      <c r="L29" s="74">
        <f>'Субвенции '!C32</f>
        <v>68.935640000000006</v>
      </c>
      <c r="M29" s="74">
        <f>L29/K29*100</f>
        <v>65.403833017077801</v>
      </c>
      <c r="N29" s="74"/>
      <c r="O29" s="74"/>
      <c r="P29" s="74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</row>
    <row r="30" spans="1:29" s="31" customFormat="1" x14ac:dyDescent="0.25">
      <c r="A30" s="146" t="s">
        <v>437</v>
      </c>
      <c r="B30" s="349">
        <f t="shared" si="7"/>
        <v>7851.6</v>
      </c>
      <c r="C30" s="349">
        <f t="shared" si="8"/>
        <v>7759.8436400000001</v>
      </c>
      <c r="D30" s="349">
        <f>C30/B30*100</f>
        <v>98.83136736461357</v>
      </c>
      <c r="E30" s="74"/>
      <c r="F30" s="74"/>
      <c r="G30" s="93"/>
      <c r="H30" s="142">
        <f>Субсидии!B31</f>
        <v>7588</v>
      </c>
      <c r="I30" s="142">
        <f>Субсидии!C31</f>
        <v>7588</v>
      </c>
      <c r="J30" s="74">
        <f t="shared" ref="J30:J32" si="24">I30/H30*100</f>
        <v>100</v>
      </c>
      <c r="K30" s="74">
        <f>'Субвенции '!B33</f>
        <v>263.60000000000002</v>
      </c>
      <c r="L30" s="74">
        <f>'Субвенции '!C33</f>
        <v>171.84364000000002</v>
      </c>
      <c r="M30" s="74">
        <f>L30/K30*100</f>
        <v>65.191062215477999</v>
      </c>
      <c r="N30" s="74"/>
      <c r="O30" s="74"/>
      <c r="P30" s="74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</row>
    <row r="31" spans="1:29" s="31" customFormat="1" x14ac:dyDescent="0.25">
      <c r="A31" s="146" t="s">
        <v>440</v>
      </c>
      <c r="B31" s="349">
        <f t="shared" si="7"/>
        <v>7970.4</v>
      </c>
      <c r="C31" s="349">
        <f t="shared" si="8"/>
        <v>3871.8928499999997</v>
      </c>
      <c r="D31" s="349">
        <f>C31/B31*100</f>
        <v>48.578400707618187</v>
      </c>
      <c r="E31" s="74"/>
      <c r="F31" s="74"/>
      <c r="G31" s="93"/>
      <c r="H31" s="142">
        <f>Субсидии!B32</f>
        <v>7865</v>
      </c>
      <c r="I31" s="142">
        <f>Субсидии!C32</f>
        <v>3800.2083499999999</v>
      </c>
      <c r="J31" s="74">
        <f t="shared" si="24"/>
        <v>48.317970120788303</v>
      </c>
      <c r="K31" s="74">
        <f>'Субвенции '!B34</f>
        <v>105.4</v>
      </c>
      <c r="L31" s="74">
        <f>'Субвенции '!C34</f>
        <v>71.6845</v>
      </c>
      <c r="M31" s="74">
        <f>L31/K31*100</f>
        <v>68.011859582542684</v>
      </c>
      <c r="N31" s="74"/>
      <c r="O31" s="74"/>
      <c r="P31" s="74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1:29" s="31" customFormat="1" x14ac:dyDescent="0.25">
      <c r="A32" s="146" t="s">
        <v>436</v>
      </c>
      <c r="B32" s="349">
        <f t="shared" si="7"/>
        <v>6258.4</v>
      </c>
      <c r="C32" s="349">
        <f t="shared" si="8"/>
        <v>1821.9301899999998</v>
      </c>
      <c r="D32" s="349">
        <f>C32/B32*100</f>
        <v>29.111756838808638</v>
      </c>
      <c r="E32" s="74"/>
      <c r="F32" s="74"/>
      <c r="G32" s="93"/>
      <c r="H32" s="142">
        <f>Субсидии!B33</f>
        <v>6153</v>
      </c>
      <c r="I32" s="142">
        <f>Субсидии!C33</f>
        <v>1761.0323999999998</v>
      </c>
      <c r="J32" s="74">
        <f t="shared" si="24"/>
        <v>28.620711847879083</v>
      </c>
      <c r="K32" s="74">
        <f>'Субвенции '!B35</f>
        <v>105.4</v>
      </c>
      <c r="L32" s="74">
        <f>'Субвенции '!C35</f>
        <v>60.897790000000001</v>
      </c>
      <c r="M32" s="74">
        <f>L32/K32*100</f>
        <v>57.777789373814038</v>
      </c>
      <c r="N32" s="74"/>
      <c r="O32" s="74"/>
      <c r="P32" s="74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</row>
    <row r="33" spans="1:29" s="31" customFormat="1" x14ac:dyDescent="0.25">
      <c r="A33" s="146" t="s">
        <v>435</v>
      </c>
      <c r="B33" s="349">
        <f t="shared" si="7"/>
        <v>0</v>
      </c>
      <c r="C33" s="349">
        <f t="shared" si="8"/>
        <v>0</v>
      </c>
      <c r="D33" s="349"/>
      <c r="E33" s="74"/>
      <c r="F33" s="74"/>
      <c r="G33" s="93"/>
      <c r="H33" s="142">
        <f>Субсидии!B34</f>
        <v>0</v>
      </c>
      <c r="I33" s="142">
        <f>Субсидии!C34</f>
        <v>0</v>
      </c>
      <c r="J33" s="74"/>
      <c r="K33" s="74">
        <f>'Субвенции '!B36</f>
        <v>0</v>
      </c>
      <c r="L33" s="74">
        <f>'Субвенции '!C36</f>
        <v>0</v>
      </c>
      <c r="M33" s="74"/>
      <c r="N33" s="74"/>
      <c r="O33" s="74"/>
      <c r="P33" s="74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</row>
    <row r="34" spans="1:29" s="31" customFormat="1" x14ac:dyDescent="0.25">
      <c r="A34" s="146" t="s">
        <v>434</v>
      </c>
      <c r="B34" s="349">
        <f t="shared" si="7"/>
        <v>0</v>
      </c>
      <c r="C34" s="349">
        <f t="shared" si="8"/>
        <v>0</v>
      </c>
      <c r="D34" s="349"/>
      <c r="E34" s="74"/>
      <c r="F34" s="74"/>
      <c r="G34" s="93"/>
      <c r="H34" s="142">
        <f>Субсидии!B35</f>
        <v>0</v>
      </c>
      <c r="I34" s="142">
        <f>Субсидии!C35</f>
        <v>0</v>
      </c>
      <c r="J34" s="74"/>
      <c r="K34" s="74">
        <f>'Субвенции '!B37</f>
        <v>0</v>
      </c>
      <c r="L34" s="74">
        <f>'Субвенции '!C37</f>
        <v>0</v>
      </c>
      <c r="M34" s="74"/>
      <c r="N34" s="74"/>
      <c r="O34" s="74"/>
      <c r="P34" s="74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29" s="31" customFormat="1" x14ac:dyDescent="0.25">
      <c r="A35" s="146" t="s">
        <v>433</v>
      </c>
      <c r="B35" s="349">
        <f t="shared" si="7"/>
        <v>0</v>
      </c>
      <c r="C35" s="349">
        <f t="shared" si="8"/>
        <v>0</v>
      </c>
      <c r="D35" s="349"/>
      <c r="E35" s="74"/>
      <c r="F35" s="74"/>
      <c r="G35" s="93"/>
      <c r="H35" s="142">
        <f>Субсидии!B36</f>
        <v>0</v>
      </c>
      <c r="I35" s="142">
        <f>Субсидии!C36</f>
        <v>0</v>
      </c>
      <c r="J35" s="74"/>
      <c r="K35" s="74">
        <f>'Субвенции '!B38</f>
        <v>0</v>
      </c>
      <c r="L35" s="74">
        <f>'Субвенции '!C38</f>
        <v>0</v>
      </c>
      <c r="M35" s="74"/>
      <c r="N35" s="74"/>
      <c r="O35" s="74"/>
      <c r="P35" s="74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29" s="31" customFormat="1" x14ac:dyDescent="0.25">
      <c r="A36" s="146" t="s">
        <v>432</v>
      </c>
      <c r="B36" s="349">
        <f t="shared" si="7"/>
        <v>0</v>
      </c>
      <c r="C36" s="349">
        <f t="shared" si="8"/>
        <v>0</v>
      </c>
      <c r="D36" s="349"/>
      <c r="E36" s="74"/>
      <c r="F36" s="74"/>
      <c r="G36" s="93"/>
      <c r="H36" s="142">
        <f>Субсидии!B37</f>
        <v>0</v>
      </c>
      <c r="I36" s="142">
        <f>Субсидии!C37</f>
        <v>0</v>
      </c>
      <c r="J36" s="74"/>
      <c r="K36" s="74">
        <f>'Субвенции '!B39</f>
        <v>0</v>
      </c>
      <c r="L36" s="74">
        <f>'Субвенции '!C39</f>
        <v>0</v>
      </c>
      <c r="M36" s="74"/>
      <c r="N36" s="74"/>
      <c r="O36" s="74"/>
      <c r="P36" s="74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29" s="32" customFormat="1" ht="31.5" x14ac:dyDescent="0.25">
      <c r="A37" s="40" t="s">
        <v>274</v>
      </c>
      <c r="B37" s="91">
        <f t="shared" si="7"/>
        <v>772526.15276999981</v>
      </c>
      <c r="C37" s="91">
        <f t="shared" si="8"/>
        <v>510939.22938999999</v>
      </c>
      <c r="D37" s="91">
        <f t="shared" ref="D37" si="25">C37/B37*100</f>
        <v>66.1387614591372</v>
      </c>
      <c r="E37" s="91">
        <f t="shared" ref="E37:F37" si="26">SUM(E38:E51)</f>
        <v>114725</v>
      </c>
      <c r="F37" s="91">
        <f t="shared" si="26"/>
        <v>86043.9</v>
      </c>
      <c r="G37" s="92">
        <f t="shared" si="14"/>
        <v>75.000130747439513</v>
      </c>
      <c r="H37" s="91">
        <f>SUM(H38:H51)</f>
        <v>199331.45277</v>
      </c>
      <c r="I37" s="91">
        <f t="shared" ref="I37:O37" si="27">SUM(I38:I51)</f>
        <v>151282.89672999998</v>
      </c>
      <c r="J37" s="91">
        <f t="shared" si="15"/>
        <v>75.895145812517001</v>
      </c>
      <c r="K37" s="91">
        <f t="shared" si="27"/>
        <v>340962.89999999985</v>
      </c>
      <c r="L37" s="91">
        <f t="shared" si="27"/>
        <v>225889.54235999999</v>
      </c>
      <c r="M37" s="91">
        <f t="shared" si="16"/>
        <v>66.250475450554916</v>
      </c>
      <c r="N37" s="91">
        <f t="shared" si="27"/>
        <v>117506.8</v>
      </c>
      <c r="O37" s="91">
        <f t="shared" si="27"/>
        <v>47722.890299999999</v>
      </c>
      <c r="P37" s="91">
        <f t="shared" si="17"/>
        <v>40.612875425081782</v>
      </c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</row>
    <row r="38" spans="1:29" s="31" customFormat="1" ht="31.5" x14ac:dyDescent="0.25">
      <c r="A38" s="145" t="s">
        <v>273</v>
      </c>
      <c r="B38" s="74">
        <f t="shared" si="7"/>
        <v>649571.56921999995</v>
      </c>
      <c r="C38" s="74">
        <f t="shared" si="8"/>
        <v>445772.16556999995</v>
      </c>
      <c r="D38" s="74">
        <f t="shared" si="11"/>
        <v>68.625565941144771</v>
      </c>
      <c r="E38" s="78">
        <f>Дотации!B11</f>
        <v>114725</v>
      </c>
      <c r="F38" s="78">
        <f>Дотации!C11</f>
        <v>86043.9</v>
      </c>
      <c r="G38" s="78">
        <f t="shared" si="14"/>
        <v>75.000130747439513</v>
      </c>
      <c r="H38" s="74">
        <f>Субсидии!B39</f>
        <v>141274.66921999998</v>
      </c>
      <c r="I38" s="74">
        <f>Субсидии!C39</f>
        <v>101331.67358</v>
      </c>
      <c r="J38" s="74">
        <f t="shared" si="15"/>
        <v>71.726710909654486</v>
      </c>
      <c r="K38" s="74">
        <f>'Субвенции '!B41</f>
        <v>339065.09999999992</v>
      </c>
      <c r="L38" s="74">
        <f>'Субвенции '!C41</f>
        <v>224639.37809000001</v>
      </c>
      <c r="M38" s="74">
        <f t="shared" si="16"/>
        <v>66.252580430719661</v>
      </c>
      <c r="N38" s="74">
        <f>Иные!B23</f>
        <v>54506.8</v>
      </c>
      <c r="O38" s="74">
        <f>Иные!C23</f>
        <v>33757.213900000002</v>
      </c>
      <c r="P38" s="74">
        <f t="shared" si="17"/>
        <v>61.932114708623509</v>
      </c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29" s="31" customFormat="1" x14ac:dyDescent="0.25">
      <c r="A39" s="146" t="s">
        <v>442</v>
      </c>
      <c r="B39" s="349">
        <f t="shared" si="7"/>
        <v>7931.6408200000005</v>
      </c>
      <c r="C39" s="349">
        <f t="shared" si="8"/>
        <v>7847.9658200000003</v>
      </c>
      <c r="D39" s="349">
        <f>C39/B39*100</f>
        <v>98.945048043665693</v>
      </c>
      <c r="E39" s="74"/>
      <c r="F39" s="74"/>
      <c r="G39" s="93"/>
      <c r="H39" s="142">
        <f>Субсидии!B40</f>
        <v>7668.0408200000002</v>
      </c>
      <c r="I39" s="142">
        <f>Субсидии!C40</f>
        <v>7668.0408200000002</v>
      </c>
      <c r="J39" s="74">
        <f>I39/H39*100</f>
        <v>100</v>
      </c>
      <c r="K39" s="74">
        <f>'Субвенции '!B42</f>
        <v>263.60000000000002</v>
      </c>
      <c r="L39" s="74">
        <f>'Субвенции '!C42</f>
        <v>179.92500000000001</v>
      </c>
      <c r="M39" s="74">
        <f>L39/K39*100</f>
        <v>68.25682852807283</v>
      </c>
      <c r="N39" s="74"/>
      <c r="O39" s="74"/>
      <c r="P39" s="74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1:29" s="31" customFormat="1" x14ac:dyDescent="0.25">
      <c r="A40" s="43" t="s">
        <v>272</v>
      </c>
      <c r="B40" s="349">
        <f t="shared" si="7"/>
        <v>75533.755799999999</v>
      </c>
      <c r="C40" s="349">
        <f t="shared" si="8"/>
        <v>26499.432200000003</v>
      </c>
      <c r="D40" s="349">
        <f>C40/B40*100</f>
        <v>35.082900246832423</v>
      </c>
      <c r="E40" s="74"/>
      <c r="F40" s="74"/>
      <c r="G40" s="93"/>
      <c r="H40" s="142">
        <f>Субсидии!B41</f>
        <v>13533.755800000001</v>
      </c>
      <c r="I40" s="142">
        <f>Субсидии!C41</f>
        <v>13533.755800000001</v>
      </c>
      <c r="J40" s="74">
        <f>I40/H40*100</f>
        <v>100</v>
      </c>
      <c r="K40" s="74"/>
      <c r="L40" s="74"/>
      <c r="M40" s="74"/>
      <c r="N40" s="74">
        <f>Иные!B24</f>
        <v>62000</v>
      </c>
      <c r="O40" s="74">
        <f>Иные!C24</f>
        <v>12965.6764</v>
      </c>
      <c r="P40" s="74">
        <f>Иные!D24</f>
        <v>20.912381290322582</v>
      </c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1:29" s="31" customFormat="1" x14ac:dyDescent="0.25">
      <c r="A41" s="146" t="s">
        <v>443</v>
      </c>
      <c r="B41" s="349">
        <f t="shared" si="7"/>
        <v>3593.3470000000002</v>
      </c>
      <c r="C41" s="349">
        <f t="shared" si="8"/>
        <v>2348.2082399999999</v>
      </c>
      <c r="D41" s="349">
        <f>C41/B41*100</f>
        <v>65.348774833045624</v>
      </c>
      <c r="E41" s="74"/>
      <c r="F41" s="74"/>
      <c r="G41" s="93"/>
      <c r="H41" s="142">
        <f>Субсидии!B42</f>
        <v>3487.9470000000001</v>
      </c>
      <c r="I41" s="142">
        <f>Субсидии!C42</f>
        <v>2283</v>
      </c>
      <c r="J41" s="74">
        <f>I41/H41*100</f>
        <v>65.453976221542348</v>
      </c>
      <c r="K41" s="74">
        <f>'Субвенции '!B43</f>
        <v>105.4</v>
      </c>
      <c r="L41" s="74">
        <f>'Субвенции '!C43</f>
        <v>65.208240000000004</v>
      </c>
      <c r="M41" s="74">
        <f>L41/K41*100</f>
        <v>61.867400379506641</v>
      </c>
      <c r="N41" s="74"/>
      <c r="O41" s="74"/>
      <c r="P41" s="74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1:29" s="31" customFormat="1" x14ac:dyDescent="0.25">
      <c r="A42" s="146" t="s">
        <v>606</v>
      </c>
      <c r="B42" s="349">
        <f t="shared" si="7"/>
        <v>0</v>
      </c>
      <c r="C42" s="349">
        <f t="shared" si="8"/>
        <v>0</v>
      </c>
      <c r="D42" s="349"/>
      <c r="E42" s="74"/>
      <c r="F42" s="74"/>
      <c r="G42" s="93"/>
      <c r="H42" s="142"/>
      <c r="I42" s="142"/>
      <c r="J42" s="74"/>
      <c r="K42" s="74">
        <f>'Субвенции '!B44</f>
        <v>0</v>
      </c>
      <c r="L42" s="74">
        <f>'Субвенции '!C44</f>
        <v>0</v>
      </c>
      <c r="M42" s="74"/>
      <c r="N42" s="74"/>
      <c r="O42" s="74"/>
      <c r="P42" s="74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1:29" s="31" customFormat="1" x14ac:dyDescent="0.25">
      <c r="A43" s="146" t="s">
        <v>364</v>
      </c>
      <c r="B43" s="349">
        <f t="shared" si="7"/>
        <v>6296.6</v>
      </c>
      <c r="C43" s="349">
        <f t="shared" si="8"/>
        <v>6203.7475199999999</v>
      </c>
      <c r="D43" s="349">
        <f>C43/B43*100</f>
        <v>98.525355271098675</v>
      </c>
      <c r="E43" s="74"/>
      <c r="F43" s="74"/>
      <c r="G43" s="93"/>
      <c r="H43" s="142">
        <f>Субсидии!B43</f>
        <v>6033</v>
      </c>
      <c r="I43" s="142">
        <f>Субсидии!C43</f>
        <v>6033</v>
      </c>
      <c r="J43" s="74">
        <f t="shared" ref="J43:J51" si="28">I43/H43*100</f>
        <v>100</v>
      </c>
      <c r="K43" s="74">
        <f>'Субвенции '!B45</f>
        <v>263.60000000000002</v>
      </c>
      <c r="L43" s="74">
        <f>'Субвенции '!C45</f>
        <v>170.74751999999998</v>
      </c>
      <c r="M43" s="74">
        <f>L43/K43*100</f>
        <v>64.775235204855832</v>
      </c>
      <c r="N43" s="74"/>
      <c r="O43" s="74"/>
      <c r="P43" s="74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1:29" s="31" customFormat="1" x14ac:dyDescent="0.25">
      <c r="A44" s="146" t="s">
        <v>444</v>
      </c>
      <c r="B44" s="349">
        <f t="shared" si="7"/>
        <v>5699.6</v>
      </c>
      <c r="C44" s="349">
        <f t="shared" si="8"/>
        <v>5602.84303</v>
      </c>
      <c r="D44" s="349">
        <f>C44/B44*100</f>
        <v>98.302390167731062</v>
      </c>
      <c r="E44" s="74"/>
      <c r="F44" s="74"/>
      <c r="G44" s="93"/>
      <c r="H44" s="142">
        <f>Субсидии!B44</f>
        <v>5436</v>
      </c>
      <c r="I44" s="142">
        <f>Субсидии!C44</f>
        <v>5436</v>
      </c>
      <c r="J44" s="74">
        <f t="shared" si="28"/>
        <v>100</v>
      </c>
      <c r="K44" s="74">
        <f>'Субвенции '!B46</f>
        <v>263.60000000000002</v>
      </c>
      <c r="L44" s="74">
        <f>'Субвенции '!C46</f>
        <v>166.84303</v>
      </c>
      <c r="M44" s="74">
        <f>L44/K44*100</f>
        <v>63.294017450682851</v>
      </c>
      <c r="N44" s="74"/>
      <c r="O44" s="74"/>
      <c r="P44" s="74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1:29" s="31" customFormat="1" x14ac:dyDescent="0.25">
      <c r="A45" s="146" t="s">
        <v>279</v>
      </c>
      <c r="B45" s="349">
        <f t="shared" si="7"/>
        <v>4420.9879999999994</v>
      </c>
      <c r="C45" s="349">
        <f t="shared" si="8"/>
        <v>4337.1598400000003</v>
      </c>
      <c r="D45" s="349">
        <f>C45/B45*100</f>
        <v>98.103859137369312</v>
      </c>
      <c r="E45" s="74"/>
      <c r="F45" s="74"/>
      <c r="G45" s="93"/>
      <c r="H45" s="142">
        <f>Субсидии!B45</f>
        <v>3157.3879999999999</v>
      </c>
      <c r="I45" s="142">
        <f>Субсидии!C45</f>
        <v>3157.3879999999999</v>
      </c>
      <c r="J45" s="74">
        <f t="shared" si="28"/>
        <v>100</v>
      </c>
      <c r="K45" s="74">
        <f>'Субвенции '!B47</f>
        <v>263.60000000000002</v>
      </c>
      <c r="L45" s="74">
        <f>'Субвенции '!C47</f>
        <v>179.77184</v>
      </c>
      <c r="M45" s="74">
        <f>L45/K45*100</f>
        <v>68.198725341426396</v>
      </c>
      <c r="N45" s="74">
        <f>Иные!B25</f>
        <v>1000</v>
      </c>
      <c r="O45" s="74">
        <f>Иные!C25</f>
        <v>1000</v>
      </c>
      <c r="P45" s="74">
        <f>Иные!D25</f>
        <v>100</v>
      </c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1:29" s="31" customFormat="1" x14ac:dyDescent="0.25">
      <c r="A46" s="146" t="s">
        <v>445</v>
      </c>
      <c r="B46" s="349">
        <f t="shared" si="7"/>
        <v>3704.4385299999999</v>
      </c>
      <c r="C46" s="349">
        <f t="shared" si="8"/>
        <v>3670.57546</v>
      </c>
      <c r="D46" s="349">
        <f>C46/B46*100</f>
        <v>99.08587847454443</v>
      </c>
      <c r="E46" s="74"/>
      <c r="F46" s="74"/>
      <c r="G46" s="93"/>
      <c r="H46" s="142">
        <f>Субсидии!B46</f>
        <v>3599.0385299999998</v>
      </c>
      <c r="I46" s="142">
        <f>Субсидии!C46</f>
        <v>3599.0385299999998</v>
      </c>
      <c r="J46" s="74">
        <f t="shared" si="28"/>
        <v>100</v>
      </c>
      <c r="K46" s="74">
        <f>'Субвенции '!B48</f>
        <v>105.4</v>
      </c>
      <c r="L46" s="74">
        <f>'Субвенции '!C48</f>
        <v>71.536929999999998</v>
      </c>
      <c r="M46" s="74">
        <f>L46/K46*100</f>
        <v>67.871850094876649</v>
      </c>
      <c r="N46" s="74"/>
      <c r="O46" s="74"/>
      <c r="P46" s="74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1:29" s="31" customFormat="1" x14ac:dyDescent="0.25">
      <c r="A47" s="146" t="s">
        <v>446</v>
      </c>
      <c r="B47" s="349">
        <f t="shared" si="7"/>
        <v>6302.6</v>
      </c>
      <c r="C47" s="349">
        <f t="shared" si="8"/>
        <v>6216.5921399999997</v>
      </c>
      <c r="D47" s="349">
        <f>C47/B47*100</f>
        <v>98.635359058166458</v>
      </c>
      <c r="E47" s="74"/>
      <c r="F47" s="74"/>
      <c r="G47" s="93"/>
      <c r="H47" s="142">
        <f>Субсидии!B47</f>
        <v>6039</v>
      </c>
      <c r="I47" s="142">
        <f>Субсидии!C47</f>
        <v>6039</v>
      </c>
      <c r="J47" s="74">
        <f t="shared" si="28"/>
        <v>100</v>
      </c>
      <c r="K47" s="74">
        <f>'Субвенции '!B49</f>
        <v>263.60000000000002</v>
      </c>
      <c r="L47" s="74">
        <f>'Субвенции '!C49</f>
        <v>177.59214</v>
      </c>
      <c r="M47" s="74">
        <f>L47/K47*100</f>
        <v>67.371828528072825</v>
      </c>
      <c r="N47" s="74"/>
      <c r="O47" s="74"/>
      <c r="P47" s="74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1:29" s="31" customFormat="1" x14ac:dyDescent="0.25">
      <c r="A48" s="146" t="s">
        <v>625</v>
      </c>
      <c r="B48" s="349">
        <f t="shared" si="7"/>
        <v>0</v>
      </c>
      <c r="C48" s="349">
        <f t="shared" si="8"/>
        <v>0</v>
      </c>
      <c r="D48" s="349"/>
      <c r="E48" s="74"/>
      <c r="F48" s="74"/>
      <c r="G48" s="93"/>
      <c r="H48" s="142"/>
      <c r="I48" s="142"/>
      <c r="J48" s="74"/>
      <c r="K48" s="74">
        <f>'Субвенции '!B50</f>
        <v>0</v>
      </c>
      <c r="L48" s="74">
        <f>'Субвенции '!C50</f>
        <v>0</v>
      </c>
      <c r="M48" s="74"/>
      <c r="N48" s="74"/>
      <c r="O48" s="74"/>
      <c r="P48" s="74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1:29" s="31" customFormat="1" x14ac:dyDescent="0.25">
      <c r="A49" s="146" t="s">
        <v>624</v>
      </c>
      <c r="B49" s="349">
        <f t="shared" si="7"/>
        <v>0</v>
      </c>
      <c r="C49" s="349">
        <f t="shared" si="8"/>
        <v>0</v>
      </c>
      <c r="D49" s="349"/>
      <c r="E49" s="74"/>
      <c r="F49" s="74"/>
      <c r="G49" s="93"/>
      <c r="H49" s="142"/>
      <c r="I49" s="142"/>
      <c r="J49" s="74"/>
      <c r="K49" s="74">
        <f>'Субвенции '!B51</f>
        <v>0</v>
      </c>
      <c r="L49" s="74">
        <f>'Субвенции '!C51</f>
        <v>0</v>
      </c>
      <c r="M49" s="74"/>
      <c r="N49" s="74"/>
      <c r="O49" s="74"/>
      <c r="P49" s="74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1:29" s="31" customFormat="1" x14ac:dyDescent="0.25">
      <c r="A50" s="146" t="s">
        <v>626</v>
      </c>
      <c r="B50" s="349">
        <f t="shared" si="7"/>
        <v>2307.4</v>
      </c>
      <c r="C50" s="349">
        <f t="shared" si="8"/>
        <v>2268.2833900000001</v>
      </c>
      <c r="D50" s="349">
        <f>C50/B50*100</f>
        <v>98.304732166074373</v>
      </c>
      <c r="E50" s="74"/>
      <c r="F50" s="74"/>
      <c r="G50" s="93"/>
      <c r="H50" s="142">
        <f>Субсидии!B48</f>
        <v>2202</v>
      </c>
      <c r="I50" s="142">
        <f>Субсидии!C48</f>
        <v>2202</v>
      </c>
      <c r="J50" s="74">
        <f t="shared" si="28"/>
        <v>100</v>
      </c>
      <c r="K50" s="74">
        <f>'Субвенции '!B52</f>
        <v>105.4</v>
      </c>
      <c r="L50" s="74">
        <f>'Субвенции '!C52</f>
        <v>66.283389999999997</v>
      </c>
      <c r="M50" s="74">
        <f>L50/K50*100</f>
        <v>62.887466793168876</v>
      </c>
      <c r="N50" s="74"/>
      <c r="O50" s="74"/>
      <c r="P50" s="74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1:29" s="31" customFormat="1" x14ac:dyDescent="0.25">
      <c r="A51" s="146" t="s">
        <v>447</v>
      </c>
      <c r="B51" s="349">
        <f t="shared" si="7"/>
        <v>7164.2134000000005</v>
      </c>
      <c r="C51" s="349">
        <f t="shared" si="8"/>
        <v>172.25618</v>
      </c>
      <c r="D51" s="349">
        <f>C51/B51*100</f>
        <v>2.4043976691146578</v>
      </c>
      <c r="E51" s="74"/>
      <c r="F51" s="74"/>
      <c r="G51" s="78"/>
      <c r="H51" s="142">
        <f>Субсидии!B49</f>
        <v>6900.6134000000002</v>
      </c>
      <c r="I51" s="142">
        <f>Субсидии!C49</f>
        <v>0</v>
      </c>
      <c r="J51" s="74">
        <f t="shared" si="28"/>
        <v>0</v>
      </c>
      <c r="K51" s="74">
        <f>'Субвенции '!B53</f>
        <v>263.60000000000002</v>
      </c>
      <c r="L51" s="74">
        <f>'Субвенции '!C53</f>
        <v>172.25618</v>
      </c>
      <c r="M51" s="74">
        <f>L51/K51*100</f>
        <v>65.347564491654026</v>
      </c>
      <c r="N51" s="74"/>
      <c r="O51" s="74"/>
      <c r="P51" s="74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1:29" s="32" customFormat="1" ht="31.5" x14ac:dyDescent="0.25">
      <c r="A52" s="40" t="s">
        <v>450</v>
      </c>
      <c r="B52" s="91">
        <f t="shared" si="7"/>
        <v>2896896.0681420001</v>
      </c>
      <c r="C52" s="91">
        <f t="shared" si="8"/>
        <v>1869424.1617899998</v>
      </c>
      <c r="D52" s="91">
        <f t="shared" ref="D52" si="29">C52/B52*100</f>
        <v>64.531972076892757</v>
      </c>
      <c r="E52" s="91">
        <f t="shared" ref="E52:F52" si="30">SUM(E53:E56)</f>
        <v>2674.4</v>
      </c>
      <c r="F52" s="91">
        <f t="shared" si="30"/>
        <v>2005.8</v>
      </c>
      <c r="G52" s="92">
        <f t="shared" ref="G52" si="31">F52/E52*100</f>
        <v>75</v>
      </c>
      <c r="H52" s="91">
        <f>SUM(H53:H56)</f>
        <v>630206.36814199993</v>
      </c>
      <c r="I52" s="91">
        <f t="shared" ref="I52:O52" si="32">SUM(I53:I56)</f>
        <v>479028.83319000003</v>
      </c>
      <c r="J52" s="91">
        <f t="shared" si="15"/>
        <v>76.011423782068775</v>
      </c>
      <c r="K52" s="91">
        <f t="shared" si="32"/>
        <v>1993645.9000000001</v>
      </c>
      <c r="L52" s="91">
        <f t="shared" si="32"/>
        <v>1345584.9656199999</v>
      </c>
      <c r="M52" s="91">
        <f t="shared" si="16"/>
        <v>67.49367907410236</v>
      </c>
      <c r="N52" s="91">
        <f t="shared" si="32"/>
        <v>270369.40000000002</v>
      </c>
      <c r="O52" s="91">
        <f t="shared" si="32"/>
        <v>42804.562980000002</v>
      </c>
      <c r="P52" s="91">
        <f t="shared" si="17"/>
        <v>15.831881485108893</v>
      </c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</row>
    <row r="53" spans="1:29" s="31" customFormat="1" ht="31.5" x14ac:dyDescent="0.25">
      <c r="A53" s="145" t="s">
        <v>277</v>
      </c>
      <c r="B53" s="74">
        <f t="shared" si="7"/>
        <v>2565483.7760219998</v>
      </c>
      <c r="C53" s="74">
        <f t="shared" si="8"/>
        <v>1598537.9932599999</v>
      </c>
      <c r="D53" s="74">
        <f t="shared" si="11"/>
        <v>62.309417358260156</v>
      </c>
      <c r="E53" s="78">
        <f>Дотации!B12</f>
        <v>2674.4</v>
      </c>
      <c r="F53" s="78">
        <f>Дотации!C12</f>
        <v>2005.8</v>
      </c>
      <c r="G53" s="78">
        <f>F53/E53*100</f>
        <v>75</v>
      </c>
      <c r="H53" s="74">
        <f>Субсидии!B51</f>
        <v>300045.17602200003</v>
      </c>
      <c r="I53" s="74">
        <f>Субсидии!C51</f>
        <v>209128.10956000004</v>
      </c>
      <c r="J53" s="74">
        <f t="shared" si="15"/>
        <v>69.698874127096872</v>
      </c>
      <c r="K53" s="74">
        <f>'Субвенции '!B55</f>
        <v>1992854.8</v>
      </c>
      <c r="L53" s="74">
        <f>'Субвенции '!C55</f>
        <v>1345059.5207199999</v>
      </c>
      <c r="M53" s="74">
        <f t="shared" si="16"/>
        <v>67.494105477227933</v>
      </c>
      <c r="N53" s="74">
        <f>Иные!B27</f>
        <v>269909.40000000002</v>
      </c>
      <c r="O53" s="74">
        <f>Иные!C27</f>
        <v>42344.562980000002</v>
      </c>
      <c r="P53" s="74">
        <f t="shared" si="17"/>
        <v>15.688435815870067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29" s="31" customFormat="1" x14ac:dyDescent="0.25">
      <c r="A54" s="146" t="s">
        <v>449</v>
      </c>
      <c r="B54" s="349">
        <f t="shared" si="7"/>
        <v>158240.21529999998</v>
      </c>
      <c r="C54" s="349">
        <f t="shared" si="8"/>
        <v>131554.33597000001</v>
      </c>
      <c r="D54" s="349">
        <f>C54/B54*100</f>
        <v>83.13584237773722</v>
      </c>
      <c r="E54" s="74"/>
      <c r="F54" s="74"/>
      <c r="G54" s="93"/>
      <c r="H54" s="142">
        <f>Субсидии!B52</f>
        <v>157780.21529999998</v>
      </c>
      <c r="I54" s="142">
        <f>Субсидии!C52</f>
        <v>131094.33597000001</v>
      </c>
      <c r="J54" s="74">
        <f>I54/H54*100</f>
        <v>83.086675804529747</v>
      </c>
      <c r="K54" s="74"/>
      <c r="L54" s="74"/>
      <c r="M54" s="74"/>
      <c r="N54" s="74">
        <f>Иные!B28</f>
        <v>460</v>
      </c>
      <c r="O54" s="74">
        <f>Иные!C28</f>
        <v>460</v>
      </c>
      <c r="P54" s="74">
        <f t="shared" si="17"/>
        <v>100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1:29" s="31" customFormat="1" x14ac:dyDescent="0.25">
      <c r="A55" s="146" t="s">
        <v>627</v>
      </c>
      <c r="B55" s="349">
        <f t="shared" si="7"/>
        <v>41795.806819999998</v>
      </c>
      <c r="C55" s="349">
        <f t="shared" si="8"/>
        <v>36476.993109999996</v>
      </c>
      <c r="D55" s="349">
        <f>C55/B55*100</f>
        <v>87.274288703394859</v>
      </c>
      <c r="E55" s="74"/>
      <c r="F55" s="74"/>
      <c r="G55" s="93"/>
      <c r="H55" s="142">
        <f>Субсидии!B54</f>
        <v>41268.306819999998</v>
      </c>
      <c r="I55" s="142">
        <f>Субсидии!C54</f>
        <v>36110.195799999994</v>
      </c>
      <c r="J55" s="74"/>
      <c r="K55" s="74">
        <f>'Субвенции '!B56</f>
        <v>527.5</v>
      </c>
      <c r="L55" s="74">
        <f>'Субвенции '!C56</f>
        <v>366.79730999999998</v>
      </c>
      <c r="M55" s="74">
        <f>L55/K55*100</f>
        <v>69.53503507109005</v>
      </c>
      <c r="N55" s="74"/>
      <c r="O55" s="74"/>
      <c r="P55" s="74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1:29" s="31" customFormat="1" x14ac:dyDescent="0.25">
      <c r="A56" s="146" t="s">
        <v>276</v>
      </c>
      <c r="B56" s="349">
        <f t="shared" si="7"/>
        <v>131376.26999999999</v>
      </c>
      <c r="C56" s="349">
        <f t="shared" si="8"/>
        <v>102854.83945</v>
      </c>
      <c r="D56" s="349">
        <f>C56/B56*100</f>
        <v>78.290272246274</v>
      </c>
      <c r="E56" s="74"/>
      <c r="F56" s="74"/>
      <c r="G56" s="93"/>
      <c r="H56" s="142">
        <f>Субсидии!B53</f>
        <v>131112.66999999998</v>
      </c>
      <c r="I56" s="142">
        <f>Субсидии!C53</f>
        <v>102696.19186000001</v>
      </c>
      <c r="J56" s="74">
        <f>I56/H56*100</f>
        <v>78.326672670154622</v>
      </c>
      <c r="K56" s="74">
        <f>'Субвенции '!B57</f>
        <v>263.60000000000002</v>
      </c>
      <c r="L56" s="74">
        <f>'Субвенции '!C57</f>
        <v>158.64759000000001</v>
      </c>
      <c r="M56" s="74">
        <f>L56/K56*100</f>
        <v>60.184973444613043</v>
      </c>
      <c r="N56" s="74">
        <f>Иные!B29</f>
        <v>0</v>
      </c>
      <c r="O56" s="74"/>
      <c r="P56" s="74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1:29" s="32" customFormat="1" ht="31.5" x14ac:dyDescent="0.25">
      <c r="A57" s="40" t="s">
        <v>287</v>
      </c>
      <c r="B57" s="91">
        <f t="shared" si="7"/>
        <v>1535294.9878700003</v>
      </c>
      <c r="C57" s="91">
        <f t="shared" si="8"/>
        <v>1069748.3819200005</v>
      </c>
      <c r="D57" s="91">
        <f t="shared" ref="D57" si="33">C57/B57*100</f>
        <v>69.677058179166053</v>
      </c>
      <c r="E57" s="91">
        <f t="shared" ref="E57:F57" si="34">SUM(E58:E74)</f>
        <v>175611.40000000002</v>
      </c>
      <c r="F57" s="91">
        <f t="shared" si="34"/>
        <v>131708.4</v>
      </c>
      <c r="G57" s="92">
        <f t="shared" si="14"/>
        <v>74.99991458413291</v>
      </c>
      <c r="H57" s="91">
        <f>SUM(H58:H74)</f>
        <v>340512.98787000007</v>
      </c>
      <c r="I57" s="91">
        <f t="shared" ref="I57:O57" si="35">SUM(I58:I74)</f>
        <v>252455.11591000005</v>
      </c>
      <c r="J57" s="91">
        <f t="shared" si="15"/>
        <v>74.139643685597548</v>
      </c>
      <c r="K57" s="91">
        <f t="shared" si="35"/>
        <v>991733.10000000009</v>
      </c>
      <c r="L57" s="91">
        <f t="shared" si="35"/>
        <v>670496.70192000037</v>
      </c>
      <c r="M57" s="91">
        <f t="shared" si="16"/>
        <v>67.608583591694199</v>
      </c>
      <c r="N57" s="91">
        <f t="shared" si="35"/>
        <v>27437.5</v>
      </c>
      <c r="O57" s="91">
        <f t="shared" si="35"/>
        <v>15088.16409</v>
      </c>
      <c r="P57" s="91">
        <f t="shared" si="17"/>
        <v>54.991030851936216</v>
      </c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</row>
    <row r="58" spans="1:29" s="31" customFormat="1" ht="31.5" x14ac:dyDescent="0.25">
      <c r="A58" s="145" t="s">
        <v>286</v>
      </c>
      <c r="B58" s="74">
        <f t="shared" si="7"/>
        <v>1440406.5207500001</v>
      </c>
      <c r="C58" s="74">
        <f t="shared" si="8"/>
        <v>977376.79783000029</v>
      </c>
      <c r="D58" s="74">
        <f t="shared" si="11"/>
        <v>67.85423307588843</v>
      </c>
      <c r="E58" s="78">
        <f>Дотации!B13</f>
        <v>175611.40000000002</v>
      </c>
      <c r="F58" s="78">
        <f>Дотации!C13</f>
        <v>131708.4</v>
      </c>
      <c r="G58" s="78">
        <f t="shared" si="14"/>
        <v>74.99991458413291</v>
      </c>
      <c r="H58" s="74">
        <f>Субсидии!B56</f>
        <v>248136.52075000005</v>
      </c>
      <c r="I58" s="74">
        <f>Субсидии!C56</f>
        <v>161724.55540000001</v>
      </c>
      <c r="J58" s="74">
        <f t="shared" si="15"/>
        <v>65.175635940724362</v>
      </c>
      <c r="K58" s="74">
        <f>'Субвенции '!B59</f>
        <v>989361.1</v>
      </c>
      <c r="L58" s="74">
        <f>'Субвенции '!C59</f>
        <v>668995.67834000033</v>
      </c>
      <c r="M58" s="74">
        <f t="shared" si="16"/>
        <v>67.618959178807444</v>
      </c>
      <c r="N58" s="74">
        <f>Иные!B31</f>
        <v>27297.5</v>
      </c>
      <c r="O58" s="74">
        <f>Иные!C31</f>
        <v>14948.16409</v>
      </c>
      <c r="P58" s="74">
        <f t="shared" si="17"/>
        <v>54.760194486674607</v>
      </c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1:29" s="31" customFormat="1" x14ac:dyDescent="0.25">
      <c r="A59" s="146" t="s">
        <v>459</v>
      </c>
      <c r="B59" s="349">
        <f t="shared" si="7"/>
        <v>17874.017919999998</v>
      </c>
      <c r="C59" s="349">
        <f t="shared" si="8"/>
        <v>17874.017919999998</v>
      </c>
      <c r="D59" s="349">
        <f t="shared" ref="D59:D74" si="36">C59/B59*100</f>
        <v>100</v>
      </c>
      <c r="E59" s="74"/>
      <c r="F59" s="74"/>
      <c r="G59" s="93"/>
      <c r="H59" s="142">
        <f>Субсидии!B57</f>
        <v>17734.017919999998</v>
      </c>
      <c r="I59" s="142">
        <f>Субсидии!C57</f>
        <v>17734.017919999998</v>
      </c>
      <c r="J59" s="74">
        <f t="shared" si="15"/>
        <v>100</v>
      </c>
      <c r="K59" s="74"/>
      <c r="L59" s="74"/>
      <c r="M59" s="74"/>
      <c r="N59" s="74">
        <f>Иные!B32</f>
        <v>140</v>
      </c>
      <c r="O59" s="74">
        <f>Иные!C32</f>
        <v>140</v>
      </c>
      <c r="P59" s="74">
        <f t="shared" si="17"/>
        <v>100</v>
      </c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1:29" s="31" customFormat="1" x14ac:dyDescent="0.25">
      <c r="A60" s="146" t="s">
        <v>451</v>
      </c>
      <c r="B60" s="349">
        <f t="shared" si="7"/>
        <v>3681.4</v>
      </c>
      <c r="C60" s="349">
        <f t="shared" si="8"/>
        <v>3632.32764</v>
      </c>
      <c r="D60" s="349">
        <f t="shared" si="36"/>
        <v>98.667019068832502</v>
      </c>
      <c r="E60" s="74"/>
      <c r="F60" s="74"/>
      <c r="G60" s="93"/>
      <c r="H60" s="142">
        <f>Субсидии!B58</f>
        <v>3576</v>
      </c>
      <c r="I60" s="142">
        <f>Субсидии!C58</f>
        <v>3575.92</v>
      </c>
      <c r="J60" s="74">
        <f t="shared" si="15"/>
        <v>99.997762863534675</v>
      </c>
      <c r="K60" s="74">
        <f>'Субвенции '!B60</f>
        <v>105.4</v>
      </c>
      <c r="L60" s="74">
        <f>'Субвенции '!C60</f>
        <v>56.407640000000001</v>
      </c>
      <c r="M60" s="74">
        <f t="shared" ref="M60:M74" si="37">L60/K60*100</f>
        <v>53.517685009487657</v>
      </c>
      <c r="N60" s="74"/>
      <c r="O60" s="74"/>
      <c r="P60" s="74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1:29" s="31" customFormat="1" x14ac:dyDescent="0.25">
      <c r="A61" s="146" t="s">
        <v>452</v>
      </c>
      <c r="B61" s="349">
        <f t="shared" si="7"/>
        <v>7634.6</v>
      </c>
      <c r="C61" s="349">
        <f t="shared" si="8"/>
        <v>7548.7186099999999</v>
      </c>
      <c r="D61" s="349">
        <f t="shared" si="36"/>
        <v>98.875102952348513</v>
      </c>
      <c r="E61" s="74"/>
      <c r="F61" s="74"/>
      <c r="G61" s="93"/>
      <c r="H61" s="142">
        <f>Субсидии!B59</f>
        <v>7371</v>
      </c>
      <c r="I61" s="142">
        <f>Субсидии!C59</f>
        <v>7371</v>
      </c>
      <c r="J61" s="74">
        <f t="shared" si="15"/>
        <v>100</v>
      </c>
      <c r="K61" s="74">
        <f>'Субвенции '!B61</f>
        <v>263.60000000000002</v>
      </c>
      <c r="L61" s="74">
        <f>'Субвенции '!C61</f>
        <v>177.71860999999998</v>
      </c>
      <c r="M61" s="74">
        <f t="shared" si="37"/>
        <v>67.419806525037927</v>
      </c>
      <c r="N61" s="74"/>
      <c r="O61" s="74"/>
      <c r="P61" s="74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1:29" s="31" customFormat="1" x14ac:dyDescent="0.25">
      <c r="A62" s="146" t="s">
        <v>628</v>
      </c>
      <c r="B62" s="349">
        <f t="shared" si="7"/>
        <v>3274.85</v>
      </c>
      <c r="C62" s="349">
        <f t="shared" si="8"/>
        <v>3236.4860899999999</v>
      </c>
      <c r="D62" s="349">
        <f t="shared" si="36"/>
        <v>98.828529245614305</v>
      </c>
      <c r="E62" s="74"/>
      <c r="F62" s="74"/>
      <c r="G62" s="93"/>
      <c r="H62" s="142">
        <f>Субсидии!B60</f>
        <v>3169.45</v>
      </c>
      <c r="I62" s="142">
        <f>Субсидии!C60</f>
        <v>3169.4223299999999</v>
      </c>
      <c r="J62" s="74">
        <f t="shared" si="15"/>
        <v>99.999126977866823</v>
      </c>
      <c r="K62" s="74">
        <f>'Субвенции '!B62</f>
        <v>105.4</v>
      </c>
      <c r="L62" s="74">
        <f>'Субвенции '!C62</f>
        <v>67.063759999999988</v>
      </c>
      <c r="M62" s="74">
        <f t="shared" si="37"/>
        <v>63.627855787476264</v>
      </c>
      <c r="N62" s="74"/>
      <c r="O62" s="74"/>
      <c r="P62" s="74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1:29" s="31" customFormat="1" x14ac:dyDescent="0.25">
      <c r="A63" s="146" t="s">
        <v>629</v>
      </c>
      <c r="B63" s="349">
        <f t="shared" si="7"/>
        <v>3279.4</v>
      </c>
      <c r="C63" s="349">
        <f t="shared" si="8"/>
        <v>3232.2984999999999</v>
      </c>
      <c r="D63" s="349">
        <f t="shared" si="36"/>
        <v>98.563715923644565</v>
      </c>
      <c r="E63" s="74"/>
      <c r="F63" s="74"/>
      <c r="G63" s="93"/>
      <c r="H63" s="142">
        <f>Субсидии!B61</f>
        <v>3174</v>
      </c>
      <c r="I63" s="142">
        <f>Субсидии!C61</f>
        <v>3174</v>
      </c>
      <c r="J63" s="74">
        <f t="shared" si="15"/>
        <v>100</v>
      </c>
      <c r="K63" s="74">
        <f>'Субвенции '!B63</f>
        <v>105.4</v>
      </c>
      <c r="L63" s="74">
        <f>'Субвенции '!C63</f>
        <v>58.298499999999997</v>
      </c>
      <c r="M63" s="74">
        <f t="shared" si="37"/>
        <v>55.311669829222012</v>
      </c>
      <c r="N63" s="74"/>
      <c r="O63" s="74"/>
      <c r="P63" s="74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1:29" s="31" customFormat="1" x14ac:dyDescent="0.25">
      <c r="A64" s="146" t="s">
        <v>454</v>
      </c>
      <c r="B64" s="349">
        <f t="shared" si="7"/>
        <v>4050.4</v>
      </c>
      <c r="C64" s="349">
        <f t="shared" si="8"/>
        <v>4016.9549400000001</v>
      </c>
      <c r="D64" s="349">
        <f t="shared" si="36"/>
        <v>99.174277602212129</v>
      </c>
      <c r="E64" s="74"/>
      <c r="F64" s="74"/>
      <c r="G64" s="93"/>
      <c r="H64" s="142">
        <f>Субсидии!B62</f>
        <v>3945</v>
      </c>
      <c r="I64" s="142">
        <f>Субсидии!C62</f>
        <v>3945</v>
      </c>
      <c r="J64" s="74">
        <f t="shared" si="15"/>
        <v>100</v>
      </c>
      <c r="K64" s="74">
        <f>'Субвенции '!B64</f>
        <v>105.4</v>
      </c>
      <c r="L64" s="74">
        <f>'Субвенции '!C64</f>
        <v>71.954940000000008</v>
      </c>
      <c r="M64" s="74">
        <f t="shared" si="37"/>
        <v>68.268444022770396</v>
      </c>
      <c r="N64" s="74"/>
      <c r="O64" s="74"/>
      <c r="P64" s="7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1:29" s="31" customFormat="1" x14ac:dyDescent="0.25">
      <c r="A65" s="146" t="s">
        <v>285</v>
      </c>
      <c r="B65" s="349">
        <f t="shared" si="7"/>
        <v>5283.4</v>
      </c>
      <c r="C65" s="349">
        <f t="shared" si="8"/>
        <v>3969.7386999999999</v>
      </c>
      <c r="D65" s="349">
        <f t="shared" si="36"/>
        <v>75.136062005526753</v>
      </c>
      <c r="E65" s="74"/>
      <c r="F65" s="74"/>
      <c r="G65" s="93"/>
      <c r="H65" s="142">
        <f>Субсидии!B63</f>
        <v>5178</v>
      </c>
      <c r="I65" s="142">
        <f>Субсидии!C63</f>
        <v>3903.92634</v>
      </c>
      <c r="J65" s="74">
        <f t="shared" si="15"/>
        <v>75.394483198146006</v>
      </c>
      <c r="K65" s="74">
        <f>'Субвенции '!B65</f>
        <v>105.4</v>
      </c>
      <c r="L65" s="74">
        <f>'Субвенции '!C65</f>
        <v>65.812359999999998</v>
      </c>
      <c r="M65" s="74">
        <f t="shared" si="37"/>
        <v>62.440569259962039</v>
      </c>
      <c r="N65" s="74"/>
      <c r="O65" s="74"/>
      <c r="P65" s="74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</row>
    <row r="66" spans="1:29" s="31" customFormat="1" x14ac:dyDescent="0.25">
      <c r="A66" s="146" t="s">
        <v>282</v>
      </c>
      <c r="B66" s="349">
        <f t="shared" si="7"/>
        <v>263.60000000000002</v>
      </c>
      <c r="C66" s="349">
        <f t="shared" si="8"/>
        <v>159.25057000000001</v>
      </c>
      <c r="D66" s="349">
        <f t="shared" si="36"/>
        <v>60.413721547799696</v>
      </c>
      <c r="E66" s="74"/>
      <c r="F66" s="74"/>
      <c r="G66" s="93"/>
      <c r="H66" s="142">
        <f>Субсидии!B65</f>
        <v>0</v>
      </c>
      <c r="I66" s="142">
        <f>Субсидии!C65</f>
        <v>0</v>
      </c>
      <c r="J66" s="74"/>
      <c r="K66" s="74">
        <f>'Субвенции '!B67</f>
        <v>263.60000000000002</v>
      </c>
      <c r="L66" s="74">
        <f>'Субвенции '!C67</f>
        <v>159.25057000000001</v>
      </c>
      <c r="M66" s="74">
        <f t="shared" si="37"/>
        <v>60.413721547799696</v>
      </c>
      <c r="N66" s="74">
        <f>Иные!B34</f>
        <v>0</v>
      </c>
      <c r="O66" s="74">
        <f>Иные!C34</f>
        <v>0</v>
      </c>
      <c r="P66" s="74">
        <f>Иные!D34</f>
        <v>0</v>
      </c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</row>
    <row r="67" spans="1:29" s="31" customFormat="1" x14ac:dyDescent="0.25">
      <c r="A67" s="146" t="s">
        <v>382</v>
      </c>
      <c r="B67" s="349">
        <f t="shared" si="7"/>
        <v>4441.9991999999993</v>
      </c>
      <c r="C67" s="349">
        <f t="shared" si="8"/>
        <v>4408.5277900000001</v>
      </c>
      <c r="D67" s="349">
        <f t="shared" si="36"/>
        <v>99.246478702652638</v>
      </c>
      <c r="E67" s="74"/>
      <c r="F67" s="74"/>
      <c r="G67" s="93"/>
      <c r="H67" s="142">
        <f>Субсидии!B64</f>
        <v>4336.5991999999997</v>
      </c>
      <c r="I67" s="142">
        <f>Субсидии!C64</f>
        <v>4336.5739199999998</v>
      </c>
      <c r="J67" s="74">
        <f t="shared" si="15"/>
        <v>99.999417054728042</v>
      </c>
      <c r="K67" s="74">
        <f>'Субвенции '!B66</f>
        <v>105.4</v>
      </c>
      <c r="L67" s="74">
        <f>'Субвенции '!C66</f>
        <v>71.953869999999995</v>
      </c>
      <c r="M67" s="74">
        <f t="shared" si="37"/>
        <v>68.267428842504742</v>
      </c>
      <c r="N67" s="74"/>
      <c r="O67" s="74"/>
      <c r="P67" s="74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</row>
    <row r="68" spans="1:29" s="31" customFormat="1" x14ac:dyDescent="0.25">
      <c r="A68" s="146" t="s">
        <v>281</v>
      </c>
      <c r="B68" s="349">
        <f t="shared" si="7"/>
        <v>11375</v>
      </c>
      <c r="C68" s="349">
        <f t="shared" si="8"/>
        <v>10909.576980000002</v>
      </c>
      <c r="D68" s="349">
        <f t="shared" si="36"/>
        <v>95.908369054945069</v>
      </c>
      <c r="E68" s="74"/>
      <c r="F68" s="74"/>
      <c r="G68" s="93"/>
      <c r="H68" s="142">
        <f>Субсидии!B66</f>
        <v>11111.4</v>
      </c>
      <c r="I68" s="142">
        <f>Субсидии!C66</f>
        <v>10739.7</v>
      </c>
      <c r="J68" s="74">
        <f t="shared" si="15"/>
        <v>96.654786975538642</v>
      </c>
      <c r="K68" s="74">
        <f>'Субвенции '!B68</f>
        <v>263.60000000000002</v>
      </c>
      <c r="L68" s="74">
        <f>'Субвенции '!C68</f>
        <v>169.87698</v>
      </c>
      <c r="M68" s="74">
        <f t="shared" si="37"/>
        <v>64.444984825493165</v>
      </c>
      <c r="N68" s="74"/>
      <c r="O68" s="74"/>
      <c r="P68" s="74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</row>
    <row r="69" spans="1:29" s="31" customFormat="1" x14ac:dyDescent="0.25">
      <c r="A69" s="146" t="s">
        <v>283</v>
      </c>
      <c r="B69" s="349">
        <f t="shared" si="7"/>
        <v>5109.3999999999996</v>
      </c>
      <c r="C69" s="349">
        <f t="shared" si="8"/>
        <v>5069.2239200000004</v>
      </c>
      <c r="D69" s="349">
        <f t="shared" si="36"/>
        <v>99.213683015618287</v>
      </c>
      <c r="E69" s="74"/>
      <c r="F69" s="74"/>
      <c r="G69" s="93"/>
      <c r="H69" s="142">
        <f>Субсидии!B67</f>
        <v>5004</v>
      </c>
      <c r="I69" s="142">
        <f>Субсидии!C67</f>
        <v>5004</v>
      </c>
      <c r="J69" s="74">
        <f t="shared" si="15"/>
        <v>100</v>
      </c>
      <c r="K69" s="74">
        <f>'Субвенции '!B69</f>
        <v>105.4</v>
      </c>
      <c r="L69" s="74">
        <f>'Субвенции '!C69</f>
        <v>65.223919999999993</v>
      </c>
      <c r="M69" s="74">
        <f t="shared" si="37"/>
        <v>61.882277039848191</v>
      </c>
      <c r="N69" s="74"/>
      <c r="O69" s="74"/>
      <c r="P69" s="74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</row>
    <row r="70" spans="1:29" s="31" customFormat="1" x14ac:dyDescent="0.25">
      <c r="A70" s="146" t="s">
        <v>455</v>
      </c>
      <c r="B70" s="349">
        <f t="shared" si="7"/>
        <v>3699.4</v>
      </c>
      <c r="C70" s="349">
        <f t="shared" si="8"/>
        <v>3657.6188900000002</v>
      </c>
      <c r="D70" s="349">
        <f t="shared" si="36"/>
        <v>98.870597664486141</v>
      </c>
      <c r="E70" s="74"/>
      <c r="F70" s="74"/>
      <c r="G70" s="93"/>
      <c r="H70" s="142">
        <f>Субсидии!B68</f>
        <v>3594</v>
      </c>
      <c r="I70" s="142">
        <f>Субсидии!C68</f>
        <v>3594</v>
      </c>
      <c r="J70" s="74">
        <f t="shared" si="15"/>
        <v>100</v>
      </c>
      <c r="K70" s="74">
        <f>'Субвенции '!B70</f>
        <v>105.4</v>
      </c>
      <c r="L70" s="74">
        <f>'Субвенции '!C70</f>
        <v>63.61889</v>
      </c>
      <c r="M70" s="74">
        <f t="shared" si="37"/>
        <v>60.359478178368121</v>
      </c>
      <c r="N70" s="74"/>
      <c r="O70" s="74"/>
      <c r="P70" s="74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</row>
    <row r="71" spans="1:29" s="31" customFormat="1" x14ac:dyDescent="0.25">
      <c r="A71" s="146" t="s">
        <v>458</v>
      </c>
      <c r="B71" s="349">
        <f t="shared" si="7"/>
        <v>2838.4</v>
      </c>
      <c r="C71" s="349">
        <f t="shared" si="8"/>
        <v>2801.0190699999998</v>
      </c>
      <c r="D71" s="349">
        <f t="shared" si="36"/>
        <v>98.683028114430655</v>
      </c>
      <c r="E71" s="74"/>
      <c r="F71" s="74"/>
      <c r="G71" s="93"/>
      <c r="H71" s="142">
        <f>Субсидии!B69</f>
        <v>2733</v>
      </c>
      <c r="I71" s="142">
        <f>Субсидии!C69</f>
        <v>2733</v>
      </c>
      <c r="J71" s="74">
        <f t="shared" si="15"/>
        <v>100</v>
      </c>
      <c r="K71" s="74">
        <f>'Субвенции '!B71</f>
        <v>105.4</v>
      </c>
      <c r="L71" s="74">
        <f>'Субвенции '!C71</f>
        <v>68.019070000000013</v>
      </c>
      <c r="M71" s="74">
        <f t="shared" si="37"/>
        <v>64.534222011385211</v>
      </c>
      <c r="N71" s="74"/>
      <c r="O71" s="74"/>
      <c r="P71" s="74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</row>
    <row r="72" spans="1:29" s="31" customFormat="1" x14ac:dyDescent="0.25">
      <c r="A72" s="146" t="s">
        <v>284</v>
      </c>
      <c r="B72" s="349">
        <f t="shared" si="7"/>
        <v>6498.4</v>
      </c>
      <c r="C72" s="349">
        <f t="shared" si="8"/>
        <v>6460.9709199999998</v>
      </c>
      <c r="D72" s="349">
        <f t="shared" si="36"/>
        <v>99.424026221839227</v>
      </c>
      <c r="E72" s="74"/>
      <c r="F72" s="74"/>
      <c r="G72" s="93"/>
      <c r="H72" s="142">
        <f>Субсидии!B70</f>
        <v>6393</v>
      </c>
      <c r="I72" s="142">
        <f>Субсидии!C70</f>
        <v>6393</v>
      </c>
      <c r="J72" s="74">
        <f t="shared" si="15"/>
        <v>100</v>
      </c>
      <c r="K72" s="74">
        <f>'Субвенции '!B72</f>
        <v>105.4</v>
      </c>
      <c r="L72" s="74">
        <f>'Субвенции '!C72</f>
        <v>67.970919999999992</v>
      </c>
      <c r="M72" s="74">
        <f t="shared" si="37"/>
        <v>64.488538899430722</v>
      </c>
      <c r="N72" s="74"/>
      <c r="O72" s="74"/>
      <c r="P72" s="74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</row>
    <row r="73" spans="1:29" s="31" customFormat="1" x14ac:dyDescent="0.25">
      <c r="A73" s="146" t="s">
        <v>457</v>
      </c>
      <c r="B73" s="349">
        <f t="shared" si="7"/>
        <v>7556.6</v>
      </c>
      <c r="C73" s="349">
        <f t="shared" si="8"/>
        <v>7468.7032200000003</v>
      </c>
      <c r="D73" s="349">
        <f t="shared" si="36"/>
        <v>98.836821057089168</v>
      </c>
      <c r="E73" s="74"/>
      <c r="F73" s="74"/>
      <c r="G73" s="93"/>
      <c r="H73" s="142">
        <f>Субсидии!B71</f>
        <v>7293</v>
      </c>
      <c r="I73" s="142">
        <f>Субсидии!C71</f>
        <v>7293</v>
      </c>
      <c r="J73" s="74">
        <f t="shared" si="15"/>
        <v>100</v>
      </c>
      <c r="K73" s="74">
        <f>'Субвенции '!B73</f>
        <v>263.60000000000002</v>
      </c>
      <c r="L73" s="74">
        <f>'Субвенции '!C73</f>
        <v>175.70321999999999</v>
      </c>
      <c r="M73" s="74">
        <f t="shared" si="37"/>
        <v>66.655242792109249</v>
      </c>
      <c r="N73" s="74"/>
      <c r="O73" s="74"/>
      <c r="P73" s="74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</row>
    <row r="74" spans="1:29" s="31" customFormat="1" x14ac:dyDescent="0.25">
      <c r="A74" s="146" t="s">
        <v>456</v>
      </c>
      <c r="B74" s="349">
        <f t="shared" ref="B74:B137" si="38">E74+H74+K74+N74</f>
        <v>8027.6</v>
      </c>
      <c r="C74" s="349">
        <f t="shared" ref="C74:C137" si="39">F74+I74+L74+O74</f>
        <v>7926.1503300000004</v>
      </c>
      <c r="D74" s="349">
        <f t="shared" si="36"/>
        <v>98.73623910010464</v>
      </c>
      <c r="E74" s="74"/>
      <c r="F74" s="74"/>
      <c r="G74" s="93"/>
      <c r="H74" s="142">
        <f>Субсидии!B72</f>
        <v>7764</v>
      </c>
      <c r="I74" s="142">
        <f>Субсидии!C72</f>
        <v>7764</v>
      </c>
      <c r="J74" s="74">
        <f t="shared" si="15"/>
        <v>100</v>
      </c>
      <c r="K74" s="74">
        <f>'Субвенции '!B74</f>
        <v>263.60000000000002</v>
      </c>
      <c r="L74" s="74">
        <f>'Субвенции '!C74</f>
        <v>162.15033</v>
      </c>
      <c r="M74" s="74">
        <f t="shared" si="37"/>
        <v>61.513782245827009</v>
      </c>
      <c r="N74" s="74"/>
      <c r="O74" s="74"/>
      <c r="P74" s="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</row>
    <row r="75" spans="1:29" s="32" customFormat="1" ht="31.5" x14ac:dyDescent="0.25">
      <c r="A75" s="40" t="s">
        <v>291</v>
      </c>
      <c r="B75" s="91">
        <f t="shared" si="38"/>
        <v>367103.96481999999</v>
      </c>
      <c r="C75" s="91">
        <f t="shared" si="39"/>
        <v>242883.65230999998</v>
      </c>
      <c r="D75" s="91">
        <f t="shared" ref="D75" si="40">C75/B75*100</f>
        <v>66.16208910440173</v>
      </c>
      <c r="E75" s="91">
        <f t="shared" ref="E75:F75" si="41">SUM(E76:E80)</f>
        <v>76763.8</v>
      </c>
      <c r="F75" s="91">
        <f t="shared" si="41"/>
        <v>57572.700000000004</v>
      </c>
      <c r="G75" s="92">
        <f t="shared" si="14"/>
        <v>74.999804595395219</v>
      </c>
      <c r="H75" s="91">
        <f>SUM(H76:H80)</f>
        <v>73070.56482</v>
      </c>
      <c r="I75" s="91">
        <f t="shared" ref="I75:O75" si="42">SUM(I76:I80)</f>
        <v>51435.230409999996</v>
      </c>
      <c r="J75" s="91">
        <f t="shared" si="15"/>
        <v>70.391176716238775</v>
      </c>
      <c r="K75" s="91">
        <f t="shared" si="42"/>
        <v>169776.00000000003</v>
      </c>
      <c r="L75" s="91">
        <f t="shared" si="42"/>
        <v>109162.36472</v>
      </c>
      <c r="M75" s="91">
        <f t="shared" si="16"/>
        <v>64.297877626990854</v>
      </c>
      <c r="N75" s="91">
        <f t="shared" si="42"/>
        <v>47493.599999999999</v>
      </c>
      <c r="O75" s="91">
        <f t="shared" si="42"/>
        <v>24713.357179999999</v>
      </c>
      <c r="P75" s="91">
        <f t="shared" si="17"/>
        <v>52.035131428234536</v>
      </c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</row>
    <row r="76" spans="1:29" s="31" customFormat="1" ht="31.5" x14ac:dyDescent="0.25">
      <c r="A76" s="145" t="s">
        <v>290</v>
      </c>
      <c r="B76" s="74">
        <f t="shared" si="38"/>
        <v>280011.81481999997</v>
      </c>
      <c r="C76" s="74">
        <f t="shared" si="39"/>
        <v>188710.89555999998</v>
      </c>
      <c r="D76" s="74">
        <f t="shared" si="11"/>
        <v>67.393904675525576</v>
      </c>
      <c r="E76" s="78">
        <f>Дотации!B14</f>
        <v>76763.8</v>
      </c>
      <c r="F76" s="78">
        <f>Дотации!C14</f>
        <v>57572.700000000004</v>
      </c>
      <c r="G76" s="78">
        <f t="shared" si="14"/>
        <v>74.999804595395219</v>
      </c>
      <c r="H76" s="74">
        <f>Субсидии!B74</f>
        <v>29716.414819999998</v>
      </c>
      <c r="I76" s="74">
        <f>Субсидии!C74</f>
        <v>18340.956409999999</v>
      </c>
      <c r="J76" s="74">
        <f t="shared" si="15"/>
        <v>61.719950138991898</v>
      </c>
      <c r="K76" s="74">
        <f>'Субвенции '!B76</f>
        <v>169038.00000000003</v>
      </c>
      <c r="L76" s="74">
        <f>'Субвенции '!C76</f>
        <v>108694.77914999999</v>
      </c>
      <c r="M76" s="74">
        <f t="shared" si="16"/>
        <v>64.301978933730865</v>
      </c>
      <c r="N76" s="74">
        <f>Иные!B39</f>
        <v>4493.6000000000004</v>
      </c>
      <c r="O76" s="74">
        <f>Иные!C39</f>
        <v>4102.46</v>
      </c>
      <c r="P76" s="74">
        <f t="shared" si="17"/>
        <v>91.295620437956188</v>
      </c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</row>
    <row r="77" spans="1:29" s="31" customFormat="1" x14ac:dyDescent="0.25">
      <c r="A77" s="146" t="s">
        <v>288</v>
      </c>
      <c r="B77" s="349">
        <f t="shared" si="38"/>
        <v>68707.600000000006</v>
      </c>
      <c r="C77" s="349">
        <f t="shared" si="39"/>
        <v>46217.866119999999</v>
      </c>
      <c r="D77" s="349">
        <f>C77/B77*100</f>
        <v>67.267472768660227</v>
      </c>
      <c r="E77" s="74"/>
      <c r="F77" s="74"/>
      <c r="G77" s="93"/>
      <c r="H77" s="142">
        <f>Субсидии!B75</f>
        <v>25444</v>
      </c>
      <c r="I77" s="142">
        <f>Субсидии!C75</f>
        <v>25444</v>
      </c>
      <c r="J77" s="74">
        <f>I77/H77*100</f>
        <v>100</v>
      </c>
      <c r="K77" s="74">
        <f>'Субвенции '!B77</f>
        <v>263.60000000000002</v>
      </c>
      <c r="L77" s="74">
        <f>'Субвенции '!C77</f>
        <v>162.96894</v>
      </c>
      <c r="M77" s="74">
        <f>L77/K77*100</f>
        <v>61.824332321699536</v>
      </c>
      <c r="N77" s="74">
        <f>Иные!B40</f>
        <v>43000</v>
      </c>
      <c r="O77" s="74">
        <f>Иные!C40</f>
        <v>20610.89718</v>
      </c>
      <c r="P77" s="74">
        <f t="shared" si="17"/>
        <v>47.932319023255815</v>
      </c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</row>
    <row r="78" spans="1:29" s="31" customFormat="1" x14ac:dyDescent="0.25">
      <c r="A78" s="146" t="s">
        <v>461</v>
      </c>
      <c r="B78" s="349">
        <f t="shared" si="38"/>
        <v>4695.2759999999998</v>
      </c>
      <c r="C78" s="349">
        <f t="shared" si="39"/>
        <v>64.193739999999991</v>
      </c>
      <c r="D78" s="349">
        <f>C78/B78*100</f>
        <v>1.3671984351931601</v>
      </c>
      <c r="E78" s="74"/>
      <c r="F78" s="74"/>
      <c r="G78" s="93"/>
      <c r="H78" s="142">
        <f>Субсидии!B76</f>
        <v>4589.8760000000002</v>
      </c>
      <c r="I78" s="142">
        <f>Субсидии!C76</f>
        <v>0</v>
      </c>
      <c r="J78" s="74">
        <f t="shared" ref="J78:J80" si="43">I78/H78*100</f>
        <v>0</v>
      </c>
      <c r="K78" s="74">
        <f>'Субвенции '!B78</f>
        <v>105.4</v>
      </c>
      <c r="L78" s="74">
        <f>'Субвенции '!C78</f>
        <v>64.193739999999991</v>
      </c>
      <c r="M78" s="74">
        <f>L78/K78*100</f>
        <v>60.904876660341543</v>
      </c>
      <c r="N78" s="74"/>
      <c r="O78" s="74"/>
      <c r="P78" s="74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</row>
    <row r="79" spans="1:29" s="31" customFormat="1" x14ac:dyDescent="0.25">
      <c r="A79" s="146" t="s">
        <v>460</v>
      </c>
      <c r="B79" s="349">
        <f t="shared" si="38"/>
        <v>6594.674</v>
      </c>
      <c r="C79" s="349">
        <f t="shared" si="39"/>
        <v>886.25746000000004</v>
      </c>
      <c r="D79" s="349">
        <f>C79/B79*100</f>
        <v>13.438988189560241</v>
      </c>
      <c r="E79" s="74"/>
      <c r="F79" s="74"/>
      <c r="G79" s="93"/>
      <c r="H79" s="142">
        <f>Субсидии!B77</f>
        <v>6489.2740000000003</v>
      </c>
      <c r="I79" s="142">
        <f>Субсидии!C77</f>
        <v>819.274</v>
      </c>
      <c r="J79" s="74">
        <f t="shared" si="43"/>
        <v>12.625048657214965</v>
      </c>
      <c r="K79" s="74">
        <f>'Субвенции '!B79</f>
        <v>105.4</v>
      </c>
      <c r="L79" s="74">
        <f>'Субвенции '!C79</f>
        <v>66.983460000000008</v>
      </c>
      <c r="M79" s="74">
        <f>L79/K79*100</f>
        <v>63.551669829222014</v>
      </c>
      <c r="N79" s="74"/>
      <c r="O79" s="74"/>
      <c r="P79" s="74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</row>
    <row r="80" spans="1:29" s="31" customFormat="1" x14ac:dyDescent="0.25">
      <c r="A80" s="146" t="s">
        <v>289</v>
      </c>
      <c r="B80" s="349">
        <f t="shared" si="38"/>
        <v>7094.6</v>
      </c>
      <c r="C80" s="349">
        <f t="shared" si="39"/>
        <v>7004.4394300000004</v>
      </c>
      <c r="D80" s="349">
        <f>C80/B80*100</f>
        <v>98.729166267301892</v>
      </c>
      <c r="E80" s="74"/>
      <c r="F80" s="74"/>
      <c r="G80" s="93"/>
      <c r="H80" s="142">
        <f>Субсидии!B78</f>
        <v>6831</v>
      </c>
      <c r="I80" s="142">
        <f>Субсидии!C78</f>
        <v>6831</v>
      </c>
      <c r="J80" s="74">
        <f t="shared" si="43"/>
        <v>100</v>
      </c>
      <c r="K80" s="74">
        <f>'Субвенции '!B80</f>
        <v>263.60000000000002</v>
      </c>
      <c r="L80" s="74">
        <f>'Субвенции '!C80</f>
        <v>173.43942999999999</v>
      </c>
      <c r="M80" s="74">
        <f>L80/K80*100</f>
        <v>65.796445371775405</v>
      </c>
      <c r="N80" s="74"/>
      <c r="O80" s="74"/>
      <c r="P80" s="74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</row>
    <row r="81" spans="1:29" s="32" customFormat="1" ht="31.5" x14ac:dyDescent="0.25">
      <c r="A81" s="40" t="s">
        <v>473</v>
      </c>
      <c r="B81" s="91">
        <f t="shared" si="38"/>
        <v>1375867.0552920001</v>
      </c>
      <c r="C81" s="91">
        <f t="shared" si="39"/>
        <v>890587.34142000007</v>
      </c>
      <c r="D81" s="91">
        <f t="shared" ref="D81" si="44">C81/B81*100</f>
        <v>64.729171179332496</v>
      </c>
      <c r="E81" s="91">
        <f t="shared" ref="E81:F81" si="45">SUM(E82:E97)</f>
        <v>90606.6</v>
      </c>
      <c r="F81" s="91">
        <f t="shared" si="45"/>
        <v>67955.399999999994</v>
      </c>
      <c r="G81" s="92">
        <f t="shared" si="14"/>
        <v>75.000496652561722</v>
      </c>
      <c r="H81" s="91">
        <f>SUM(H82:H97)</f>
        <v>230703.25529200002</v>
      </c>
      <c r="I81" s="91">
        <f t="shared" ref="I81:O81" si="46">SUM(I82:I97)</f>
        <v>178355.1195</v>
      </c>
      <c r="J81" s="91">
        <f t="shared" si="15"/>
        <v>77.309320700419576</v>
      </c>
      <c r="K81" s="91">
        <f t="shared" si="46"/>
        <v>837642.20000000019</v>
      </c>
      <c r="L81" s="91">
        <f t="shared" si="46"/>
        <v>582824.68061000016</v>
      </c>
      <c r="M81" s="91">
        <f t="shared" si="16"/>
        <v>69.579192716174049</v>
      </c>
      <c r="N81" s="91">
        <f t="shared" si="46"/>
        <v>216915</v>
      </c>
      <c r="O81" s="91">
        <f t="shared" si="46"/>
        <v>61452.141309999999</v>
      </c>
      <c r="P81" s="91">
        <f t="shared" si="17"/>
        <v>28.330056155637003</v>
      </c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</row>
    <row r="82" spans="1:29" s="31" customFormat="1" ht="17.25" customHeight="1" x14ac:dyDescent="0.25">
      <c r="A82" s="145" t="s">
        <v>294</v>
      </c>
      <c r="B82" s="74">
        <f t="shared" si="38"/>
        <v>1151268.9552820001</v>
      </c>
      <c r="C82" s="74">
        <f t="shared" si="39"/>
        <v>794583.7996599999</v>
      </c>
      <c r="D82" s="74">
        <f t="shared" si="11"/>
        <v>69.018086174778233</v>
      </c>
      <c r="E82" s="78">
        <f>Дотации!B15</f>
        <v>90606.6</v>
      </c>
      <c r="F82" s="78">
        <f>Дотации!C15</f>
        <v>67955.399999999994</v>
      </c>
      <c r="G82" s="78">
        <f t="shared" si="14"/>
        <v>75.000496652561722</v>
      </c>
      <c r="H82" s="74">
        <f>Субсидии!B80</f>
        <v>159213.55528200002</v>
      </c>
      <c r="I82" s="74">
        <f>Субсидии!C80</f>
        <v>111539.6495</v>
      </c>
      <c r="J82" s="74">
        <f t="shared" si="15"/>
        <v>70.056628848241161</v>
      </c>
      <c r="K82" s="74">
        <f>'Субвенции '!B82</f>
        <v>835533.8</v>
      </c>
      <c r="L82" s="74">
        <f>'Субвенции '!C82</f>
        <v>581627.16255999997</v>
      </c>
      <c r="M82" s="74">
        <f t="shared" si="16"/>
        <v>69.611446306540785</v>
      </c>
      <c r="N82" s="74">
        <f>Иные!B43</f>
        <v>65915</v>
      </c>
      <c r="O82" s="74">
        <f>Иные!C43</f>
        <v>33461.587599999999</v>
      </c>
      <c r="P82" s="74">
        <f t="shared" si="17"/>
        <v>50.764754001365397</v>
      </c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</row>
    <row r="83" spans="1:29" s="31" customFormat="1" x14ac:dyDescent="0.25">
      <c r="A83" s="146" t="s">
        <v>630</v>
      </c>
      <c r="B83" s="349">
        <f t="shared" si="38"/>
        <v>165738.70000000001</v>
      </c>
      <c r="C83" s="349">
        <f t="shared" si="39"/>
        <v>41205.403709999999</v>
      </c>
      <c r="D83" s="349">
        <f t="shared" ref="D83:D97" si="47">C83/B83*100</f>
        <v>24.861667015609509</v>
      </c>
      <c r="E83" s="74"/>
      <c r="F83" s="74"/>
      <c r="G83" s="93"/>
      <c r="H83" s="142">
        <f>Субсидии!B81</f>
        <v>14738.7</v>
      </c>
      <c r="I83" s="142">
        <f>Субсидии!C81</f>
        <v>13214.85</v>
      </c>
      <c r="J83" s="74">
        <f t="shared" ref="J83:J96" si="48">I83/H83*100</f>
        <v>89.660892751735219</v>
      </c>
      <c r="K83" s="74"/>
      <c r="L83" s="74"/>
      <c r="M83" s="74"/>
      <c r="N83" s="74">
        <f>Иные!B44</f>
        <v>151000</v>
      </c>
      <c r="O83" s="74">
        <f>Иные!C44</f>
        <v>27990.55371</v>
      </c>
      <c r="P83" s="74">
        <f>O83/N83*100</f>
        <v>18.53679053642384</v>
      </c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</row>
    <row r="84" spans="1:29" s="31" customFormat="1" x14ac:dyDescent="0.25">
      <c r="A84" s="146" t="s">
        <v>268</v>
      </c>
      <c r="B84" s="349">
        <f t="shared" si="38"/>
        <v>3192.4</v>
      </c>
      <c r="C84" s="349">
        <f t="shared" si="39"/>
        <v>3153.2581300000002</v>
      </c>
      <c r="D84" s="349">
        <f t="shared" si="47"/>
        <v>98.773904585891486</v>
      </c>
      <c r="E84" s="74"/>
      <c r="F84" s="74"/>
      <c r="G84" s="93"/>
      <c r="H84" s="142">
        <f>Субсидии!B82</f>
        <v>3087</v>
      </c>
      <c r="I84" s="142">
        <f>Субсидии!C82</f>
        <v>3087</v>
      </c>
      <c r="J84" s="74">
        <f t="shared" si="48"/>
        <v>100</v>
      </c>
      <c r="K84" s="74">
        <f>'Субвенции '!B83</f>
        <v>105.4</v>
      </c>
      <c r="L84" s="74">
        <f>'Субвенции '!C83</f>
        <v>66.258130000000008</v>
      </c>
      <c r="M84" s="74">
        <f t="shared" ref="M84:M97" si="49">L84/K84*100</f>
        <v>62.863500948766607</v>
      </c>
      <c r="N84" s="74"/>
      <c r="O84" s="74"/>
      <c r="P84" s="7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</row>
    <row r="85" spans="1:29" s="31" customFormat="1" x14ac:dyDescent="0.25">
      <c r="A85" s="146" t="s">
        <v>462</v>
      </c>
      <c r="B85" s="349">
        <f t="shared" si="38"/>
        <v>2703.4</v>
      </c>
      <c r="C85" s="349">
        <f t="shared" si="39"/>
        <v>2659.38085</v>
      </c>
      <c r="D85" s="349">
        <f t="shared" si="47"/>
        <v>98.371711548420507</v>
      </c>
      <c r="E85" s="74"/>
      <c r="F85" s="74"/>
      <c r="G85" s="93"/>
      <c r="H85" s="142">
        <f>Субсидии!B83</f>
        <v>2598</v>
      </c>
      <c r="I85" s="142">
        <f>Субсидии!C83</f>
        <v>2598</v>
      </c>
      <c r="J85" s="74">
        <f t="shared" si="48"/>
        <v>100</v>
      </c>
      <c r="K85" s="74">
        <f>'Субвенции '!B84</f>
        <v>105.4</v>
      </c>
      <c r="L85" s="74">
        <f>'Субвенции '!C84</f>
        <v>61.380849999999995</v>
      </c>
      <c r="M85" s="74">
        <f t="shared" si="49"/>
        <v>58.236100569259953</v>
      </c>
      <c r="N85" s="74"/>
      <c r="O85" s="74"/>
      <c r="P85" s="74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</row>
    <row r="86" spans="1:29" s="31" customFormat="1" x14ac:dyDescent="0.25">
      <c r="A86" s="146" t="s">
        <v>463</v>
      </c>
      <c r="B86" s="349">
        <f t="shared" si="38"/>
        <v>3144.4</v>
      </c>
      <c r="C86" s="349">
        <f t="shared" si="39"/>
        <v>3101.31142</v>
      </c>
      <c r="D86" s="349">
        <f t="shared" si="47"/>
        <v>98.629672433532619</v>
      </c>
      <c r="E86" s="74"/>
      <c r="F86" s="74"/>
      <c r="G86" s="93"/>
      <c r="H86" s="142">
        <f>Субсидии!B84</f>
        <v>3039</v>
      </c>
      <c r="I86" s="142">
        <f>Субсидии!C84</f>
        <v>3039</v>
      </c>
      <c r="J86" s="74">
        <f t="shared" si="48"/>
        <v>100</v>
      </c>
      <c r="K86" s="74">
        <f>'Субвенции '!B85</f>
        <v>105.4</v>
      </c>
      <c r="L86" s="74">
        <f>'Субвенции '!C85</f>
        <v>62.311419999999998</v>
      </c>
      <c r="M86" s="74">
        <f t="shared" si="49"/>
        <v>59.118994307400371</v>
      </c>
      <c r="N86" s="74"/>
      <c r="O86" s="74"/>
      <c r="P86" s="74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</row>
    <row r="87" spans="1:29" s="31" customFormat="1" x14ac:dyDescent="0.25">
      <c r="A87" s="146" t="s">
        <v>464</v>
      </c>
      <c r="B87" s="349">
        <f t="shared" si="38"/>
        <v>4386.3999999999996</v>
      </c>
      <c r="C87" s="349">
        <f t="shared" si="39"/>
        <v>4335.96756</v>
      </c>
      <c r="D87" s="349">
        <f t="shared" si="47"/>
        <v>98.850254422761282</v>
      </c>
      <c r="E87" s="74"/>
      <c r="F87" s="74"/>
      <c r="G87" s="93"/>
      <c r="H87" s="142">
        <f>Субсидии!B86</f>
        <v>4281</v>
      </c>
      <c r="I87" s="142">
        <f>Субсидии!C86</f>
        <v>4281</v>
      </c>
      <c r="J87" s="74">
        <f t="shared" si="48"/>
        <v>100</v>
      </c>
      <c r="K87" s="74">
        <f>'Субвенции '!B86</f>
        <v>105.4</v>
      </c>
      <c r="L87" s="74">
        <f>'Субвенции '!C86</f>
        <v>54.967559999999999</v>
      </c>
      <c r="M87" s="74">
        <f t="shared" si="49"/>
        <v>52.151385199240984</v>
      </c>
      <c r="N87" s="74"/>
      <c r="O87" s="74"/>
      <c r="P87" s="74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</row>
    <row r="88" spans="1:29" s="31" customFormat="1" x14ac:dyDescent="0.25">
      <c r="A88" s="146" t="s">
        <v>465</v>
      </c>
      <c r="B88" s="349">
        <f t="shared" si="38"/>
        <v>2205.4</v>
      </c>
      <c r="C88" s="349">
        <f t="shared" si="39"/>
        <v>2156.88213</v>
      </c>
      <c r="D88" s="349">
        <f t="shared" si="47"/>
        <v>97.800042169221001</v>
      </c>
      <c r="E88" s="74"/>
      <c r="F88" s="74"/>
      <c r="G88" s="93"/>
      <c r="H88" s="142">
        <f>Субсидии!B85</f>
        <v>2100</v>
      </c>
      <c r="I88" s="142">
        <f>Субсидии!C85</f>
        <v>2100</v>
      </c>
      <c r="J88" s="74">
        <f t="shared" si="48"/>
        <v>100</v>
      </c>
      <c r="K88" s="74">
        <f>'Субвенции '!B87</f>
        <v>105.4</v>
      </c>
      <c r="L88" s="74">
        <f>'Субвенции '!C87</f>
        <v>56.882129999999997</v>
      </c>
      <c r="M88" s="74">
        <f t="shared" si="49"/>
        <v>53.967865275142316</v>
      </c>
      <c r="N88" s="74"/>
      <c r="O88" s="74"/>
      <c r="P88" s="74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</row>
    <row r="89" spans="1:29" s="31" customFormat="1" x14ac:dyDescent="0.25">
      <c r="A89" s="146" t="s">
        <v>371</v>
      </c>
      <c r="B89" s="349">
        <f t="shared" si="38"/>
        <v>4260.3999999999996</v>
      </c>
      <c r="C89" s="349">
        <f t="shared" si="39"/>
        <v>4219.6982600000001</v>
      </c>
      <c r="D89" s="349">
        <f t="shared" si="47"/>
        <v>99.044649798141023</v>
      </c>
      <c r="E89" s="74"/>
      <c r="F89" s="74"/>
      <c r="G89" s="93"/>
      <c r="H89" s="142">
        <f>Субсидии!B87</f>
        <v>4155</v>
      </c>
      <c r="I89" s="142">
        <f>Субсидии!C87</f>
        <v>4155</v>
      </c>
      <c r="J89" s="74">
        <f t="shared" si="48"/>
        <v>100</v>
      </c>
      <c r="K89" s="74">
        <f>'Субвенции '!B88</f>
        <v>105.4</v>
      </c>
      <c r="L89" s="74">
        <f>'Субвенции '!C88</f>
        <v>64.698260000000005</v>
      </c>
      <c r="M89" s="74">
        <f t="shared" si="49"/>
        <v>61.383548387096774</v>
      </c>
      <c r="N89" s="74"/>
      <c r="O89" s="74"/>
      <c r="P89" s="74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</row>
    <row r="90" spans="1:29" s="31" customFormat="1" x14ac:dyDescent="0.25">
      <c r="A90" s="146" t="s">
        <v>466</v>
      </c>
      <c r="B90" s="349">
        <f t="shared" si="38"/>
        <v>3027.4</v>
      </c>
      <c r="C90" s="349">
        <f t="shared" si="39"/>
        <v>2985.0664400000001</v>
      </c>
      <c r="D90" s="349">
        <f t="shared" si="47"/>
        <v>98.601652903481522</v>
      </c>
      <c r="E90" s="74"/>
      <c r="F90" s="74"/>
      <c r="G90" s="93"/>
      <c r="H90" s="142">
        <f>Субсидии!B88</f>
        <v>2922</v>
      </c>
      <c r="I90" s="142">
        <f>Субсидии!C88</f>
        <v>2922</v>
      </c>
      <c r="J90" s="74">
        <f t="shared" si="48"/>
        <v>100</v>
      </c>
      <c r="K90" s="74">
        <f>'Субвенции '!B89</f>
        <v>105.4</v>
      </c>
      <c r="L90" s="74">
        <f>'Субвенции '!C89</f>
        <v>63.06644</v>
      </c>
      <c r="M90" s="74">
        <f t="shared" si="49"/>
        <v>59.835332068311196</v>
      </c>
      <c r="N90" s="74"/>
      <c r="O90" s="74"/>
      <c r="P90" s="74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</row>
    <row r="91" spans="1:29" s="31" customFormat="1" x14ac:dyDescent="0.25">
      <c r="A91" s="146" t="s">
        <v>467</v>
      </c>
      <c r="B91" s="349">
        <f t="shared" si="38"/>
        <v>2856.4</v>
      </c>
      <c r="C91" s="349">
        <f t="shared" si="39"/>
        <v>2819.0838199999998</v>
      </c>
      <c r="D91" s="349">
        <f t="shared" si="47"/>
        <v>98.69359403444895</v>
      </c>
      <c r="E91" s="74"/>
      <c r="F91" s="74"/>
      <c r="G91" s="93"/>
      <c r="H91" s="142">
        <f>Субсидии!B89</f>
        <v>2751</v>
      </c>
      <c r="I91" s="142">
        <f>Субсидии!C89</f>
        <v>2751</v>
      </c>
      <c r="J91" s="74">
        <f t="shared" si="48"/>
        <v>100</v>
      </c>
      <c r="K91" s="74">
        <f>'Субвенции '!B90</f>
        <v>105.4</v>
      </c>
      <c r="L91" s="74">
        <f>'Субвенции '!C90</f>
        <v>68.083820000000003</v>
      </c>
      <c r="M91" s="74">
        <f t="shared" si="49"/>
        <v>64.595654648956355</v>
      </c>
      <c r="N91" s="74"/>
      <c r="O91" s="74"/>
      <c r="P91" s="74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</row>
    <row r="92" spans="1:29" s="31" customFormat="1" x14ac:dyDescent="0.25">
      <c r="A92" s="146" t="s">
        <v>472</v>
      </c>
      <c r="B92" s="349">
        <f t="shared" si="38"/>
        <v>4267.3999999999996</v>
      </c>
      <c r="C92" s="349">
        <f t="shared" si="39"/>
        <v>2743.9457900000002</v>
      </c>
      <c r="D92" s="349">
        <f t="shared" si="47"/>
        <v>64.300177860055314</v>
      </c>
      <c r="E92" s="74"/>
      <c r="F92" s="74"/>
      <c r="G92" s="93"/>
      <c r="H92" s="142">
        <f>Субсидии!B90</f>
        <v>4162</v>
      </c>
      <c r="I92" s="142">
        <f>Субсидии!C90</f>
        <v>2686</v>
      </c>
      <c r="J92" s="74">
        <f t="shared" si="48"/>
        <v>64.53628063431043</v>
      </c>
      <c r="K92" s="74">
        <f>'Субвенции '!B91</f>
        <v>105.4</v>
      </c>
      <c r="L92" s="74">
        <f>'Субвенции '!C91</f>
        <v>57.945790000000002</v>
      </c>
      <c r="M92" s="74">
        <f t="shared" si="49"/>
        <v>54.977030360531309</v>
      </c>
      <c r="N92" s="74"/>
      <c r="O92" s="74"/>
      <c r="P92" s="74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</row>
    <row r="93" spans="1:29" s="31" customFormat="1" x14ac:dyDescent="0.25">
      <c r="A93" s="146" t="s">
        <v>292</v>
      </c>
      <c r="B93" s="349">
        <f t="shared" si="38"/>
        <v>3128.6</v>
      </c>
      <c r="C93" s="349">
        <f t="shared" si="39"/>
        <v>1541.0935500000001</v>
      </c>
      <c r="D93" s="349">
        <f t="shared" si="47"/>
        <v>49.25824809819089</v>
      </c>
      <c r="E93" s="74"/>
      <c r="F93" s="74"/>
      <c r="G93" s="93"/>
      <c r="H93" s="142">
        <f>Субсидии!B91</f>
        <v>2865</v>
      </c>
      <c r="I93" s="142">
        <f>Субсидии!C91</f>
        <v>1407</v>
      </c>
      <c r="J93" s="74">
        <f t="shared" si="48"/>
        <v>49.109947643979055</v>
      </c>
      <c r="K93" s="74">
        <f>'Субвенции '!B92</f>
        <v>263.60000000000002</v>
      </c>
      <c r="L93" s="74">
        <f>'Субвенции '!C92</f>
        <v>134.09354999999999</v>
      </c>
      <c r="M93" s="74">
        <f t="shared" si="49"/>
        <v>50.870087253414255</v>
      </c>
      <c r="N93" s="74">
        <f>Иные!B45</f>
        <v>0</v>
      </c>
      <c r="O93" s="74">
        <f>Иные!C45</f>
        <v>0</v>
      </c>
      <c r="P93" s="74">
        <f>Иные!D45</f>
        <v>0</v>
      </c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</row>
    <row r="94" spans="1:29" s="31" customFormat="1" x14ac:dyDescent="0.25">
      <c r="A94" s="146" t="s">
        <v>468</v>
      </c>
      <c r="B94" s="349">
        <f t="shared" si="38"/>
        <v>9381.4</v>
      </c>
      <c r="C94" s="349">
        <f t="shared" si="39"/>
        <v>9292.8660600000003</v>
      </c>
      <c r="D94" s="349">
        <f t="shared" si="47"/>
        <v>99.056282218005848</v>
      </c>
      <c r="E94" s="74"/>
      <c r="F94" s="74"/>
      <c r="G94" s="93"/>
      <c r="H94" s="142">
        <f>Субсидии!B92</f>
        <v>9276</v>
      </c>
      <c r="I94" s="142">
        <f>Субсидии!C92</f>
        <v>9229.6200000000008</v>
      </c>
      <c r="J94" s="74">
        <f t="shared" si="48"/>
        <v>99.500000000000014</v>
      </c>
      <c r="K94" s="74">
        <f>'Субвенции '!B93</f>
        <v>105.4</v>
      </c>
      <c r="L94" s="74">
        <f>'Субвенции '!C93</f>
        <v>63.24606</v>
      </c>
      <c r="M94" s="74">
        <f t="shared" si="49"/>
        <v>60.005749525616693</v>
      </c>
      <c r="N94" s="74"/>
      <c r="O94" s="74"/>
      <c r="P94" s="7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</row>
    <row r="95" spans="1:29" s="31" customFormat="1" x14ac:dyDescent="0.25">
      <c r="A95" s="146" t="s">
        <v>469</v>
      </c>
      <c r="B95" s="349">
        <f t="shared" si="38"/>
        <v>10703.6</v>
      </c>
      <c r="C95" s="349">
        <f t="shared" si="39"/>
        <v>10577.01945</v>
      </c>
      <c r="D95" s="349">
        <f t="shared" si="47"/>
        <v>98.817402089016767</v>
      </c>
      <c r="E95" s="74"/>
      <c r="F95" s="74"/>
      <c r="G95" s="93"/>
      <c r="H95" s="142">
        <f>Субсидии!B93</f>
        <v>10440</v>
      </c>
      <c r="I95" s="142">
        <f>Субсидии!C93</f>
        <v>10440</v>
      </c>
      <c r="J95" s="74">
        <f t="shared" si="48"/>
        <v>100</v>
      </c>
      <c r="K95" s="74">
        <f>'Субвенции '!B94</f>
        <v>263.60000000000002</v>
      </c>
      <c r="L95" s="74">
        <f>'Субвенции '!C94</f>
        <v>137.01945000000001</v>
      </c>
      <c r="M95" s="74">
        <f t="shared" si="49"/>
        <v>51.980064491654019</v>
      </c>
      <c r="N95" s="74"/>
      <c r="O95" s="74"/>
      <c r="P95" s="74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</row>
    <row r="96" spans="1:29" s="31" customFormat="1" x14ac:dyDescent="0.25">
      <c r="A96" s="146" t="s">
        <v>470</v>
      </c>
      <c r="B96" s="349">
        <f t="shared" si="38"/>
        <v>5338.6000100000001</v>
      </c>
      <c r="C96" s="349">
        <f t="shared" si="39"/>
        <v>5057.96738</v>
      </c>
      <c r="D96" s="349">
        <f t="shared" si="47"/>
        <v>94.743329159810941</v>
      </c>
      <c r="E96" s="74"/>
      <c r="F96" s="74"/>
      <c r="G96" s="93"/>
      <c r="H96" s="142">
        <f>Субсидии!B94</f>
        <v>5075.0000099999997</v>
      </c>
      <c r="I96" s="142">
        <f>Субсидии!C94</f>
        <v>4905</v>
      </c>
      <c r="J96" s="74">
        <f t="shared" si="48"/>
        <v>96.650246114974891</v>
      </c>
      <c r="K96" s="74">
        <f>'Субвенции '!B95</f>
        <v>263.60000000000002</v>
      </c>
      <c r="L96" s="74">
        <f>'Субвенции '!C95</f>
        <v>152.96737999999999</v>
      </c>
      <c r="M96" s="74">
        <f t="shared" si="49"/>
        <v>58.030113808801211</v>
      </c>
      <c r="N96" s="74"/>
      <c r="O96" s="74"/>
      <c r="P96" s="74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</row>
    <row r="97" spans="1:29" s="31" customFormat="1" x14ac:dyDescent="0.25">
      <c r="A97" s="146" t="s">
        <v>471</v>
      </c>
      <c r="B97" s="349">
        <f t="shared" si="38"/>
        <v>263.60000000000002</v>
      </c>
      <c r="C97" s="349">
        <f t="shared" si="39"/>
        <v>154.59720999999999</v>
      </c>
      <c r="D97" s="349">
        <f t="shared" si="47"/>
        <v>58.648410470409708</v>
      </c>
      <c r="E97" s="74"/>
      <c r="F97" s="74"/>
      <c r="G97" s="93"/>
      <c r="H97" s="142">
        <f>Субсидии!B95</f>
        <v>0</v>
      </c>
      <c r="I97" s="142">
        <f>Субсидии!C95</f>
        <v>0</v>
      </c>
      <c r="J97" s="74"/>
      <c r="K97" s="74">
        <f>'Субвенции '!B96</f>
        <v>263.60000000000002</v>
      </c>
      <c r="L97" s="74">
        <f>'Субвенции '!C96</f>
        <v>154.59720999999999</v>
      </c>
      <c r="M97" s="74">
        <f t="shared" si="49"/>
        <v>58.648410470409708</v>
      </c>
      <c r="N97" s="74"/>
      <c r="O97" s="74"/>
      <c r="P97" s="74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</row>
    <row r="98" spans="1:29" s="32" customFormat="1" ht="31.5" x14ac:dyDescent="0.25">
      <c r="A98" s="40" t="s">
        <v>298</v>
      </c>
      <c r="B98" s="91">
        <f t="shared" si="38"/>
        <v>346398.65848000004</v>
      </c>
      <c r="C98" s="91">
        <f t="shared" si="39"/>
        <v>250691.62906999997</v>
      </c>
      <c r="D98" s="91">
        <f t="shared" ref="D98" si="50">C98/B98*100</f>
        <v>72.370842938606273</v>
      </c>
      <c r="E98" s="91">
        <f t="shared" ref="E98:F98" si="51">SUM(E99:E102)</f>
        <v>55976.299999999996</v>
      </c>
      <c r="F98" s="91">
        <f t="shared" si="51"/>
        <v>37482</v>
      </c>
      <c r="G98" s="92">
        <f t="shared" si="14"/>
        <v>66.96048148948752</v>
      </c>
      <c r="H98" s="91">
        <f>SUM(H99:H102)</f>
        <v>119774.75848</v>
      </c>
      <c r="I98" s="91">
        <f t="shared" ref="I98:O98" si="52">SUM(I99:I102)</f>
        <v>87559.305540000001</v>
      </c>
      <c r="J98" s="91">
        <f t="shared" si="15"/>
        <v>73.103303777164925</v>
      </c>
      <c r="K98" s="91">
        <f t="shared" si="52"/>
        <v>157269.90000000002</v>
      </c>
      <c r="L98" s="91">
        <f t="shared" si="52"/>
        <v>119869.06742999998</v>
      </c>
      <c r="M98" s="91">
        <f t="shared" si="16"/>
        <v>76.218696285811816</v>
      </c>
      <c r="N98" s="91">
        <f t="shared" si="52"/>
        <v>13377.7</v>
      </c>
      <c r="O98" s="91">
        <f t="shared" si="52"/>
        <v>5781.2561000000005</v>
      </c>
      <c r="P98" s="91">
        <f t="shared" si="17"/>
        <v>43.215620771881561</v>
      </c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</row>
    <row r="99" spans="1:29" s="31" customFormat="1" ht="31.5" x14ac:dyDescent="0.25">
      <c r="A99" s="145" t="s">
        <v>297</v>
      </c>
      <c r="B99" s="74">
        <f t="shared" si="38"/>
        <v>295036.85848</v>
      </c>
      <c r="C99" s="74">
        <f t="shared" si="39"/>
        <v>210991.30837999997</v>
      </c>
      <c r="D99" s="74">
        <f t="shared" si="11"/>
        <v>71.513542228928898</v>
      </c>
      <c r="E99" s="78">
        <f>Дотации!B16</f>
        <v>55976.299999999996</v>
      </c>
      <c r="F99" s="78">
        <f>Дотации!C16</f>
        <v>37482</v>
      </c>
      <c r="G99" s="78">
        <f t="shared" si="14"/>
        <v>66.96048148948752</v>
      </c>
      <c r="H99" s="74">
        <f>Субсидии!B97</f>
        <v>79203.758480000004</v>
      </c>
      <c r="I99" s="74">
        <f>Субсидии!C97</f>
        <v>51293.473570000002</v>
      </c>
      <c r="J99" s="74">
        <f t="shared" si="15"/>
        <v>64.761413541949892</v>
      </c>
      <c r="K99" s="74">
        <f>'Субвенции '!B98</f>
        <v>156479.1</v>
      </c>
      <c r="L99" s="74">
        <f>'Субвенции '!C98</f>
        <v>119434.57870999997</v>
      </c>
      <c r="M99" s="74">
        <f t="shared" si="16"/>
        <v>76.326217820782432</v>
      </c>
      <c r="N99" s="74">
        <f>Иные!B47</f>
        <v>3377.7</v>
      </c>
      <c r="O99" s="74">
        <f>Иные!C47</f>
        <v>2781.2561000000001</v>
      </c>
      <c r="P99" s="74">
        <f t="shared" si="17"/>
        <v>82.341714776327095</v>
      </c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</row>
    <row r="100" spans="1:29" s="31" customFormat="1" x14ac:dyDescent="0.25">
      <c r="A100" s="147" t="s">
        <v>296</v>
      </c>
      <c r="B100" s="350">
        <f t="shared" si="38"/>
        <v>26499.599999999999</v>
      </c>
      <c r="C100" s="350">
        <f t="shared" si="39"/>
        <v>17022.150439999998</v>
      </c>
      <c r="D100" s="350">
        <f>C100/B100*100</f>
        <v>64.235499554710245</v>
      </c>
      <c r="E100" s="94"/>
      <c r="F100" s="94"/>
      <c r="G100" s="95"/>
      <c r="H100" s="143">
        <f>Субсидии!B98</f>
        <v>16236</v>
      </c>
      <c r="I100" s="143">
        <f>Субсидии!C98</f>
        <v>13946.45732</v>
      </c>
      <c r="J100" s="94">
        <f t="shared" ref="J100:J101" si="53">I100/H100*100</f>
        <v>85.898357477211135</v>
      </c>
      <c r="K100" s="94">
        <f>'Субвенции '!B99</f>
        <v>263.60000000000002</v>
      </c>
      <c r="L100" s="94">
        <f>'Субвенции '!C99</f>
        <v>75.693119999999993</v>
      </c>
      <c r="M100" s="94">
        <f>L100/K100*100</f>
        <v>28.715144157814866</v>
      </c>
      <c r="N100" s="94">
        <f>Иные!B48</f>
        <v>10000</v>
      </c>
      <c r="O100" s="94">
        <f>Иные!C48</f>
        <v>3000</v>
      </c>
      <c r="P100" s="74">
        <f t="shared" si="17"/>
        <v>30</v>
      </c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</row>
    <row r="101" spans="1:29" s="31" customFormat="1" x14ac:dyDescent="0.25">
      <c r="A101" s="146" t="s">
        <v>474</v>
      </c>
      <c r="B101" s="349">
        <f t="shared" si="38"/>
        <v>17611.599999999999</v>
      </c>
      <c r="C101" s="349">
        <f t="shared" si="39"/>
        <v>15533.8542</v>
      </c>
      <c r="D101" s="349">
        <f>C101/B101*100</f>
        <v>88.202401826069192</v>
      </c>
      <c r="E101" s="74"/>
      <c r="F101" s="74"/>
      <c r="G101" s="93"/>
      <c r="H101" s="142">
        <f>Субсидии!B99</f>
        <v>17348</v>
      </c>
      <c r="I101" s="142">
        <f>Субсидии!C99</f>
        <v>15354.98322</v>
      </c>
      <c r="J101" s="74">
        <f t="shared" si="53"/>
        <v>88.511547267696571</v>
      </c>
      <c r="K101" s="74">
        <f>'Субвенции '!B100</f>
        <v>263.60000000000002</v>
      </c>
      <c r="L101" s="74">
        <f>'Субвенции '!C100</f>
        <v>178.87098</v>
      </c>
      <c r="M101" s="74">
        <f>L101/K101*100</f>
        <v>67.856972685887712</v>
      </c>
      <c r="N101" s="74"/>
      <c r="O101" s="74"/>
      <c r="P101" s="74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s="31" customFormat="1" x14ac:dyDescent="0.25">
      <c r="A102" s="146" t="s">
        <v>475</v>
      </c>
      <c r="B102" s="349">
        <f t="shared" si="38"/>
        <v>7250.6</v>
      </c>
      <c r="C102" s="349">
        <f t="shared" si="39"/>
        <v>7144.3160499999994</v>
      </c>
      <c r="D102" s="349">
        <f>C102/B102*100</f>
        <v>98.534135795658273</v>
      </c>
      <c r="E102" s="74"/>
      <c r="F102" s="74"/>
      <c r="G102" s="93"/>
      <c r="H102" s="142">
        <f>Субсидии!B100</f>
        <v>6987</v>
      </c>
      <c r="I102" s="142">
        <f>Субсидии!C100</f>
        <v>6964.3914299999997</v>
      </c>
      <c r="J102" s="74"/>
      <c r="K102" s="74">
        <f>'Субвенции '!B101</f>
        <v>263.60000000000002</v>
      </c>
      <c r="L102" s="74">
        <f>'Субвенции '!C101</f>
        <v>179.92462</v>
      </c>
      <c r="M102" s="74">
        <f>L102/K102*100</f>
        <v>68.256684370257958</v>
      </c>
      <c r="N102" s="74"/>
      <c r="O102" s="74"/>
      <c r="P102" s="74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</row>
    <row r="103" spans="1:29" s="32" customFormat="1" ht="31.5" x14ac:dyDescent="0.25">
      <c r="A103" s="148" t="s">
        <v>301</v>
      </c>
      <c r="B103" s="91">
        <f t="shared" si="38"/>
        <v>604958.07409999997</v>
      </c>
      <c r="C103" s="91">
        <f t="shared" si="39"/>
        <v>344452.62815000006</v>
      </c>
      <c r="D103" s="91">
        <f t="shared" ref="D103" si="54">C103/B103*100</f>
        <v>56.938264467739266</v>
      </c>
      <c r="E103" s="91">
        <f t="shared" ref="E103:F103" si="55">SUM(E104:E114)</f>
        <v>117868.7</v>
      </c>
      <c r="F103" s="91">
        <f t="shared" si="55"/>
        <v>88401.9</v>
      </c>
      <c r="G103" s="92">
        <f t="shared" si="14"/>
        <v>75.000318150620132</v>
      </c>
      <c r="H103" s="91">
        <f>SUM(H104:H114)</f>
        <v>226743.37410000002</v>
      </c>
      <c r="I103" s="91">
        <f t="shared" ref="I103:O103" si="56">SUM(I104:I114)</f>
        <v>81082.319729999988</v>
      </c>
      <c r="J103" s="91">
        <f t="shared" si="15"/>
        <v>35.759510085723818</v>
      </c>
      <c r="K103" s="91">
        <f t="shared" si="56"/>
        <v>241684.9</v>
      </c>
      <c r="L103" s="91">
        <f t="shared" si="56"/>
        <v>168151.89829000007</v>
      </c>
      <c r="M103" s="91">
        <f t="shared" si="16"/>
        <v>69.574846541923009</v>
      </c>
      <c r="N103" s="91">
        <f t="shared" si="56"/>
        <v>18661.099999999999</v>
      </c>
      <c r="O103" s="91">
        <f t="shared" si="56"/>
        <v>6816.5101299999997</v>
      </c>
      <c r="P103" s="91">
        <f t="shared" si="17"/>
        <v>36.527911698667282</v>
      </c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</row>
    <row r="104" spans="1:29" s="31" customFormat="1" ht="31.5" x14ac:dyDescent="0.25">
      <c r="A104" s="145" t="s">
        <v>300</v>
      </c>
      <c r="B104" s="74">
        <f t="shared" si="38"/>
        <v>531337.55570000003</v>
      </c>
      <c r="C104" s="74">
        <f t="shared" si="39"/>
        <v>295917.34403000009</v>
      </c>
      <c r="D104" s="74">
        <f t="shared" si="11"/>
        <v>55.692909498962429</v>
      </c>
      <c r="E104" s="78">
        <f>Дотации!B17</f>
        <v>117868.7</v>
      </c>
      <c r="F104" s="78">
        <f>Дотации!C17</f>
        <v>88401.9</v>
      </c>
      <c r="G104" s="78">
        <f t="shared" si="14"/>
        <v>75.000318150620132</v>
      </c>
      <c r="H104" s="74">
        <f>Субсидии!B102</f>
        <v>164757.1557</v>
      </c>
      <c r="I104" s="74">
        <f>Субсидии!C102</f>
        <v>33617.043210000003</v>
      </c>
      <c r="J104" s="74">
        <f t="shared" si="15"/>
        <v>20.403995849025211</v>
      </c>
      <c r="K104" s="74">
        <f>'Субвенции '!B103</f>
        <v>240050.60000000003</v>
      </c>
      <c r="L104" s="74">
        <f>'Субвенции '!C103</f>
        <v>167081.89069000009</v>
      </c>
      <c r="M104" s="74">
        <f t="shared" si="16"/>
        <v>69.602779868077832</v>
      </c>
      <c r="N104" s="74">
        <f>Иные!B50</f>
        <v>8661.1</v>
      </c>
      <c r="O104" s="74">
        <f>Иные!C50</f>
        <v>6816.5101299999997</v>
      </c>
      <c r="P104" s="74">
        <f t="shared" si="17"/>
        <v>78.702591241297299</v>
      </c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</row>
    <row r="105" spans="1:29" s="31" customFormat="1" x14ac:dyDescent="0.25">
      <c r="A105" s="146" t="s">
        <v>476</v>
      </c>
      <c r="B105" s="349">
        <f t="shared" si="38"/>
        <v>3627.4</v>
      </c>
      <c r="C105" s="349">
        <f t="shared" si="39"/>
        <v>3311.4716399999998</v>
      </c>
      <c r="D105" s="349">
        <f t="shared" ref="D105:D114" si="57">C105/B105*100</f>
        <v>91.290501185422059</v>
      </c>
      <c r="E105" s="74"/>
      <c r="F105" s="74"/>
      <c r="G105" s="93"/>
      <c r="H105" s="142">
        <f>Субсидии!B103</f>
        <v>3522</v>
      </c>
      <c r="I105" s="142">
        <f>Субсидии!C103</f>
        <v>3241.1419699999997</v>
      </c>
      <c r="J105" s="74">
        <f t="shared" si="15"/>
        <v>92.025609596819976</v>
      </c>
      <c r="K105" s="74">
        <f>'Субвенции '!B104</f>
        <v>105.4</v>
      </c>
      <c r="L105" s="74">
        <f>'Субвенции '!C104</f>
        <v>70.329669999999993</v>
      </c>
      <c r="M105" s="74">
        <f t="shared" ref="M105:M114" si="58">L105/K105*100</f>
        <v>66.726442125237185</v>
      </c>
      <c r="N105" s="74"/>
      <c r="O105" s="74"/>
      <c r="P105" s="74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</row>
    <row r="106" spans="1:29" s="31" customFormat="1" x14ac:dyDescent="0.25">
      <c r="A106" s="146" t="s">
        <v>477</v>
      </c>
      <c r="B106" s="349">
        <f t="shared" si="38"/>
        <v>1383.4</v>
      </c>
      <c r="C106" s="349">
        <f t="shared" si="39"/>
        <v>1349.90527</v>
      </c>
      <c r="D106" s="349">
        <f t="shared" si="57"/>
        <v>97.578810900679485</v>
      </c>
      <c r="E106" s="74"/>
      <c r="F106" s="74"/>
      <c r="G106" s="93"/>
      <c r="H106" s="142">
        <f>Субсидии!B104</f>
        <v>1278</v>
      </c>
      <c r="I106" s="142">
        <f>Субсидии!C104</f>
        <v>1278</v>
      </c>
      <c r="J106" s="74">
        <f t="shared" si="15"/>
        <v>100</v>
      </c>
      <c r="K106" s="74">
        <f>'Субвенции '!B105</f>
        <v>105.4</v>
      </c>
      <c r="L106" s="74">
        <f>'Субвенции '!C105</f>
        <v>71.905270000000002</v>
      </c>
      <c r="M106" s="74">
        <f t="shared" si="58"/>
        <v>68.221318785578745</v>
      </c>
      <c r="N106" s="74"/>
      <c r="O106" s="74"/>
      <c r="P106" s="74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</row>
    <row r="107" spans="1:29" s="31" customFormat="1" x14ac:dyDescent="0.25">
      <c r="A107" s="146" t="s">
        <v>478</v>
      </c>
      <c r="B107" s="349">
        <f t="shared" si="38"/>
        <v>8259.4</v>
      </c>
      <c r="C107" s="349">
        <f t="shared" si="39"/>
        <v>5323.4950500000004</v>
      </c>
      <c r="D107" s="349">
        <f t="shared" si="57"/>
        <v>64.453774487250897</v>
      </c>
      <c r="E107" s="74"/>
      <c r="F107" s="74"/>
      <c r="G107" s="93"/>
      <c r="H107" s="142">
        <f>Субсидии!B105</f>
        <v>8154</v>
      </c>
      <c r="I107" s="142">
        <f>Субсидии!C105</f>
        <v>5251.8792000000003</v>
      </c>
      <c r="J107" s="74">
        <f t="shared" si="15"/>
        <v>64.408623988226637</v>
      </c>
      <c r="K107" s="74">
        <f>'Субвенции '!B106</f>
        <v>105.4</v>
      </c>
      <c r="L107" s="74">
        <f>'Субвенции '!C106</f>
        <v>71.615850000000009</v>
      </c>
      <c r="M107" s="74">
        <f t="shared" si="58"/>
        <v>67.946726755218222</v>
      </c>
      <c r="N107" s="74"/>
      <c r="O107" s="74"/>
      <c r="P107" s="74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</row>
    <row r="108" spans="1:29" s="31" customFormat="1" x14ac:dyDescent="0.25">
      <c r="A108" s="147" t="s">
        <v>302</v>
      </c>
      <c r="B108" s="349">
        <f t="shared" si="38"/>
        <v>23511.718399999998</v>
      </c>
      <c r="C108" s="349">
        <f t="shared" si="39"/>
        <v>12290.363960000001</v>
      </c>
      <c r="D108" s="349">
        <f t="shared" si="57"/>
        <v>52.273354720002096</v>
      </c>
      <c r="E108" s="74"/>
      <c r="F108" s="74"/>
      <c r="G108" s="93"/>
      <c r="H108" s="142">
        <f>Субсидии!B106</f>
        <v>12984.2184</v>
      </c>
      <c r="I108" s="142">
        <f>Субсидии!C106</f>
        <v>11961.77</v>
      </c>
      <c r="J108" s="74">
        <f t="shared" si="15"/>
        <v>92.125452849745656</v>
      </c>
      <c r="K108" s="74">
        <f>'Субвенции '!B107</f>
        <v>527.5</v>
      </c>
      <c r="L108" s="74">
        <f>'Субвенции '!C107</f>
        <v>328.59396000000004</v>
      </c>
      <c r="M108" s="74">
        <f t="shared" si="58"/>
        <v>62.292693838862569</v>
      </c>
      <c r="N108" s="74">
        <f>Иные!B51</f>
        <v>10000</v>
      </c>
      <c r="O108" s="74">
        <f>Иные!C51</f>
        <v>0</v>
      </c>
      <c r="P108" s="74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</row>
    <row r="109" spans="1:29" s="31" customFormat="1" x14ac:dyDescent="0.25">
      <c r="A109" s="146" t="s">
        <v>479</v>
      </c>
      <c r="B109" s="349">
        <f t="shared" si="38"/>
        <v>6201.4</v>
      </c>
      <c r="C109" s="349">
        <f t="shared" si="39"/>
        <v>6167.5599000000002</v>
      </c>
      <c r="D109" s="349">
        <f t="shared" si="57"/>
        <v>99.454315154642515</v>
      </c>
      <c r="E109" s="74"/>
      <c r="F109" s="74"/>
      <c r="G109" s="93"/>
      <c r="H109" s="142">
        <f>Субсидии!B107</f>
        <v>6096</v>
      </c>
      <c r="I109" s="142">
        <f>Субсидии!C107</f>
        <v>6096</v>
      </c>
      <c r="J109" s="74">
        <f t="shared" si="15"/>
        <v>100</v>
      </c>
      <c r="K109" s="74">
        <f>'Субвенции '!B108</f>
        <v>105.4</v>
      </c>
      <c r="L109" s="74">
        <f>'Субвенции '!C108</f>
        <v>71.559899999999999</v>
      </c>
      <c r="M109" s="74">
        <f t="shared" si="58"/>
        <v>67.893643263757113</v>
      </c>
      <c r="N109" s="74"/>
      <c r="O109" s="74"/>
      <c r="P109" s="74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</row>
    <row r="110" spans="1:29" s="31" customFormat="1" x14ac:dyDescent="0.25">
      <c r="A110" s="146" t="s">
        <v>480</v>
      </c>
      <c r="B110" s="349">
        <f t="shared" si="38"/>
        <v>7271.6</v>
      </c>
      <c r="C110" s="349">
        <f t="shared" si="39"/>
        <v>3152.13456</v>
      </c>
      <c r="D110" s="349">
        <f t="shared" si="57"/>
        <v>43.348569228230375</v>
      </c>
      <c r="E110" s="74"/>
      <c r="F110" s="74"/>
      <c r="G110" s="93"/>
      <c r="H110" s="142">
        <f>Субсидии!B108</f>
        <v>7008</v>
      </c>
      <c r="I110" s="142">
        <f>Субсидии!C108</f>
        <v>2973.4108200000001</v>
      </c>
      <c r="J110" s="74">
        <f t="shared" si="15"/>
        <v>42.428807363013696</v>
      </c>
      <c r="K110" s="74">
        <f>'Субвенции '!B109</f>
        <v>263.60000000000002</v>
      </c>
      <c r="L110" s="74">
        <f>'Субвенции '!C109</f>
        <v>178.72373999999999</v>
      </c>
      <c r="M110" s="74">
        <f t="shared" si="58"/>
        <v>67.801115326251889</v>
      </c>
      <c r="N110" s="74"/>
      <c r="O110" s="74"/>
      <c r="P110" s="74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</row>
    <row r="111" spans="1:29" s="31" customFormat="1" x14ac:dyDescent="0.25">
      <c r="A111" s="146" t="s">
        <v>285</v>
      </c>
      <c r="B111" s="349">
        <f t="shared" si="38"/>
        <v>4383.3999999999996</v>
      </c>
      <c r="C111" s="349">
        <f t="shared" si="39"/>
        <v>3822.7807400000002</v>
      </c>
      <c r="D111" s="349">
        <f t="shared" si="57"/>
        <v>87.210401514805866</v>
      </c>
      <c r="E111" s="74"/>
      <c r="F111" s="74"/>
      <c r="G111" s="93"/>
      <c r="H111" s="142">
        <f>Субсидии!B109</f>
        <v>4278</v>
      </c>
      <c r="I111" s="142">
        <f>Субсидии!C109</f>
        <v>3752.3521000000001</v>
      </c>
      <c r="J111" s="74">
        <f t="shared" si="15"/>
        <v>87.712765310892934</v>
      </c>
      <c r="K111" s="74">
        <f>'Субвенции '!B110</f>
        <v>105.4</v>
      </c>
      <c r="L111" s="74">
        <f>'Субвенции '!C110</f>
        <v>70.428640000000001</v>
      </c>
      <c r="M111" s="74">
        <f t="shared" si="58"/>
        <v>66.820341555977222</v>
      </c>
      <c r="N111" s="74"/>
      <c r="O111" s="74"/>
      <c r="P111" s="74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</row>
    <row r="112" spans="1:29" s="31" customFormat="1" x14ac:dyDescent="0.25">
      <c r="A112" s="146" t="s">
        <v>299</v>
      </c>
      <c r="B112" s="349">
        <f t="shared" si="38"/>
        <v>8121.4</v>
      </c>
      <c r="C112" s="349">
        <f t="shared" si="39"/>
        <v>3217.0331300000003</v>
      </c>
      <c r="D112" s="349">
        <f t="shared" si="57"/>
        <v>39.611804984362308</v>
      </c>
      <c r="E112" s="74"/>
      <c r="F112" s="74"/>
      <c r="G112" s="93"/>
      <c r="H112" s="142">
        <f>Субсидии!B110</f>
        <v>8016</v>
      </c>
      <c r="I112" s="142">
        <f>Субсидии!C110</f>
        <v>3145.9982400000004</v>
      </c>
      <c r="J112" s="74">
        <f t="shared" si="15"/>
        <v>39.246485029940125</v>
      </c>
      <c r="K112" s="74">
        <f>'Субвенции '!B111</f>
        <v>105.4</v>
      </c>
      <c r="L112" s="74">
        <f>'Субвенции '!C111</f>
        <v>71.034890000000004</v>
      </c>
      <c r="M112" s="74">
        <f t="shared" si="58"/>
        <v>67.395531309297922</v>
      </c>
      <c r="N112" s="74">
        <f>Иные!B52</f>
        <v>0</v>
      </c>
      <c r="O112" s="74">
        <f>Иные!C52</f>
        <v>0</v>
      </c>
      <c r="P112" s="74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</row>
    <row r="113" spans="1:29" s="31" customFormat="1" x14ac:dyDescent="0.25">
      <c r="A113" s="146" t="s">
        <v>481</v>
      </c>
      <c r="B113" s="349">
        <f t="shared" si="38"/>
        <v>3399.4</v>
      </c>
      <c r="C113" s="349">
        <f t="shared" si="39"/>
        <v>2476.7349800000002</v>
      </c>
      <c r="D113" s="349">
        <f t="shared" si="57"/>
        <v>72.858003765370356</v>
      </c>
      <c r="E113" s="74"/>
      <c r="F113" s="74"/>
      <c r="G113" s="93"/>
      <c r="H113" s="142">
        <f>Субсидии!B112</f>
        <v>3294</v>
      </c>
      <c r="I113" s="142">
        <f>Субсидии!C112</f>
        <v>2408.7361900000001</v>
      </c>
      <c r="J113" s="74">
        <f t="shared" si="15"/>
        <v>73.124960230722522</v>
      </c>
      <c r="K113" s="74">
        <f>'Субвенции '!B112</f>
        <v>105.4</v>
      </c>
      <c r="L113" s="74">
        <f>'Субвенции '!C112</f>
        <v>67.99879</v>
      </c>
      <c r="M113" s="74">
        <f t="shared" si="58"/>
        <v>64.514981024667932</v>
      </c>
      <c r="N113" s="74"/>
      <c r="O113" s="74"/>
      <c r="P113" s="74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</row>
    <row r="114" spans="1:29" s="31" customFormat="1" x14ac:dyDescent="0.25">
      <c r="A114" s="146" t="s">
        <v>407</v>
      </c>
      <c r="B114" s="349">
        <f t="shared" si="38"/>
        <v>7461.4</v>
      </c>
      <c r="C114" s="349">
        <f t="shared" si="39"/>
        <v>7423.8048899999994</v>
      </c>
      <c r="D114" s="349">
        <f t="shared" si="57"/>
        <v>99.496138660305036</v>
      </c>
      <c r="E114" s="74"/>
      <c r="F114" s="74"/>
      <c r="G114" s="93"/>
      <c r="H114" s="142">
        <f>Субсидии!B111</f>
        <v>7356</v>
      </c>
      <c r="I114" s="142">
        <f>Субсидии!C111</f>
        <v>7355.9879999999994</v>
      </c>
      <c r="J114" s="74">
        <f t="shared" si="15"/>
        <v>99.999836867862953</v>
      </c>
      <c r="K114" s="74">
        <f>'Субвенции '!B113</f>
        <v>105.4</v>
      </c>
      <c r="L114" s="74">
        <f>'Субвенции '!C113</f>
        <v>67.816890000000001</v>
      </c>
      <c r="M114" s="74">
        <f t="shared" si="58"/>
        <v>64.342400379506643</v>
      </c>
      <c r="N114" s="74"/>
      <c r="O114" s="74"/>
      <c r="P114" s="74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</row>
    <row r="115" spans="1:29" s="32" customFormat="1" ht="31.5" x14ac:dyDescent="0.25">
      <c r="A115" s="40" t="s">
        <v>307</v>
      </c>
      <c r="B115" s="91">
        <f t="shared" si="38"/>
        <v>276518.76199999999</v>
      </c>
      <c r="C115" s="91">
        <f t="shared" si="39"/>
        <v>182198.92025</v>
      </c>
      <c r="D115" s="91">
        <f t="shared" ref="D115" si="59">C115/B115*100</f>
        <v>65.89025602899234</v>
      </c>
      <c r="E115" s="91">
        <f t="shared" ref="E115:F115" si="60">SUM(E116:E123)</f>
        <v>48410.600000000006</v>
      </c>
      <c r="F115" s="91">
        <f t="shared" si="60"/>
        <v>26482.699999999997</v>
      </c>
      <c r="G115" s="92">
        <f t="shared" si="14"/>
        <v>54.704341611134744</v>
      </c>
      <c r="H115" s="91">
        <f>SUM(H116:H123)</f>
        <v>63575.962</v>
      </c>
      <c r="I115" s="91">
        <f t="shared" ref="I115:O115" si="61">SUM(I116:I123)</f>
        <v>51267.026460000001</v>
      </c>
      <c r="J115" s="91">
        <f t="shared" si="15"/>
        <v>80.639010165508779</v>
      </c>
      <c r="K115" s="91">
        <f t="shared" si="61"/>
        <v>151045.29999999999</v>
      </c>
      <c r="L115" s="91">
        <f t="shared" si="61"/>
        <v>100626.10937000001</v>
      </c>
      <c r="M115" s="91">
        <f t="shared" si="16"/>
        <v>66.619821583326328</v>
      </c>
      <c r="N115" s="91">
        <f t="shared" si="61"/>
        <v>13486.9</v>
      </c>
      <c r="O115" s="91">
        <f t="shared" si="61"/>
        <v>3823.0844200000001</v>
      </c>
      <c r="P115" s="91">
        <f t="shared" si="17"/>
        <v>28.346650601694979</v>
      </c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</row>
    <row r="116" spans="1:29" s="31" customFormat="1" ht="31.5" x14ac:dyDescent="0.25">
      <c r="A116" s="145" t="s">
        <v>306</v>
      </c>
      <c r="B116" s="74">
        <f t="shared" si="38"/>
        <v>235650.76200000002</v>
      </c>
      <c r="C116" s="74">
        <f t="shared" si="39"/>
        <v>151503.76088999998</v>
      </c>
      <c r="D116" s="74">
        <f t="shared" si="11"/>
        <v>64.291649050555563</v>
      </c>
      <c r="E116" s="78">
        <f>Дотации!B18</f>
        <v>48410.600000000006</v>
      </c>
      <c r="F116" s="78">
        <f>Дотации!C18</f>
        <v>26482.699999999997</v>
      </c>
      <c r="G116" s="78">
        <f t="shared" si="14"/>
        <v>54.704341611134744</v>
      </c>
      <c r="H116" s="74">
        <f>Субсидии!B114</f>
        <v>33603.962</v>
      </c>
      <c r="I116" s="74">
        <f>Субсидии!C114</f>
        <v>21713.526460000001</v>
      </c>
      <c r="J116" s="74">
        <f t="shared" si="15"/>
        <v>64.615971354806319</v>
      </c>
      <c r="K116" s="74">
        <f>'Субвенции '!B115</f>
        <v>150149.30000000002</v>
      </c>
      <c r="L116" s="74">
        <f>'Субвенции '!C115</f>
        <v>100078.08441</v>
      </c>
      <c r="M116" s="74">
        <f t="shared" si="16"/>
        <v>66.652381602844628</v>
      </c>
      <c r="N116" s="74">
        <f>Иные!B54</f>
        <v>3486.9</v>
      </c>
      <c r="O116" s="74">
        <f>Иные!C54</f>
        <v>3229.4500200000002</v>
      </c>
      <c r="P116" s="74">
        <f t="shared" si="17"/>
        <v>92.616651466919038</v>
      </c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</row>
    <row r="117" spans="1:29" s="31" customFormat="1" x14ac:dyDescent="0.25">
      <c r="A117" s="146" t="s">
        <v>303</v>
      </c>
      <c r="B117" s="349">
        <f t="shared" si="38"/>
        <v>4365.3999999999996</v>
      </c>
      <c r="C117" s="349">
        <f t="shared" si="39"/>
        <v>4324.2923700000001</v>
      </c>
      <c r="D117" s="349">
        <f t="shared" ref="D117:D123" si="62">C117/B117*100</f>
        <v>99.058330737160404</v>
      </c>
      <c r="E117" s="74"/>
      <c r="F117" s="74"/>
      <c r="G117" s="93"/>
      <c r="H117" s="142">
        <f>Субсидии!B115</f>
        <v>4260</v>
      </c>
      <c r="I117" s="142">
        <f>Субсидии!C115</f>
        <v>4260</v>
      </c>
      <c r="J117" s="74">
        <f t="shared" si="15"/>
        <v>100</v>
      </c>
      <c r="K117" s="74">
        <f>'Субвенции '!B116</f>
        <v>105.4</v>
      </c>
      <c r="L117" s="74">
        <f>'Субвенции '!C116</f>
        <v>64.292370000000005</v>
      </c>
      <c r="M117" s="74">
        <f t="shared" ref="M117:M123" si="63">L117/K117*100</f>
        <v>60.998453510436434</v>
      </c>
      <c r="N117" s="74"/>
      <c r="O117" s="74"/>
      <c r="P117" s="74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</row>
    <row r="118" spans="1:29" s="31" customFormat="1" x14ac:dyDescent="0.25">
      <c r="A118" s="146" t="s">
        <v>482</v>
      </c>
      <c r="B118" s="349">
        <f t="shared" si="38"/>
        <v>3177.4</v>
      </c>
      <c r="C118" s="349">
        <f t="shared" si="39"/>
        <v>3134.1859199999999</v>
      </c>
      <c r="D118" s="349">
        <f t="shared" si="62"/>
        <v>98.639954679926973</v>
      </c>
      <c r="E118" s="74"/>
      <c r="F118" s="74"/>
      <c r="G118" s="93"/>
      <c r="H118" s="142">
        <f>Субсидии!B116</f>
        <v>3072</v>
      </c>
      <c r="I118" s="142">
        <f>Субсидии!C116</f>
        <v>3072</v>
      </c>
      <c r="J118" s="74">
        <f t="shared" si="15"/>
        <v>100</v>
      </c>
      <c r="K118" s="74">
        <f>'Субвенции '!B117</f>
        <v>105.4</v>
      </c>
      <c r="L118" s="74">
        <f>'Субвенции '!C117</f>
        <v>62.185919999999996</v>
      </c>
      <c r="M118" s="74">
        <f t="shared" si="63"/>
        <v>58.99992409867172</v>
      </c>
      <c r="N118" s="74"/>
      <c r="O118" s="74"/>
      <c r="P118" s="74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</row>
    <row r="119" spans="1:29" s="31" customFormat="1" x14ac:dyDescent="0.25">
      <c r="A119" s="146" t="s">
        <v>304</v>
      </c>
      <c r="B119" s="349">
        <f t="shared" si="38"/>
        <v>1926.4</v>
      </c>
      <c r="C119" s="349">
        <f t="shared" si="39"/>
        <v>1880.05675</v>
      </c>
      <c r="D119" s="349">
        <f t="shared" si="62"/>
        <v>97.594308035714278</v>
      </c>
      <c r="E119" s="74"/>
      <c r="F119" s="74"/>
      <c r="G119" s="93"/>
      <c r="H119" s="142">
        <f>Субсидии!B117</f>
        <v>1821</v>
      </c>
      <c r="I119" s="142">
        <f>Субсидии!C117</f>
        <v>1821</v>
      </c>
      <c r="J119" s="74">
        <f t="shared" si="15"/>
        <v>100</v>
      </c>
      <c r="K119" s="74">
        <f>'Субвенции '!B118</f>
        <v>105.4</v>
      </c>
      <c r="L119" s="74">
        <f>'Субвенции '!C118</f>
        <v>59.056750000000001</v>
      </c>
      <c r="M119" s="74">
        <f t="shared" si="63"/>
        <v>56.03107210626186</v>
      </c>
      <c r="N119" s="74">
        <f>Иные!B56</f>
        <v>0</v>
      </c>
      <c r="O119" s="74">
        <f>Иные!C56</f>
        <v>0</v>
      </c>
      <c r="P119" s="74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</row>
    <row r="120" spans="1:29" s="31" customFormat="1" x14ac:dyDescent="0.25">
      <c r="A120" s="146" t="s">
        <v>555</v>
      </c>
      <c r="B120" s="349">
        <f t="shared" si="38"/>
        <v>4113.3999999999996</v>
      </c>
      <c r="C120" s="349">
        <f t="shared" si="39"/>
        <v>4060.8742400000001</v>
      </c>
      <c r="D120" s="349">
        <f t="shared" si="62"/>
        <v>98.723057324840781</v>
      </c>
      <c r="E120" s="74"/>
      <c r="F120" s="74"/>
      <c r="G120" s="93"/>
      <c r="H120" s="142">
        <f>Субсидии!B118</f>
        <v>4008</v>
      </c>
      <c r="I120" s="142">
        <f>Субсидии!C118</f>
        <v>4008</v>
      </c>
      <c r="J120" s="74">
        <f t="shared" si="15"/>
        <v>100</v>
      </c>
      <c r="K120" s="74">
        <f>'Субвенции '!B119</f>
        <v>105.4</v>
      </c>
      <c r="L120" s="74">
        <f>'Субвенции '!C119</f>
        <v>52.87424</v>
      </c>
      <c r="M120" s="74">
        <f t="shared" si="63"/>
        <v>50.165313092979126</v>
      </c>
      <c r="N120" s="74"/>
      <c r="O120" s="74"/>
      <c r="P120" s="74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</row>
    <row r="121" spans="1:29" s="31" customFormat="1" x14ac:dyDescent="0.25">
      <c r="A121" s="146" t="s">
        <v>305</v>
      </c>
      <c r="B121" s="349">
        <f t="shared" si="38"/>
        <v>22100.6</v>
      </c>
      <c r="C121" s="349">
        <f t="shared" si="39"/>
        <v>12188.28981</v>
      </c>
      <c r="D121" s="349">
        <f t="shared" si="62"/>
        <v>55.149135362840831</v>
      </c>
      <c r="E121" s="74"/>
      <c r="F121" s="74"/>
      <c r="G121" s="93"/>
      <c r="H121" s="142">
        <f>Субсидии!B119</f>
        <v>11837</v>
      </c>
      <c r="I121" s="142">
        <f>Субсидии!C119</f>
        <v>11418.5</v>
      </c>
      <c r="J121" s="74">
        <f t="shared" si="15"/>
        <v>96.464475796232151</v>
      </c>
      <c r="K121" s="74">
        <f>'Субвенции '!B120</f>
        <v>263.60000000000002</v>
      </c>
      <c r="L121" s="74">
        <f>'Субвенции '!C120</f>
        <v>176.15541000000002</v>
      </c>
      <c r="M121" s="74">
        <f t="shared" si="63"/>
        <v>66.826786798179057</v>
      </c>
      <c r="N121" s="74">
        <f>Иные!B57</f>
        <v>10000</v>
      </c>
      <c r="O121" s="74">
        <f>Иные!C57</f>
        <v>593.63440000000003</v>
      </c>
      <c r="P121" s="74">
        <f t="shared" si="17"/>
        <v>5.9363440000000001</v>
      </c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</row>
    <row r="122" spans="1:29" s="31" customFormat="1" x14ac:dyDescent="0.25">
      <c r="A122" s="146" t="s">
        <v>364</v>
      </c>
      <c r="B122" s="349">
        <f t="shared" si="38"/>
        <v>2007.4</v>
      </c>
      <c r="C122" s="349">
        <f t="shared" si="39"/>
        <v>1973.5716600000001</v>
      </c>
      <c r="D122" s="349">
        <f t="shared" si="62"/>
        <v>98.314818172760781</v>
      </c>
      <c r="E122" s="74"/>
      <c r="F122" s="74"/>
      <c r="G122" s="93"/>
      <c r="H122" s="142">
        <f>Субсидии!B120</f>
        <v>1902</v>
      </c>
      <c r="I122" s="142">
        <f>Субсидии!C120</f>
        <v>1902</v>
      </c>
      <c r="J122" s="74">
        <f t="shared" si="15"/>
        <v>100</v>
      </c>
      <c r="K122" s="74">
        <f>'Субвенции '!B121</f>
        <v>105.4</v>
      </c>
      <c r="L122" s="74">
        <f>'Субвенции '!C121</f>
        <v>71.571660000000008</v>
      </c>
      <c r="M122" s="74">
        <f t="shared" si="63"/>
        <v>67.904800759013284</v>
      </c>
      <c r="N122" s="74"/>
      <c r="O122" s="74"/>
      <c r="P122" s="74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</row>
    <row r="123" spans="1:29" s="31" customFormat="1" x14ac:dyDescent="0.25">
      <c r="A123" s="146" t="s">
        <v>485</v>
      </c>
      <c r="B123" s="349">
        <f t="shared" si="38"/>
        <v>3177.4</v>
      </c>
      <c r="C123" s="349">
        <f t="shared" si="39"/>
        <v>3133.88861</v>
      </c>
      <c r="D123" s="349">
        <f t="shared" si="62"/>
        <v>98.630597658462889</v>
      </c>
      <c r="E123" s="74"/>
      <c r="F123" s="74"/>
      <c r="G123" s="93"/>
      <c r="H123" s="142">
        <f>Субсидии!B121</f>
        <v>3072</v>
      </c>
      <c r="I123" s="142">
        <f>Субсидии!C121</f>
        <v>3072</v>
      </c>
      <c r="J123" s="74">
        <f t="shared" si="15"/>
        <v>100</v>
      </c>
      <c r="K123" s="74">
        <f>'Субвенции '!B122</f>
        <v>105.4</v>
      </c>
      <c r="L123" s="74">
        <f>'Субвенции '!C122</f>
        <v>61.88861</v>
      </c>
      <c r="M123" s="74">
        <f t="shared" si="63"/>
        <v>58.71784629981024</v>
      </c>
      <c r="N123" s="74"/>
      <c r="O123" s="74"/>
      <c r="P123" s="74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</row>
    <row r="124" spans="1:29" s="32" customFormat="1" ht="31.5" x14ac:dyDescent="0.25">
      <c r="A124" s="40" t="s">
        <v>310</v>
      </c>
      <c r="B124" s="91">
        <f t="shared" si="38"/>
        <v>425524.74491000001</v>
      </c>
      <c r="C124" s="91">
        <f t="shared" si="39"/>
        <v>264300.71991999994</v>
      </c>
      <c r="D124" s="91">
        <f t="shared" ref="D124" si="64">C124/B124*100</f>
        <v>62.111715730162878</v>
      </c>
      <c r="E124" s="91">
        <f t="shared" ref="E124:F124" si="65">SUM(E125:E137)</f>
        <v>52415.5</v>
      </c>
      <c r="F124" s="91">
        <f t="shared" si="65"/>
        <v>39311.700000000004</v>
      </c>
      <c r="G124" s="92">
        <f t="shared" si="14"/>
        <v>75.000143087445508</v>
      </c>
      <c r="H124" s="91">
        <f>SUM(H125:H137)</f>
        <v>123397.44491000001</v>
      </c>
      <c r="I124" s="91">
        <f t="shared" ref="I124:O124" si="66">SUM(I125:I137)</f>
        <v>67679.071249999994</v>
      </c>
      <c r="J124" s="91">
        <f t="shared" si="15"/>
        <v>54.846412176007178</v>
      </c>
      <c r="K124" s="91">
        <f t="shared" si="66"/>
        <v>234973.29999999996</v>
      </c>
      <c r="L124" s="91">
        <f t="shared" si="66"/>
        <v>153033.21529999998</v>
      </c>
      <c r="M124" s="91">
        <f t="shared" si="16"/>
        <v>65.127916788843677</v>
      </c>
      <c r="N124" s="91">
        <f t="shared" si="66"/>
        <v>14738.5</v>
      </c>
      <c r="O124" s="91">
        <f t="shared" si="66"/>
        <v>4276.7333699999999</v>
      </c>
      <c r="P124" s="91">
        <f t="shared" si="17"/>
        <v>29.017426264545236</v>
      </c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  <c r="AB124" s="118"/>
      <c r="AC124" s="118"/>
    </row>
    <row r="125" spans="1:29" s="31" customFormat="1" ht="31.5" x14ac:dyDescent="0.25">
      <c r="A125" s="145" t="s">
        <v>309</v>
      </c>
      <c r="B125" s="74">
        <f t="shared" si="38"/>
        <v>365472.95357999997</v>
      </c>
      <c r="C125" s="74">
        <f t="shared" si="39"/>
        <v>242320.17709000001</v>
      </c>
      <c r="D125" s="74">
        <f t="shared" si="11"/>
        <v>66.303176395502405</v>
      </c>
      <c r="E125" s="78">
        <f>Дотации!B19</f>
        <v>52415.5</v>
      </c>
      <c r="F125" s="78">
        <f>Дотации!C19</f>
        <v>39311.700000000004</v>
      </c>
      <c r="G125" s="78">
        <f t="shared" si="14"/>
        <v>75.000143087445508</v>
      </c>
      <c r="H125" s="74">
        <f>Субсидии!B123</f>
        <v>74821.453580000001</v>
      </c>
      <c r="I125" s="74">
        <f>Субсидии!C123</f>
        <v>46540.575069999999</v>
      </c>
      <c r="J125" s="74">
        <f t="shared" si="15"/>
        <v>62.20217978021271</v>
      </c>
      <c r="K125" s="74">
        <f>'Субвенции '!B124</f>
        <v>233497.5</v>
      </c>
      <c r="L125" s="74">
        <f>'Субвенции '!C124</f>
        <v>152191.16865000001</v>
      </c>
      <c r="M125" s="74">
        <f t="shared" si="16"/>
        <v>65.178928532425402</v>
      </c>
      <c r="N125" s="74">
        <f>Иные!B59</f>
        <v>4738.5</v>
      </c>
      <c r="O125" s="74">
        <f>Иные!C59</f>
        <v>4276.7333699999999</v>
      </c>
      <c r="P125" s="74">
        <f t="shared" si="17"/>
        <v>90.255004115226328</v>
      </c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</row>
    <row r="126" spans="1:29" s="31" customFormat="1" x14ac:dyDescent="0.25">
      <c r="A126" s="146" t="s">
        <v>486</v>
      </c>
      <c r="B126" s="349">
        <f t="shared" si="38"/>
        <v>3208.3969000000002</v>
      </c>
      <c r="C126" s="349">
        <f t="shared" si="39"/>
        <v>3166.0592999999999</v>
      </c>
      <c r="D126" s="349">
        <f t="shared" ref="D126:D135" si="67">C126/B126*100</f>
        <v>98.68041263847374</v>
      </c>
      <c r="E126" s="74"/>
      <c r="F126" s="74"/>
      <c r="G126" s="93"/>
      <c r="H126" s="142">
        <f>Субсидии!B124</f>
        <v>3102.9969000000001</v>
      </c>
      <c r="I126" s="142">
        <f>Субсидии!C124</f>
        <v>3102.9956999999999</v>
      </c>
      <c r="J126" s="74">
        <f t="shared" si="15"/>
        <v>99.999961327708704</v>
      </c>
      <c r="K126" s="74">
        <f>'Субвенции '!B125</f>
        <v>105.4</v>
      </c>
      <c r="L126" s="74">
        <f>'Субвенции '!C125</f>
        <v>63.063600000000001</v>
      </c>
      <c r="M126" s="74">
        <f t="shared" ref="M126:M135" si="68">L126/K126*100</f>
        <v>59.832637571157491</v>
      </c>
      <c r="N126" s="74"/>
      <c r="O126" s="74"/>
      <c r="P126" s="74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</row>
    <row r="127" spans="1:29" s="31" customFormat="1" x14ac:dyDescent="0.25">
      <c r="A127" s="146" t="s">
        <v>487</v>
      </c>
      <c r="B127" s="349">
        <f t="shared" si="38"/>
        <v>2613.4</v>
      </c>
      <c r="C127" s="349">
        <f t="shared" si="39"/>
        <v>768.9432700000001</v>
      </c>
      <c r="D127" s="349">
        <f t="shared" si="67"/>
        <v>29.423099028086021</v>
      </c>
      <c r="E127" s="74"/>
      <c r="F127" s="74"/>
      <c r="G127" s="93"/>
      <c r="H127" s="142">
        <f>Субсидии!B125</f>
        <v>2508</v>
      </c>
      <c r="I127" s="142">
        <f>Субсидии!C125</f>
        <v>707.2556800000001</v>
      </c>
      <c r="J127" s="74">
        <f t="shared" si="15"/>
        <v>28.199987240829351</v>
      </c>
      <c r="K127" s="74">
        <f>'Субвенции '!B126</f>
        <v>105.4</v>
      </c>
      <c r="L127" s="74">
        <f>'Субвенции '!C126</f>
        <v>61.687589999999993</v>
      </c>
      <c r="M127" s="74">
        <f t="shared" si="68"/>
        <v>58.527125237191647</v>
      </c>
      <c r="N127" s="74"/>
      <c r="O127" s="74"/>
      <c r="P127" s="74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</row>
    <row r="128" spans="1:29" s="31" customFormat="1" x14ac:dyDescent="0.25">
      <c r="A128" s="146" t="s">
        <v>488</v>
      </c>
      <c r="B128" s="349">
        <f t="shared" si="38"/>
        <v>6821.6</v>
      </c>
      <c r="C128" s="349">
        <f t="shared" si="39"/>
        <v>143.77707000000001</v>
      </c>
      <c r="D128" s="349">
        <f t="shared" si="67"/>
        <v>2.107673712911927</v>
      </c>
      <c r="E128" s="74"/>
      <c r="F128" s="74"/>
      <c r="G128" s="93"/>
      <c r="H128" s="142">
        <f>Субсидии!B126</f>
        <v>6558</v>
      </c>
      <c r="I128" s="142">
        <f>Субсидии!C126</f>
        <v>0</v>
      </c>
      <c r="J128" s="74">
        <f t="shared" si="15"/>
        <v>0</v>
      </c>
      <c r="K128" s="74">
        <f>'Субвенции '!B127</f>
        <v>263.60000000000002</v>
      </c>
      <c r="L128" s="74">
        <f>'Субвенции '!C127</f>
        <v>143.77707000000001</v>
      </c>
      <c r="M128" s="74">
        <f t="shared" si="68"/>
        <v>54.543653262518966</v>
      </c>
      <c r="N128" s="74"/>
      <c r="O128" s="74"/>
      <c r="P128" s="74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</row>
    <row r="129" spans="1:29" s="31" customFormat="1" x14ac:dyDescent="0.25">
      <c r="A129" s="146" t="s">
        <v>489</v>
      </c>
      <c r="B129" s="349">
        <f t="shared" si="38"/>
        <v>3519.4</v>
      </c>
      <c r="C129" s="349">
        <f t="shared" si="39"/>
        <v>1067.47208</v>
      </c>
      <c r="D129" s="349">
        <f t="shared" si="67"/>
        <v>30.331081434335399</v>
      </c>
      <c r="E129" s="74"/>
      <c r="F129" s="74"/>
      <c r="G129" s="93"/>
      <c r="H129" s="142">
        <f>Субсидии!B127</f>
        <v>3414</v>
      </c>
      <c r="I129" s="142">
        <f>Субсидии!C127</f>
        <v>1005</v>
      </c>
      <c r="J129" s="74">
        <f t="shared" si="15"/>
        <v>29.437609841827765</v>
      </c>
      <c r="K129" s="74">
        <f>'Субвенции '!B128</f>
        <v>105.4</v>
      </c>
      <c r="L129" s="74">
        <f>'Субвенции '!C128</f>
        <v>62.472079999999998</v>
      </c>
      <c r="M129" s="74">
        <f t="shared" si="68"/>
        <v>59.271423149905125</v>
      </c>
      <c r="N129" s="74"/>
      <c r="O129" s="74"/>
      <c r="P129" s="74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</row>
    <row r="130" spans="1:29" s="31" customFormat="1" x14ac:dyDescent="0.25">
      <c r="A130" s="146" t="s">
        <v>308</v>
      </c>
      <c r="B130" s="349">
        <f t="shared" si="38"/>
        <v>20263.599999999999</v>
      </c>
      <c r="C130" s="349">
        <f t="shared" si="39"/>
        <v>6751.2171499999995</v>
      </c>
      <c r="D130" s="349">
        <f t="shared" si="67"/>
        <v>33.316968110306163</v>
      </c>
      <c r="E130" s="74"/>
      <c r="F130" s="74"/>
      <c r="G130" s="93"/>
      <c r="H130" s="142">
        <f>Субсидии!B133</f>
        <v>10000</v>
      </c>
      <c r="I130" s="142">
        <f>Субсидии!C133</f>
        <v>6588.3347999999996</v>
      </c>
      <c r="J130" s="74">
        <f t="shared" si="15"/>
        <v>65.883347999999998</v>
      </c>
      <c r="K130" s="74">
        <f>'Субвенции '!B129</f>
        <v>263.60000000000002</v>
      </c>
      <c r="L130" s="74">
        <f>'Субвенции '!C129</f>
        <v>162.88235</v>
      </c>
      <c r="M130" s="74">
        <f t="shared" si="68"/>
        <v>61.79148330804248</v>
      </c>
      <c r="N130" s="74">
        <f>Иные!B60</f>
        <v>10000</v>
      </c>
      <c r="O130" s="74">
        <f>Иные!C60</f>
        <v>0</v>
      </c>
      <c r="P130" s="74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</row>
    <row r="131" spans="1:29" s="31" customFormat="1" x14ac:dyDescent="0.25">
      <c r="A131" s="146" t="s">
        <v>490</v>
      </c>
      <c r="B131" s="349">
        <f t="shared" si="38"/>
        <v>3921.4</v>
      </c>
      <c r="C131" s="349">
        <f t="shared" si="39"/>
        <v>56.631180000000001</v>
      </c>
      <c r="D131" s="349">
        <f t="shared" si="67"/>
        <v>1.4441571887591165</v>
      </c>
      <c r="E131" s="74"/>
      <c r="F131" s="74"/>
      <c r="G131" s="93"/>
      <c r="H131" s="142">
        <f>Субсидии!B128</f>
        <v>3816</v>
      </c>
      <c r="I131" s="142">
        <f>Субсидии!C128</f>
        <v>0</v>
      </c>
      <c r="J131" s="74">
        <f t="shared" si="15"/>
        <v>0</v>
      </c>
      <c r="K131" s="74">
        <f>'Субвенции '!B130</f>
        <v>105.4</v>
      </c>
      <c r="L131" s="74">
        <f>'Субвенции '!C130</f>
        <v>56.631180000000001</v>
      </c>
      <c r="M131" s="74">
        <f t="shared" si="68"/>
        <v>53.729772296015177</v>
      </c>
      <c r="N131" s="74"/>
      <c r="O131" s="74"/>
      <c r="P131" s="74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</row>
    <row r="132" spans="1:29" s="31" customFormat="1" x14ac:dyDescent="0.25">
      <c r="A132" s="146" t="s">
        <v>632</v>
      </c>
      <c r="B132" s="349">
        <f t="shared" si="38"/>
        <v>3645.4</v>
      </c>
      <c r="C132" s="349">
        <f t="shared" si="39"/>
        <v>46.32741</v>
      </c>
      <c r="D132" s="349">
        <f t="shared" si="67"/>
        <v>1.2708457233774071</v>
      </c>
      <c r="E132" s="74"/>
      <c r="F132" s="74"/>
      <c r="G132" s="93"/>
      <c r="H132" s="142">
        <f>Субсидии!B129</f>
        <v>3540</v>
      </c>
      <c r="I132" s="142">
        <f>Субсидии!C129</f>
        <v>0</v>
      </c>
      <c r="J132" s="74">
        <f t="shared" si="15"/>
        <v>0</v>
      </c>
      <c r="K132" s="74">
        <f>'Субвенции '!B131</f>
        <v>105.4</v>
      </c>
      <c r="L132" s="74">
        <f>'Субвенции '!C131</f>
        <v>46.32741</v>
      </c>
      <c r="M132" s="74">
        <f t="shared" si="68"/>
        <v>43.953899430740037</v>
      </c>
      <c r="N132" s="74"/>
      <c r="O132" s="74"/>
      <c r="P132" s="74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</row>
    <row r="133" spans="1:29" s="31" customFormat="1" x14ac:dyDescent="0.25">
      <c r="A133" s="146" t="s">
        <v>491</v>
      </c>
      <c r="B133" s="349">
        <f t="shared" si="38"/>
        <v>3493.4</v>
      </c>
      <c r="C133" s="349">
        <f t="shared" si="39"/>
        <v>3282.3195500000002</v>
      </c>
      <c r="D133" s="349">
        <f t="shared" si="67"/>
        <v>93.957736016488241</v>
      </c>
      <c r="E133" s="74"/>
      <c r="F133" s="74"/>
      <c r="G133" s="93"/>
      <c r="H133" s="142">
        <f>Субсидии!B130</f>
        <v>3388</v>
      </c>
      <c r="I133" s="142">
        <f>Субсидии!C130</f>
        <v>3226.55494</v>
      </c>
      <c r="J133" s="74">
        <f t="shared" si="15"/>
        <v>95.234797520661147</v>
      </c>
      <c r="K133" s="74">
        <f>'Субвенции '!B132</f>
        <v>105.4</v>
      </c>
      <c r="L133" s="74">
        <f>'Субвенции '!C132</f>
        <v>55.764609999999998</v>
      </c>
      <c r="M133" s="74">
        <f t="shared" si="68"/>
        <v>52.90759962049335</v>
      </c>
      <c r="N133" s="74"/>
      <c r="O133" s="74"/>
      <c r="P133" s="74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</row>
    <row r="134" spans="1:29" s="31" customFormat="1" x14ac:dyDescent="0.25">
      <c r="A134" s="146" t="s">
        <v>492</v>
      </c>
      <c r="B134" s="349">
        <f t="shared" si="38"/>
        <v>1950.4</v>
      </c>
      <c r="C134" s="349">
        <f t="shared" si="39"/>
        <v>1905.0116599999999</v>
      </c>
      <c r="D134" s="349">
        <f t="shared" si="67"/>
        <v>97.672870180475797</v>
      </c>
      <c r="E134" s="74"/>
      <c r="F134" s="74"/>
      <c r="G134" s="93"/>
      <c r="H134" s="142">
        <f>Субсидии!B131</f>
        <v>1845</v>
      </c>
      <c r="I134" s="142">
        <f>Субсидии!C131</f>
        <v>1844.6843999999999</v>
      </c>
      <c r="J134" s="74">
        <f t="shared" si="15"/>
        <v>99.982894308943088</v>
      </c>
      <c r="K134" s="74">
        <f>'Субвенции '!B133</f>
        <v>105.4</v>
      </c>
      <c r="L134" s="74">
        <f>'Субвенции '!C133</f>
        <v>60.327260000000003</v>
      </c>
      <c r="M134" s="74">
        <f t="shared" si="68"/>
        <v>57.236489563567361</v>
      </c>
      <c r="N134" s="74"/>
      <c r="O134" s="74"/>
      <c r="P134" s="74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</row>
    <row r="135" spans="1:29" s="31" customFormat="1" x14ac:dyDescent="0.25">
      <c r="A135" s="146" t="s">
        <v>493</v>
      </c>
      <c r="B135" s="349">
        <f t="shared" si="38"/>
        <v>5634.4</v>
      </c>
      <c r="C135" s="349">
        <f t="shared" si="39"/>
        <v>68.468419999999995</v>
      </c>
      <c r="D135" s="349">
        <f t="shared" si="67"/>
        <v>1.2151856453215959</v>
      </c>
      <c r="E135" s="74"/>
      <c r="F135" s="74"/>
      <c r="G135" s="93"/>
      <c r="H135" s="142">
        <f>Субсидии!B132</f>
        <v>5529</v>
      </c>
      <c r="I135" s="142">
        <f>Субсидии!C132</f>
        <v>0</v>
      </c>
      <c r="J135" s="74">
        <f t="shared" si="15"/>
        <v>0</v>
      </c>
      <c r="K135" s="74">
        <f>'Субвенции '!B134</f>
        <v>105.4</v>
      </c>
      <c r="L135" s="74">
        <f>'Субвенции '!C134</f>
        <v>68.468419999999995</v>
      </c>
      <c r="M135" s="74">
        <f t="shared" si="68"/>
        <v>64.960550284629974</v>
      </c>
      <c r="N135" s="74"/>
      <c r="O135" s="74"/>
      <c r="P135" s="74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</row>
    <row r="136" spans="1:29" s="31" customFormat="1" x14ac:dyDescent="0.25">
      <c r="A136" s="146" t="s">
        <v>631</v>
      </c>
      <c r="B136" s="349">
        <f t="shared" si="38"/>
        <v>0</v>
      </c>
      <c r="C136" s="349">
        <f t="shared" si="39"/>
        <v>0</v>
      </c>
      <c r="D136" s="349"/>
      <c r="E136" s="74"/>
      <c r="F136" s="74"/>
      <c r="G136" s="93"/>
      <c r="H136" s="142"/>
      <c r="I136" s="142"/>
      <c r="J136" s="74"/>
      <c r="K136" s="74">
        <f>'Субвенции '!B135</f>
        <v>0</v>
      </c>
      <c r="L136" s="74">
        <f>'Субвенции '!C135</f>
        <v>0</v>
      </c>
      <c r="M136" s="74"/>
      <c r="N136" s="74"/>
      <c r="O136" s="74"/>
      <c r="P136" s="74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</row>
    <row r="137" spans="1:29" s="31" customFormat="1" x14ac:dyDescent="0.25">
      <c r="A137" s="146" t="s">
        <v>494</v>
      </c>
      <c r="B137" s="349">
        <f t="shared" si="38"/>
        <v>4980.3944299999994</v>
      </c>
      <c r="C137" s="349">
        <f t="shared" si="39"/>
        <v>4724.31574</v>
      </c>
      <c r="D137" s="349">
        <f>C137/B137*100</f>
        <v>94.85826487039904</v>
      </c>
      <c r="E137" s="74"/>
      <c r="F137" s="74"/>
      <c r="G137" s="93"/>
      <c r="H137" s="142">
        <f>Субсидии!B134</f>
        <v>4874.9944299999997</v>
      </c>
      <c r="I137" s="142">
        <f>Субсидии!C134</f>
        <v>4663.6706599999998</v>
      </c>
      <c r="J137" s="74">
        <f t="shared" si="15"/>
        <v>95.665148483051695</v>
      </c>
      <c r="K137" s="74">
        <f>'Субвенции '!B136</f>
        <v>105.4</v>
      </c>
      <c r="L137" s="74">
        <f>'Субвенции '!C136</f>
        <v>60.64508</v>
      </c>
      <c r="M137" s="74">
        <f>L137/K137*100</f>
        <v>57.538026565464897</v>
      </c>
      <c r="N137" s="74"/>
      <c r="O137" s="74"/>
      <c r="P137" s="74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</row>
    <row r="138" spans="1:29" s="32" customFormat="1" ht="31.5" x14ac:dyDescent="0.25">
      <c r="A138" s="149" t="s">
        <v>313</v>
      </c>
      <c r="B138" s="91">
        <f t="shared" ref="B138:B201" si="69">E138+H138+K138+N138</f>
        <v>879580.73694199999</v>
      </c>
      <c r="C138" s="91">
        <f t="shared" ref="C138:C201" si="70">F138+I138+L138+O138</f>
        <v>630848.60977999994</v>
      </c>
      <c r="D138" s="91">
        <f t="shared" ref="D138" si="71">C138/B138*100</f>
        <v>71.721512680375852</v>
      </c>
      <c r="E138" s="96">
        <f t="shared" ref="E138:F138" si="72">SUM(E139:E150)</f>
        <v>125056.3</v>
      </c>
      <c r="F138" s="96">
        <f t="shared" si="72"/>
        <v>86291.7</v>
      </c>
      <c r="G138" s="92">
        <f t="shared" si="14"/>
        <v>69.002281372469838</v>
      </c>
      <c r="H138" s="96">
        <f>SUM(H139:H150)</f>
        <v>183202.53694200004</v>
      </c>
      <c r="I138" s="96">
        <f t="shared" ref="I138:O138" si="73">SUM(I139:I150)</f>
        <v>134649.97810000001</v>
      </c>
      <c r="J138" s="91">
        <f t="shared" si="15"/>
        <v>73.497878548826407</v>
      </c>
      <c r="K138" s="96">
        <f t="shared" si="73"/>
        <v>491863.69999999995</v>
      </c>
      <c r="L138" s="96">
        <f t="shared" si="73"/>
        <v>345395.02424999996</v>
      </c>
      <c r="M138" s="91">
        <f t="shared" si="16"/>
        <v>70.221694394199048</v>
      </c>
      <c r="N138" s="96">
        <f t="shared" si="73"/>
        <v>79458.2</v>
      </c>
      <c r="O138" s="96">
        <f t="shared" si="73"/>
        <v>64511.907429999999</v>
      </c>
      <c r="P138" s="91">
        <f t="shared" si="17"/>
        <v>81.189741813934873</v>
      </c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</row>
    <row r="139" spans="1:29" s="31" customFormat="1" ht="31.5" x14ac:dyDescent="0.25">
      <c r="A139" s="145" t="s">
        <v>312</v>
      </c>
      <c r="B139" s="74">
        <f t="shared" si="69"/>
        <v>755923.33624199987</v>
      </c>
      <c r="C139" s="74">
        <f t="shared" si="70"/>
        <v>524342.60456999997</v>
      </c>
      <c r="D139" s="74">
        <f t="shared" si="11"/>
        <v>69.364521431064531</v>
      </c>
      <c r="E139" s="78">
        <f>Дотации!B20</f>
        <v>125056.3</v>
      </c>
      <c r="F139" s="78">
        <f>Дотации!C20</f>
        <v>86291.7</v>
      </c>
      <c r="G139" s="78">
        <f t="shared" si="14"/>
        <v>69.002281372469838</v>
      </c>
      <c r="H139" s="74">
        <f>Субсидии!B136</f>
        <v>129021.13624200001</v>
      </c>
      <c r="I139" s="74">
        <f>Субсидии!C136</f>
        <v>83088.969950000013</v>
      </c>
      <c r="J139" s="74">
        <f t="shared" si="15"/>
        <v>64.399502569992265</v>
      </c>
      <c r="K139" s="74">
        <f>'Субвенции '!B138</f>
        <v>490387.69999999995</v>
      </c>
      <c r="L139" s="74">
        <f>'Субвенции '!C138</f>
        <v>344450.02718999994</v>
      </c>
      <c r="M139" s="74">
        <f t="shared" si="16"/>
        <v>70.240348032791189</v>
      </c>
      <c r="N139" s="74">
        <f>Иные!B62</f>
        <v>11458.2</v>
      </c>
      <c r="O139" s="74">
        <f>Иные!C62</f>
        <v>10511.907429999999</v>
      </c>
      <c r="P139" s="74">
        <f t="shared" si="17"/>
        <v>91.741350561170151</v>
      </c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</row>
    <row r="140" spans="1:29" s="31" customFormat="1" x14ac:dyDescent="0.25">
      <c r="A140" s="146" t="s">
        <v>495</v>
      </c>
      <c r="B140" s="349">
        <f t="shared" si="69"/>
        <v>75162.511629999994</v>
      </c>
      <c r="C140" s="349">
        <f t="shared" si="70"/>
        <v>61162.511630000001</v>
      </c>
      <c r="D140" s="349">
        <f>C140/B140*100</f>
        <v>81.373693219676682</v>
      </c>
      <c r="E140" s="74"/>
      <c r="F140" s="74"/>
      <c r="G140" s="93"/>
      <c r="H140" s="142">
        <f>Субсидии!B137</f>
        <v>7162.51163</v>
      </c>
      <c r="I140" s="142">
        <f>Субсидии!C137</f>
        <v>7162.51163</v>
      </c>
      <c r="J140" s="74">
        <f>I140/H140*100</f>
        <v>100</v>
      </c>
      <c r="K140" s="74"/>
      <c r="L140" s="74"/>
      <c r="M140" s="74"/>
      <c r="N140" s="74">
        <f>Иные!B63</f>
        <v>68000</v>
      </c>
      <c r="O140" s="74">
        <f>Иные!C63</f>
        <v>54000</v>
      </c>
      <c r="P140" s="74">
        <f>Иные!D63</f>
        <v>79.411764705882348</v>
      </c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</row>
    <row r="141" spans="1:29" s="31" customFormat="1" x14ac:dyDescent="0.25">
      <c r="A141" s="146" t="s">
        <v>496</v>
      </c>
      <c r="B141" s="349">
        <f t="shared" si="69"/>
        <v>3189.4</v>
      </c>
      <c r="C141" s="349">
        <f t="shared" si="70"/>
        <v>3150.5774200000001</v>
      </c>
      <c r="D141" s="349">
        <f>C141/B141*100</f>
        <v>98.782762275036049</v>
      </c>
      <c r="E141" s="74"/>
      <c r="F141" s="74"/>
      <c r="G141" s="93"/>
      <c r="H141" s="142">
        <f>Субсидии!B138</f>
        <v>3084</v>
      </c>
      <c r="I141" s="142">
        <f>Субсидии!C138</f>
        <v>3083.0009300000002</v>
      </c>
      <c r="J141" s="74"/>
      <c r="K141" s="74">
        <f>'Субвенции '!B139</f>
        <v>105.4</v>
      </c>
      <c r="L141" s="74">
        <f>'Субвенции '!C139</f>
        <v>67.576490000000007</v>
      </c>
      <c r="M141" s="74">
        <f>L141/K141*100</f>
        <v>64.114316888045536</v>
      </c>
      <c r="N141" s="74"/>
      <c r="O141" s="74"/>
      <c r="P141" s="74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</row>
    <row r="142" spans="1:29" s="31" customFormat="1" x14ac:dyDescent="0.25">
      <c r="A142" s="146" t="s">
        <v>497</v>
      </c>
      <c r="B142" s="349">
        <f t="shared" si="69"/>
        <v>5801.29</v>
      </c>
      <c r="C142" s="349">
        <f t="shared" si="70"/>
        <v>5705.9031599999998</v>
      </c>
      <c r="D142" s="349">
        <f>C142/B142*100</f>
        <v>98.355765010885506</v>
      </c>
      <c r="E142" s="74"/>
      <c r="F142" s="74"/>
      <c r="G142" s="93"/>
      <c r="H142" s="142">
        <f>Субсидии!B139</f>
        <v>5537.69</v>
      </c>
      <c r="I142" s="142">
        <f>Субсидии!C139</f>
        <v>5526.5907499999994</v>
      </c>
      <c r="J142" s="74">
        <f>I142/H142*100</f>
        <v>99.799568953841757</v>
      </c>
      <c r="K142" s="74">
        <f>'Субвенции '!B140</f>
        <v>263.60000000000002</v>
      </c>
      <c r="L142" s="74">
        <f>'Субвенции '!C140</f>
        <v>179.31241</v>
      </c>
      <c r="M142" s="74">
        <f>L142/K142*100</f>
        <v>68.024434749620639</v>
      </c>
      <c r="N142" s="74"/>
      <c r="O142" s="74"/>
      <c r="P142" s="74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</row>
    <row r="143" spans="1:29" s="31" customFormat="1" x14ac:dyDescent="0.25">
      <c r="A143" s="146" t="s">
        <v>633</v>
      </c>
      <c r="B143" s="349">
        <f t="shared" si="69"/>
        <v>0</v>
      </c>
      <c r="C143" s="349">
        <f t="shared" si="70"/>
        <v>0</v>
      </c>
      <c r="D143" s="349"/>
      <c r="E143" s="74"/>
      <c r="F143" s="74"/>
      <c r="G143" s="93"/>
      <c r="H143" s="142"/>
      <c r="I143" s="142"/>
      <c r="J143" s="74"/>
      <c r="K143" s="74">
        <f>'Субвенции '!B141</f>
        <v>0</v>
      </c>
      <c r="L143" s="74">
        <f>'Субвенции '!C141</f>
        <v>0</v>
      </c>
      <c r="M143" s="74"/>
      <c r="N143" s="74"/>
      <c r="O143" s="74"/>
      <c r="P143" s="74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</row>
    <row r="144" spans="1:29" s="31" customFormat="1" x14ac:dyDescent="0.25">
      <c r="A144" s="146" t="s">
        <v>498</v>
      </c>
      <c r="B144" s="349">
        <f t="shared" si="69"/>
        <v>3663.5772499999998</v>
      </c>
      <c r="C144" s="349">
        <f t="shared" si="70"/>
        <v>3569.1152500000003</v>
      </c>
      <c r="D144" s="349">
        <f t="shared" ref="D144:D149" si="74">C144/B144*100</f>
        <v>97.421591151107862</v>
      </c>
      <c r="E144" s="74"/>
      <c r="F144" s="74"/>
      <c r="G144" s="93"/>
      <c r="H144" s="142">
        <f>Субсидии!B140</f>
        <v>3558.1772499999997</v>
      </c>
      <c r="I144" s="142">
        <f>Субсидии!C140</f>
        <v>3498.6575000000003</v>
      </c>
      <c r="J144" s="74">
        <f t="shared" ref="J144:J146" si="75">I144/H144*100</f>
        <v>98.32724044312296</v>
      </c>
      <c r="K144" s="74">
        <f>'Субвенции '!B142</f>
        <v>105.4</v>
      </c>
      <c r="L144" s="74">
        <f>'Субвенции '!C142</f>
        <v>70.457750000000004</v>
      </c>
      <c r="M144" s="74">
        <f t="shared" ref="M144:M149" si="76">L144/K144*100</f>
        <v>66.847960151802653</v>
      </c>
      <c r="N144" s="74"/>
      <c r="O144" s="74"/>
      <c r="P144" s="74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</row>
    <row r="145" spans="1:29" s="31" customFormat="1" x14ac:dyDescent="0.25">
      <c r="A145" s="146" t="s">
        <v>499</v>
      </c>
      <c r="B145" s="349">
        <f t="shared" si="69"/>
        <v>3597.4</v>
      </c>
      <c r="C145" s="349">
        <f t="shared" si="70"/>
        <v>3547.9805099999999</v>
      </c>
      <c r="D145" s="349">
        <f t="shared" si="74"/>
        <v>98.626244231945293</v>
      </c>
      <c r="E145" s="74"/>
      <c r="F145" s="74"/>
      <c r="G145" s="93"/>
      <c r="H145" s="142">
        <f>Субсидии!B141</f>
        <v>3492</v>
      </c>
      <c r="I145" s="142">
        <f>Субсидии!C141</f>
        <v>3491.982</v>
      </c>
      <c r="J145" s="74">
        <f t="shared" si="75"/>
        <v>99.999484536082477</v>
      </c>
      <c r="K145" s="74">
        <f>'Субвенции '!B143</f>
        <v>105.4</v>
      </c>
      <c r="L145" s="74">
        <f>'Субвенции '!C143</f>
        <v>55.998510000000003</v>
      </c>
      <c r="M145" s="74">
        <f t="shared" si="76"/>
        <v>53.129516129032261</v>
      </c>
      <c r="N145" s="74"/>
      <c r="O145" s="74"/>
      <c r="P145" s="74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</row>
    <row r="146" spans="1:29" s="31" customFormat="1" x14ac:dyDescent="0.25">
      <c r="A146" s="146" t="s">
        <v>500</v>
      </c>
      <c r="B146" s="349">
        <f t="shared" si="69"/>
        <v>5028.3999999999996</v>
      </c>
      <c r="C146" s="349">
        <f t="shared" si="70"/>
        <v>4987.1559500000003</v>
      </c>
      <c r="D146" s="349">
        <f t="shared" si="74"/>
        <v>99.179777861745293</v>
      </c>
      <c r="E146" s="74"/>
      <c r="F146" s="74"/>
      <c r="G146" s="93"/>
      <c r="H146" s="142">
        <f>Субсидии!B142</f>
        <v>4923</v>
      </c>
      <c r="I146" s="142">
        <f>Субсидии!C142</f>
        <v>4922.8476000000001</v>
      </c>
      <c r="J146" s="74">
        <f t="shared" si="75"/>
        <v>99.996904326630116</v>
      </c>
      <c r="K146" s="74">
        <f>'Субвенции '!B144</f>
        <v>105.4</v>
      </c>
      <c r="L146" s="74">
        <f>'Субвенции '!C144</f>
        <v>64.308350000000004</v>
      </c>
      <c r="M146" s="74">
        <f t="shared" si="76"/>
        <v>61.013614800759022</v>
      </c>
      <c r="N146" s="74"/>
      <c r="O146" s="74"/>
      <c r="P146" s="74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</row>
    <row r="147" spans="1:29" s="31" customFormat="1" x14ac:dyDescent="0.25">
      <c r="A147" s="146" t="s">
        <v>501</v>
      </c>
      <c r="B147" s="349">
        <f t="shared" si="69"/>
        <v>9662.8909600000006</v>
      </c>
      <c r="C147" s="349">
        <f t="shared" si="70"/>
        <v>9577.0009399999999</v>
      </c>
      <c r="D147" s="349">
        <f t="shared" si="74"/>
        <v>99.111135369781707</v>
      </c>
      <c r="E147" s="74"/>
      <c r="F147" s="74"/>
      <c r="G147" s="93"/>
      <c r="H147" s="142">
        <f>Субсидии!B143</f>
        <v>9399.2909600000003</v>
      </c>
      <c r="I147" s="142">
        <f>Субсидии!C143</f>
        <v>9399.2909600000003</v>
      </c>
      <c r="J147" s="74">
        <f>I147/H147*100</f>
        <v>100</v>
      </c>
      <c r="K147" s="74">
        <f>'Субвенции '!B145</f>
        <v>263.60000000000002</v>
      </c>
      <c r="L147" s="74">
        <f>'Субвенции '!C145</f>
        <v>177.70998</v>
      </c>
      <c r="M147" s="74">
        <f t="shared" si="76"/>
        <v>67.416532625189674</v>
      </c>
      <c r="N147" s="74"/>
      <c r="O147" s="74"/>
      <c r="P147" s="74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</row>
    <row r="148" spans="1:29" s="31" customFormat="1" x14ac:dyDescent="0.25">
      <c r="A148" s="146" t="s">
        <v>502</v>
      </c>
      <c r="B148" s="349">
        <f t="shared" si="69"/>
        <v>11404.58086</v>
      </c>
      <c r="C148" s="349">
        <f t="shared" si="70"/>
        <v>8915.9653299999991</v>
      </c>
      <c r="D148" s="349">
        <f t="shared" si="74"/>
        <v>78.178807616433517</v>
      </c>
      <c r="E148" s="74"/>
      <c r="F148" s="74"/>
      <c r="G148" s="93"/>
      <c r="H148" s="142">
        <f>Субсидии!B144</f>
        <v>11140.98086</v>
      </c>
      <c r="I148" s="142">
        <f>Субсидии!C144</f>
        <v>8754</v>
      </c>
      <c r="J148" s="74">
        <f>I148/H148*100</f>
        <v>78.574769223685749</v>
      </c>
      <c r="K148" s="74">
        <f>'Субвенции '!B146</f>
        <v>263.60000000000002</v>
      </c>
      <c r="L148" s="74">
        <f>'Субвенции '!C146</f>
        <v>161.96532999999999</v>
      </c>
      <c r="M148" s="74">
        <f t="shared" si="76"/>
        <v>61.443600151745059</v>
      </c>
      <c r="N148" s="74"/>
      <c r="O148" s="74"/>
      <c r="P148" s="74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</row>
    <row r="149" spans="1:29" s="31" customFormat="1" x14ac:dyDescent="0.25">
      <c r="A149" s="146" t="s">
        <v>503</v>
      </c>
      <c r="B149" s="349">
        <f t="shared" si="69"/>
        <v>6147.35</v>
      </c>
      <c r="C149" s="349">
        <f t="shared" si="70"/>
        <v>5889.7950200000005</v>
      </c>
      <c r="D149" s="349">
        <f t="shared" si="74"/>
        <v>95.810308832261057</v>
      </c>
      <c r="E149" s="74"/>
      <c r="F149" s="74"/>
      <c r="G149" s="93"/>
      <c r="H149" s="142">
        <f>Субсидии!B145</f>
        <v>5883.75</v>
      </c>
      <c r="I149" s="142">
        <f>Субсидии!C145</f>
        <v>5722.1267800000005</v>
      </c>
      <c r="J149" s="74">
        <f>I149/H149*100</f>
        <v>97.253057658806043</v>
      </c>
      <c r="K149" s="74">
        <f>'Субвенции '!B147</f>
        <v>263.60000000000002</v>
      </c>
      <c r="L149" s="74">
        <f>'Субвенции '!C147</f>
        <v>167.66824</v>
      </c>
      <c r="M149" s="74">
        <f t="shared" si="76"/>
        <v>63.607071320182087</v>
      </c>
      <c r="N149" s="74"/>
      <c r="O149" s="74"/>
      <c r="P149" s="74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</row>
    <row r="150" spans="1:29" s="31" customFormat="1" x14ac:dyDescent="0.25">
      <c r="A150" s="146" t="s">
        <v>634</v>
      </c>
      <c r="B150" s="349">
        <f t="shared" si="69"/>
        <v>0</v>
      </c>
      <c r="C150" s="349">
        <f t="shared" si="70"/>
        <v>0</v>
      </c>
      <c r="D150" s="349"/>
      <c r="E150" s="74"/>
      <c r="F150" s="74"/>
      <c r="G150" s="93"/>
      <c r="H150" s="142"/>
      <c r="I150" s="142"/>
      <c r="J150" s="74"/>
      <c r="K150" s="74">
        <f>'Субвенции '!B148</f>
        <v>0</v>
      </c>
      <c r="L150" s="74">
        <f>'Субвенции '!C148</f>
        <v>0</v>
      </c>
      <c r="M150" s="74"/>
      <c r="N150" s="74"/>
      <c r="O150" s="74"/>
      <c r="P150" s="74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</row>
    <row r="151" spans="1:29" s="32" customFormat="1" ht="31.5" x14ac:dyDescent="0.25">
      <c r="A151" s="40" t="s">
        <v>317</v>
      </c>
      <c r="B151" s="91">
        <f t="shared" si="69"/>
        <v>535749.09924999997</v>
      </c>
      <c r="C151" s="91">
        <f t="shared" si="70"/>
        <v>384821.54993000004</v>
      </c>
      <c r="D151" s="91">
        <f t="shared" ref="D151" si="77">C151/B151*100</f>
        <v>71.828688180477613</v>
      </c>
      <c r="E151" s="91">
        <f t="shared" ref="E151:F151" si="78">SUM(E152:E161)</f>
        <v>92118.9</v>
      </c>
      <c r="F151" s="91">
        <f t="shared" si="78"/>
        <v>64495.8</v>
      </c>
      <c r="G151" s="92">
        <f t="shared" si="14"/>
        <v>70.013645408271273</v>
      </c>
      <c r="H151" s="91">
        <f>SUM(H152:H161)</f>
        <v>173993.99885</v>
      </c>
      <c r="I151" s="91">
        <f t="shared" ref="I151:O151" si="79">SUM(I152:I161)</f>
        <v>149760.60262000002</v>
      </c>
      <c r="J151" s="91">
        <f t="shared" si="15"/>
        <v>86.072280429113206</v>
      </c>
      <c r="K151" s="91">
        <f t="shared" si="79"/>
        <v>243163.4</v>
      </c>
      <c r="L151" s="91">
        <f t="shared" si="79"/>
        <v>160239.38021000003</v>
      </c>
      <c r="M151" s="91">
        <f t="shared" si="16"/>
        <v>65.89782023528214</v>
      </c>
      <c r="N151" s="91">
        <f t="shared" si="79"/>
        <v>26472.8004</v>
      </c>
      <c r="O151" s="91">
        <f t="shared" si="79"/>
        <v>10325.767100000001</v>
      </c>
      <c r="P151" s="91">
        <f t="shared" si="17"/>
        <v>39.005193798839663</v>
      </c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</row>
    <row r="152" spans="1:29" s="31" customFormat="1" ht="31.5" x14ac:dyDescent="0.25">
      <c r="A152" s="145" t="s">
        <v>316</v>
      </c>
      <c r="B152" s="74">
        <f t="shared" si="69"/>
        <v>454876.41425000003</v>
      </c>
      <c r="C152" s="74">
        <f t="shared" si="70"/>
        <v>324059.89014000003</v>
      </c>
      <c r="D152" s="74">
        <f t="shared" si="11"/>
        <v>71.24130422860236</v>
      </c>
      <c r="E152" s="78">
        <f>Дотации!B21</f>
        <v>92118.9</v>
      </c>
      <c r="F152" s="78">
        <f>Дотации!C21</f>
        <v>64495.8</v>
      </c>
      <c r="G152" s="78">
        <f t="shared" si="14"/>
        <v>70.013645408271273</v>
      </c>
      <c r="H152" s="74">
        <f>Субсидии!B147</f>
        <v>104650.21385</v>
      </c>
      <c r="I152" s="74">
        <f>Субсидии!C147</f>
        <v>89945.888709999999</v>
      </c>
      <c r="J152" s="74">
        <f t="shared" si="15"/>
        <v>85.94907301281161</v>
      </c>
      <c r="K152" s="74">
        <f>'Субвенции '!B150</f>
        <v>241634.50000000003</v>
      </c>
      <c r="L152" s="74">
        <f>'Субвенции '!C150</f>
        <v>159292.43433000002</v>
      </c>
      <c r="M152" s="74">
        <f t="shared" si="16"/>
        <v>65.922885320597842</v>
      </c>
      <c r="N152" s="74">
        <f>Иные!B65</f>
        <v>16472.8004</v>
      </c>
      <c r="O152" s="74">
        <f>Иные!C65</f>
        <v>10325.767100000001</v>
      </c>
      <c r="P152" s="74">
        <f t="shared" si="17"/>
        <v>62.683738339960705</v>
      </c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</row>
    <row r="153" spans="1:29" s="31" customFormat="1" x14ac:dyDescent="0.25">
      <c r="A153" s="146" t="s">
        <v>504</v>
      </c>
      <c r="B153" s="349">
        <f t="shared" si="69"/>
        <v>4534.5249999999996</v>
      </c>
      <c r="C153" s="349">
        <f t="shared" si="70"/>
        <v>4477.1005699999996</v>
      </c>
      <c r="D153" s="349">
        <f t="shared" ref="D153:D161" si="80">C153/B153*100</f>
        <v>98.733617523334857</v>
      </c>
      <c r="E153" s="74"/>
      <c r="F153" s="74"/>
      <c r="G153" s="93"/>
      <c r="H153" s="142">
        <f>Субсидии!B149</f>
        <v>4429.125</v>
      </c>
      <c r="I153" s="142">
        <f>Субсидии!C149</f>
        <v>4429.125</v>
      </c>
      <c r="J153" s="74">
        <f t="shared" si="15"/>
        <v>100</v>
      </c>
      <c r="K153" s="74">
        <f>'Субвенции '!B151</f>
        <v>105.4</v>
      </c>
      <c r="L153" s="74">
        <f>'Субвенции '!C151</f>
        <v>47.975569999999998</v>
      </c>
      <c r="M153" s="74">
        <f t="shared" ref="M153:M161" si="81">L153/K153*100</f>
        <v>45.517618595825418</v>
      </c>
      <c r="N153" s="74"/>
      <c r="O153" s="74"/>
      <c r="P153" s="74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</row>
    <row r="154" spans="1:29" s="31" customFormat="1" x14ac:dyDescent="0.25">
      <c r="A154" s="146" t="s">
        <v>505</v>
      </c>
      <c r="B154" s="349">
        <f t="shared" si="69"/>
        <v>4910.6000000000004</v>
      </c>
      <c r="C154" s="349">
        <f t="shared" si="70"/>
        <v>4814.7075599999998</v>
      </c>
      <c r="D154" s="349">
        <f t="shared" si="80"/>
        <v>98.047235775668952</v>
      </c>
      <c r="E154" s="74"/>
      <c r="F154" s="74"/>
      <c r="G154" s="93"/>
      <c r="H154" s="142">
        <f>Субсидии!B150</f>
        <v>4647</v>
      </c>
      <c r="I154" s="142">
        <f>Субсидии!C150</f>
        <v>4647</v>
      </c>
      <c r="J154" s="74">
        <f t="shared" si="15"/>
        <v>100</v>
      </c>
      <c r="K154" s="74">
        <f>'Субвенции '!B152</f>
        <v>263.60000000000002</v>
      </c>
      <c r="L154" s="74">
        <f>'Субвенции '!C152</f>
        <v>167.70756</v>
      </c>
      <c r="M154" s="74">
        <f t="shared" si="81"/>
        <v>63.621987860394533</v>
      </c>
      <c r="N154" s="74"/>
      <c r="O154" s="74"/>
      <c r="P154" s="74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</row>
    <row r="155" spans="1:29" s="31" customFormat="1" x14ac:dyDescent="0.25">
      <c r="A155" s="146" t="s">
        <v>506</v>
      </c>
      <c r="B155" s="349">
        <f t="shared" si="69"/>
        <v>2646.4</v>
      </c>
      <c r="C155" s="349">
        <f t="shared" si="70"/>
        <v>2600.0899300000001</v>
      </c>
      <c r="D155" s="349">
        <f t="shared" si="80"/>
        <v>98.250072929262402</v>
      </c>
      <c r="E155" s="74"/>
      <c r="F155" s="74"/>
      <c r="G155" s="93"/>
      <c r="H155" s="142">
        <f>Субсидии!B151</f>
        <v>2541</v>
      </c>
      <c r="I155" s="142">
        <f>Субсидии!C151</f>
        <v>2541</v>
      </c>
      <c r="J155" s="74">
        <f t="shared" si="15"/>
        <v>100</v>
      </c>
      <c r="K155" s="74">
        <f>'Субвенции '!B153</f>
        <v>105.4</v>
      </c>
      <c r="L155" s="74">
        <f>'Субвенции '!C153</f>
        <v>59.089930000000003</v>
      </c>
      <c r="M155" s="74">
        <f t="shared" si="81"/>
        <v>56.062552182163181</v>
      </c>
      <c r="N155" s="74"/>
      <c r="O155" s="74"/>
      <c r="P155" s="74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</row>
    <row r="156" spans="1:29" s="31" customFormat="1" x14ac:dyDescent="0.25">
      <c r="A156" s="146" t="s">
        <v>314</v>
      </c>
      <c r="B156" s="349">
        <f t="shared" si="69"/>
        <v>38960.5</v>
      </c>
      <c r="C156" s="349">
        <f t="shared" si="70"/>
        <v>27788.509610000001</v>
      </c>
      <c r="D156" s="349">
        <f t="shared" si="80"/>
        <v>71.324827992453905</v>
      </c>
      <c r="E156" s="74"/>
      <c r="F156" s="74"/>
      <c r="G156" s="93"/>
      <c r="H156" s="142">
        <f>Субсидии!B148</f>
        <v>28433</v>
      </c>
      <c r="I156" s="142">
        <f>Субсидии!C148</f>
        <v>27437.905310000002</v>
      </c>
      <c r="J156" s="74">
        <f t="shared" si="15"/>
        <v>96.500212112685972</v>
      </c>
      <c r="K156" s="74">
        <f>'Субвенции '!B154</f>
        <v>527.5</v>
      </c>
      <c r="L156" s="74">
        <f>'Субвенции '!C154</f>
        <v>350.60429999999997</v>
      </c>
      <c r="M156" s="74">
        <f t="shared" si="81"/>
        <v>66.465270142180088</v>
      </c>
      <c r="N156" s="74">
        <f>Иные!B66</f>
        <v>10000</v>
      </c>
      <c r="O156" s="74">
        <f>Иные!C66</f>
        <v>0</v>
      </c>
      <c r="P156" s="74">
        <f>Иные!D66</f>
        <v>0</v>
      </c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</row>
    <row r="157" spans="1:29" s="31" customFormat="1" x14ac:dyDescent="0.25">
      <c r="A157" s="146" t="s">
        <v>507</v>
      </c>
      <c r="B157" s="349">
        <f t="shared" si="69"/>
        <v>3984.4</v>
      </c>
      <c r="C157" s="349">
        <f t="shared" si="70"/>
        <v>3943.9743199999998</v>
      </c>
      <c r="D157" s="349">
        <f t="shared" si="80"/>
        <v>98.985401064150182</v>
      </c>
      <c r="E157" s="74"/>
      <c r="F157" s="74"/>
      <c r="G157" s="93"/>
      <c r="H157" s="142">
        <f>Субсидии!B152</f>
        <v>3879</v>
      </c>
      <c r="I157" s="142">
        <f>Субсидии!C152</f>
        <v>3878.9987999999998</v>
      </c>
      <c r="J157" s="74">
        <f t="shared" si="15"/>
        <v>99.999969064191802</v>
      </c>
      <c r="K157" s="74">
        <f>'Субвенции '!B155</f>
        <v>105.4</v>
      </c>
      <c r="L157" s="74">
        <f>'Субвенции '!C155</f>
        <v>64.975520000000003</v>
      </c>
      <c r="M157" s="74">
        <f t="shared" si="81"/>
        <v>61.646603415559774</v>
      </c>
      <c r="N157" s="74"/>
      <c r="O157" s="74"/>
      <c r="P157" s="74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</row>
    <row r="158" spans="1:29" s="31" customFormat="1" x14ac:dyDescent="0.25">
      <c r="A158" s="146" t="s">
        <v>508</v>
      </c>
      <c r="B158" s="349">
        <f t="shared" si="69"/>
        <v>1803.4</v>
      </c>
      <c r="C158" s="349">
        <f t="shared" si="70"/>
        <v>1755.0925400000001</v>
      </c>
      <c r="D158" s="349">
        <f t="shared" si="80"/>
        <v>97.321311966285904</v>
      </c>
      <c r="E158" s="74"/>
      <c r="F158" s="74"/>
      <c r="G158" s="93"/>
      <c r="H158" s="142">
        <f>Субсидии!B153</f>
        <v>1698</v>
      </c>
      <c r="I158" s="142">
        <f>Субсидии!C153</f>
        <v>1698</v>
      </c>
      <c r="J158" s="74">
        <f t="shared" si="15"/>
        <v>100</v>
      </c>
      <c r="K158" s="74">
        <f>'Субвенции '!B156</f>
        <v>105.4</v>
      </c>
      <c r="L158" s="74">
        <f>'Субвенции '!C156</f>
        <v>57.09254</v>
      </c>
      <c r="M158" s="74">
        <f t="shared" si="81"/>
        <v>54.167495256166973</v>
      </c>
      <c r="N158" s="74"/>
      <c r="O158" s="74"/>
      <c r="P158" s="74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</row>
    <row r="159" spans="1:29" s="31" customFormat="1" x14ac:dyDescent="0.25">
      <c r="A159" s="146" t="s">
        <v>510</v>
      </c>
      <c r="B159" s="349">
        <f t="shared" si="69"/>
        <v>3129.4</v>
      </c>
      <c r="C159" s="349">
        <f t="shared" si="70"/>
        <v>3089.3870200000001</v>
      </c>
      <c r="D159" s="349">
        <f t="shared" si="80"/>
        <v>98.72138493001853</v>
      </c>
      <c r="E159" s="74"/>
      <c r="F159" s="74"/>
      <c r="G159" s="93"/>
      <c r="H159" s="142">
        <f>Субсидии!B154</f>
        <v>3024</v>
      </c>
      <c r="I159" s="142">
        <f>Субсидии!C154</f>
        <v>3024</v>
      </c>
      <c r="J159" s="74">
        <f t="shared" si="15"/>
        <v>100</v>
      </c>
      <c r="K159" s="74">
        <f>'Субвенции '!B157</f>
        <v>105.4</v>
      </c>
      <c r="L159" s="74">
        <f>'Субвенции '!C157</f>
        <v>65.387019999999993</v>
      </c>
      <c r="M159" s="74">
        <f t="shared" si="81"/>
        <v>62.03702087286527</v>
      </c>
      <c r="N159" s="74"/>
      <c r="O159" s="74"/>
      <c r="P159" s="74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</row>
    <row r="160" spans="1:29" s="31" customFormat="1" x14ac:dyDescent="0.25">
      <c r="A160" s="146" t="s">
        <v>509</v>
      </c>
      <c r="B160" s="349">
        <f t="shared" si="69"/>
        <v>17752.060000000001</v>
      </c>
      <c r="C160" s="349">
        <f t="shared" si="70"/>
        <v>9291.8086500000009</v>
      </c>
      <c r="D160" s="349">
        <f t="shared" si="80"/>
        <v>52.342143109025095</v>
      </c>
      <c r="E160" s="74"/>
      <c r="F160" s="74"/>
      <c r="G160" s="93"/>
      <c r="H160" s="142">
        <f>Субсидии!B155</f>
        <v>17646.66</v>
      </c>
      <c r="I160" s="142">
        <f>Субсидии!C155</f>
        <v>9225.7152000000006</v>
      </c>
      <c r="J160" s="74">
        <f t="shared" si="15"/>
        <v>52.280234333295937</v>
      </c>
      <c r="K160" s="74">
        <f>'Субвенции '!B158</f>
        <v>105.4</v>
      </c>
      <c r="L160" s="74">
        <f>'Субвенции '!C158</f>
        <v>66.09344999999999</v>
      </c>
      <c r="M160" s="74">
        <f t="shared" si="81"/>
        <v>62.707258064516111</v>
      </c>
      <c r="N160" s="74"/>
      <c r="O160" s="74"/>
      <c r="P160" s="74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</row>
    <row r="161" spans="1:29" s="31" customFormat="1" x14ac:dyDescent="0.25">
      <c r="A161" s="146" t="s">
        <v>315</v>
      </c>
      <c r="B161" s="349">
        <f t="shared" si="69"/>
        <v>3151.4</v>
      </c>
      <c r="C161" s="349">
        <f t="shared" si="70"/>
        <v>3000.9895900000001</v>
      </c>
      <c r="D161" s="349">
        <f t="shared" si="80"/>
        <v>95.227187599162278</v>
      </c>
      <c r="E161" s="74"/>
      <c r="F161" s="74"/>
      <c r="G161" s="93"/>
      <c r="H161" s="142">
        <f>Субсидии!B156</f>
        <v>3046</v>
      </c>
      <c r="I161" s="142">
        <f>Субсидии!C156</f>
        <v>2932.9696000000004</v>
      </c>
      <c r="J161" s="74">
        <f t="shared" si="15"/>
        <v>96.289218647406443</v>
      </c>
      <c r="K161" s="74">
        <f>'Субвенции '!B159</f>
        <v>105.4</v>
      </c>
      <c r="L161" s="74">
        <f>'Субвенции '!C159</f>
        <v>68.019990000000007</v>
      </c>
      <c r="M161" s="74">
        <f t="shared" si="81"/>
        <v>64.535094876660352</v>
      </c>
      <c r="N161" s="74">
        <f>Иные!B67</f>
        <v>0</v>
      </c>
      <c r="O161" s="74">
        <f>Иные!C67</f>
        <v>0</v>
      </c>
      <c r="P161" s="74">
        <f>Иные!D67</f>
        <v>0</v>
      </c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</row>
    <row r="162" spans="1:29" s="32" customFormat="1" ht="31.5" x14ac:dyDescent="0.25">
      <c r="A162" s="40" t="s">
        <v>321</v>
      </c>
      <c r="B162" s="91">
        <f t="shared" si="69"/>
        <v>544151.98201000004</v>
      </c>
      <c r="C162" s="91">
        <f t="shared" si="70"/>
        <v>398112.58448000002</v>
      </c>
      <c r="D162" s="91">
        <f t="shared" ref="D162" si="82">C162/B162*100</f>
        <v>73.162020472560513</v>
      </c>
      <c r="E162" s="91">
        <f t="shared" ref="E162:F162" si="83">SUM(E163:E174)</f>
        <v>55839.1</v>
      </c>
      <c r="F162" s="91">
        <f t="shared" si="83"/>
        <v>41879.4</v>
      </c>
      <c r="G162" s="92">
        <f t="shared" si="14"/>
        <v>75.000134314485734</v>
      </c>
      <c r="H162" s="91">
        <f>SUM(H163:H174)</f>
        <v>117626.78201</v>
      </c>
      <c r="I162" s="91">
        <f t="shared" ref="I162:O162" si="84">SUM(I163:I174)</f>
        <v>98595.64549000001</v>
      </c>
      <c r="J162" s="91">
        <f t="shared" si="15"/>
        <v>83.82074541630999</v>
      </c>
      <c r="K162" s="91">
        <f t="shared" si="84"/>
        <v>361146</v>
      </c>
      <c r="L162" s="91">
        <f t="shared" si="84"/>
        <v>248408.73899000001</v>
      </c>
      <c r="M162" s="91">
        <f t="shared" si="16"/>
        <v>68.783466794592769</v>
      </c>
      <c r="N162" s="91">
        <f t="shared" si="84"/>
        <v>9540.1</v>
      </c>
      <c r="O162" s="91">
        <f t="shared" si="84"/>
        <v>9228.7999999999993</v>
      </c>
      <c r="P162" s="91">
        <f t="shared" si="17"/>
        <v>96.736931478705671</v>
      </c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</row>
    <row r="163" spans="1:29" s="31" customFormat="1" ht="31.5" x14ac:dyDescent="0.25">
      <c r="A163" s="145" t="s">
        <v>319</v>
      </c>
      <c r="B163" s="74">
        <f t="shared" si="69"/>
        <v>490456.84769999993</v>
      </c>
      <c r="C163" s="74">
        <f t="shared" si="70"/>
        <v>345219.66811000003</v>
      </c>
      <c r="D163" s="74">
        <f t="shared" si="11"/>
        <v>70.387368374793738</v>
      </c>
      <c r="E163" s="78">
        <f>Дотации!B22</f>
        <v>55839.1</v>
      </c>
      <c r="F163" s="78">
        <f>Дотации!C22</f>
        <v>41879.4</v>
      </c>
      <c r="G163" s="78">
        <f t="shared" si="14"/>
        <v>75.000134314485734</v>
      </c>
      <c r="H163" s="74">
        <f>Субсидии!B158</f>
        <v>69960.247700000007</v>
      </c>
      <c r="I163" s="74">
        <f>Субсидии!C158</f>
        <v>51184.728490000001</v>
      </c>
      <c r="J163" s="74">
        <f t="shared" si="15"/>
        <v>73.162589002668724</v>
      </c>
      <c r="K163" s="74">
        <f>'Субвенции '!B161</f>
        <v>359617.39999999991</v>
      </c>
      <c r="L163" s="74">
        <f>'Субвенции '!C161</f>
        <v>247426.73962000004</v>
      </c>
      <c r="M163" s="74">
        <f t="shared" si="16"/>
        <v>68.802771951524065</v>
      </c>
      <c r="N163" s="74">
        <f>Иные!B69</f>
        <v>5040.1000000000004</v>
      </c>
      <c r="O163" s="74">
        <f>Иные!C69</f>
        <v>4728.8</v>
      </c>
      <c r="P163" s="74">
        <f t="shared" si="17"/>
        <v>93.823535247316514</v>
      </c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</row>
    <row r="164" spans="1:29" s="31" customFormat="1" x14ac:dyDescent="0.25">
      <c r="A164" s="45" t="s">
        <v>320</v>
      </c>
      <c r="B164" s="349">
        <f t="shared" si="69"/>
        <v>9000</v>
      </c>
      <c r="C164" s="349">
        <f t="shared" si="70"/>
        <v>9000</v>
      </c>
      <c r="D164" s="349">
        <f t="shared" ref="D164:D174" si="85">C164/B164*100</f>
        <v>100</v>
      </c>
      <c r="E164" s="74"/>
      <c r="F164" s="74"/>
      <c r="G164" s="93"/>
      <c r="H164" s="142">
        <f>Субсидии!B159</f>
        <v>4500</v>
      </c>
      <c r="I164" s="142">
        <f>Субсидии!C159</f>
        <v>4500</v>
      </c>
      <c r="J164" s="74">
        <f t="shared" si="15"/>
        <v>100</v>
      </c>
      <c r="K164" s="74"/>
      <c r="L164" s="74"/>
      <c r="M164" s="74"/>
      <c r="N164" s="74">
        <f>Иные!B70</f>
        <v>4500</v>
      </c>
      <c r="O164" s="74">
        <f>Иные!C70</f>
        <v>4500</v>
      </c>
      <c r="P164" s="74">
        <f>O164/N164*100</f>
        <v>100</v>
      </c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</row>
    <row r="165" spans="1:29" s="31" customFormat="1" x14ac:dyDescent="0.25">
      <c r="A165" s="146" t="s">
        <v>318</v>
      </c>
      <c r="B165" s="349">
        <f t="shared" si="69"/>
        <v>5519.6</v>
      </c>
      <c r="C165" s="349">
        <f t="shared" si="70"/>
        <v>5415.1425600000002</v>
      </c>
      <c r="D165" s="349">
        <f t="shared" si="85"/>
        <v>98.107517936082317</v>
      </c>
      <c r="E165" s="74"/>
      <c r="F165" s="74"/>
      <c r="G165" s="93"/>
      <c r="H165" s="142">
        <f>Субсидии!B160</f>
        <v>5256</v>
      </c>
      <c r="I165" s="142">
        <f>Субсидии!C160</f>
        <v>5256</v>
      </c>
      <c r="J165" s="74">
        <f t="shared" si="15"/>
        <v>100</v>
      </c>
      <c r="K165" s="74">
        <f>'Субвенции '!B162</f>
        <v>263.60000000000002</v>
      </c>
      <c r="L165" s="74">
        <f>'Субвенции '!C162</f>
        <v>159.14256</v>
      </c>
      <c r="M165" s="74">
        <f t="shared" ref="M165:M167" si="86">L165/K165*100</f>
        <v>60.37274658573596</v>
      </c>
      <c r="N165" s="74">
        <f>Иные!B71</f>
        <v>0</v>
      </c>
      <c r="O165" s="74">
        <f>Иные!C71</f>
        <v>0</v>
      </c>
      <c r="P165" s="74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</row>
    <row r="166" spans="1:29" s="31" customFormat="1" x14ac:dyDescent="0.25">
      <c r="A166" s="146" t="s">
        <v>512</v>
      </c>
      <c r="B166" s="349">
        <f t="shared" si="69"/>
        <v>6131.6</v>
      </c>
      <c r="C166" s="349">
        <f t="shared" si="70"/>
        <v>6047.9250000000002</v>
      </c>
      <c r="D166" s="349">
        <f t="shared" si="85"/>
        <v>98.635348033139806</v>
      </c>
      <c r="E166" s="74"/>
      <c r="F166" s="74"/>
      <c r="G166" s="93"/>
      <c r="H166" s="142">
        <f>Субсидии!B161</f>
        <v>5868</v>
      </c>
      <c r="I166" s="142">
        <f>Субсидии!C161</f>
        <v>5868</v>
      </c>
      <c r="J166" s="74">
        <f t="shared" si="15"/>
        <v>100</v>
      </c>
      <c r="K166" s="74">
        <f>'Субвенции '!B163</f>
        <v>263.60000000000002</v>
      </c>
      <c r="L166" s="74">
        <f>'Субвенции '!C163</f>
        <v>179.92500000000001</v>
      </c>
      <c r="M166" s="74">
        <f t="shared" si="86"/>
        <v>68.25682852807283</v>
      </c>
      <c r="N166" s="74"/>
      <c r="O166" s="74"/>
      <c r="P166" s="74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</row>
    <row r="167" spans="1:29" s="31" customFormat="1" x14ac:dyDescent="0.25">
      <c r="A167" s="146" t="s">
        <v>513</v>
      </c>
      <c r="B167" s="349">
        <f t="shared" si="69"/>
        <v>2814.4</v>
      </c>
      <c r="C167" s="349">
        <f t="shared" si="70"/>
        <v>2777.5341800000001</v>
      </c>
      <c r="D167" s="349">
        <f t="shared" si="85"/>
        <v>98.690100198976694</v>
      </c>
      <c r="E167" s="74"/>
      <c r="F167" s="74"/>
      <c r="G167" s="93"/>
      <c r="H167" s="142">
        <f>Субсидии!B162</f>
        <v>2709</v>
      </c>
      <c r="I167" s="142">
        <f>Субсидии!C162</f>
        <v>2709</v>
      </c>
      <c r="J167" s="74">
        <f t="shared" si="15"/>
        <v>100</v>
      </c>
      <c r="K167" s="74">
        <f>'Субвенции '!B164</f>
        <v>105.4</v>
      </c>
      <c r="L167" s="74">
        <f>'Субвенции '!C164</f>
        <v>68.534179999999992</v>
      </c>
      <c r="M167" s="74">
        <f t="shared" si="86"/>
        <v>65.022941176470567</v>
      </c>
      <c r="N167" s="74"/>
      <c r="O167" s="74"/>
      <c r="P167" s="74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</row>
    <row r="168" spans="1:29" s="31" customFormat="1" x14ac:dyDescent="0.25">
      <c r="A168" s="146" t="s">
        <v>514</v>
      </c>
      <c r="B168" s="349">
        <f t="shared" si="69"/>
        <v>3537.4</v>
      </c>
      <c r="C168" s="349">
        <f t="shared" si="70"/>
        <v>3485.79693</v>
      </c>
      <c r="D168" s="349">
        <f t="shared" si="85"/>
        <v>98.541214733985399</v>
      </c>
      <c r="E168" s="74"/>
      <c r="F168" s="74"/>
      <c r="G168" s="93"/>
      <c r="H168" s="142">
        <f>Субсидии!B163</f>
        <v>3432</v>
      </c>
      <c r="I168" s="142">
        <f>Субсидии!C163</f>
        <v>3432</v>
      </c>
      <c r="J168" s="74">
        <f t="shared" si="15"/>
        <v>100</v>
      </c>
      <c r="K168" s="74">
        <f>'Субвенции '!B165</f>
        <v>105.4</v>
      </c>
      <c r="L168" s="74">
        <f>'Субвенции '!C165</f>
        <v>53.796930000000003</v>
      </c>
      <c r="M168" s="74">
        <f t="shared" ref="M168:M174" si="87">L168/K168*100</f>
        <v>51.040730550284628</v>
      </c>
      <c r="N168" s="74"/>
      <c r="O168" s="74"/>
      <c r="P168" s="74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</row>
    <row r="169" spans="1:29" s="31" customFormat="1" x14ac:dyDescent="0.25">
      <c r="A169" s="146" t="s">
        <v>515</v>
      </c>
      <c r="B169" s="349">
        <f t="shared" si="69"/>
        <v>5308.3349999999991</v>
      </c>
      <c r="C169" s="349">
        <f t="shared" si="70"/>
        <v>5272.3992999999991</v>
      </c>
      <c r="D169" s="349">
        <f t="shared" si="85"/>
        <v>99.323032551638136</v>
      </c>
      <c r="E169" s="74"/>
      <c r="F169" s="74"/>
      <c r="G169" s="93"/>
      <c r="H169" s="142">
        <f>Субсидии!B164</f>
        <v>5202.9349999999995</v>
      </c>
      <c r="I169" s="142">
        <f>Субсидии!C164</f>
        <v>5202.9349999999995</v>
      </c>
      <c r="J169" s="74">
        <f t="shared" si="15"/>
        <v>100</v>
      </c>
      <c r="K169" s="74">
        <f>'Субвенции '!B166</f>
        <v>105.4</v>
      </c>
      <c r="L169" s="74">
        <f>'Субвенции '!C166</f>
        <v>69.464300000000009</v>
      </c>
      <c r="M169" s="74">
        <f t="shared" si="87"/>
        <v>65.905407969639469</v>
      </c>
      <c r="N169" s="74"/>
      <c r="O169" s="74"/>
      <c r="P169" s="74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</row>
    <row r="170" spans="1:29" s="31" customFormat="1" x14ac:dyDescent="0.25">
      <c r="A170" s="146" t="s">
        <v>516</v>
      </c>
      <c r="B170" s="349">
        <f t="shared" si="69"/>
        <v>4270.9917099999993</v>
      </c>
      <c r="C170" s="349">
        <f t="shared" si="70"/>
        <v>3966.8308900000002</v>
      </c>
      <c r="D170" s="349">
        <f t="shared" si="85"/>
        <v>92.878449768754081</v>
      </c>
      <c r="E170" s="74"/>
      <c r="F170" s="74"/>
      <c r="G170" s="93"/>
      <c r="H170" s="142">
        <f>Субсидии!B165</f>
        <v>4165.5917099999997</v>
      </c>
      <c r="I170" s="142">
        <f>Субсидии!C165</f>
        <v>3909.9744000000001</v>
      </c>
      <c r="J170" s="74">
        <f t="shared" si="15"/>
        <v>93.863601432988261</v>
      </c>
      <c r="K170" s="74">
        <f>'Субвенции '!B167</f>
        <v>105.4</v>
      </c>
      <c r="L170" s="74">
        <f>'Субвенции '!C167</f>
        <v>56.856490000000001</v>
      </c>
      <c r="M170" s="74">
        <f t="shared" si="87"/>
        <v>53.943538899430742</v>
      </c>
      <c r="N170" s="74"/>
      <c r="O170" s="74"/>
      <c r="P170" s="74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</row>
    <row r="171" spans="1:29" s="31" customFormat="1" x14ac:dyDescent="0.25">
      <c r="A171" s="146" t="s">
        <v>517</v>
      </c>
      <c r="B171" s="349">
        <f t="shared" si="69"/>
        <v>4365.4075999999995</v>
      </c>
      <c r="C171" s="349">
        <f t="shared" si="70"/>
        <v>4332.0075999999999</v>
      </c>
      <c r="D171" s="349">
        <f t="shared" si="85"/>
        <v>99.234893896276731</v>
      </c>
      <c r="E171" s="74"/>
      <c r="F171" s="74"/>
      <c r="G171" s="93"/>
      <c r="H171" s="142">
        <f>Субсидии!B166</f>
        <v>4260.0075999999999</v>
      </c>
      <c r="I171" s="142">
        <f>Субсидии!C166</f>
        <v>4260.0075999999999</v>
      </c>
      <c r="J171" s="74">
        <f t="shared" si="15"/>
        <v>100</v>
      </c>
      <c r="K171" s="74">
        <f>'Субвенции '!B168</f>
        <v>105.4</v>
      </c>
      <c r="L171" s="74">
        <f>'Субвенции '!C168</f>
        <v>72</v>
      </c>
      <c r="M171" s="74">
        <f t="shared" si="87"/>
        <v>68.311195445920305</v>
      </c>
      <c r="N171" s="74"/>
      <c r="O171" s="74"/>
      <c r="P171" s="74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</row>
    <row r="172" spans="1:29" s="31" customFormat="1" x14ac:dyDescent="0.25">
      <c r="A172" s="146" t="s">
        <v>518</v>
      </c>
      <c r="B172" s="349">
        <f t="shared" si="69"/>
        <v>7154.6</v>
      </c>
      <c r="C172" s="349">
        <f t="shared" si="70"/>
        <v>7070.9250000000002</v>
      </c>
      <c r="D172" s="349">
        <f t="shared" si="85"/>
        <v>98.830472702876477</v>
      </c>
      <c r="E172" s="74"/>
      <c r="F172" s="74"/>
      <c r="G172" s="93"/>
      <c r="H172" s="142">
        <f>Субсидии!B167</f>
        <v>6891</v>
      </c>
      <c r="I172" s="142">
        <f>Субсидии!C167</f>
        <v>6891</v>
      </c>
      <c r="J172" s="74">
        <f t="shared" si="15"/>
        <v>100</v>
      </c>
      <c r="K172" s="74">
        <f>'Субвенции '!B169</f>
        <v>263.60000000000002</v>
      </c>
      <c r="L172" s="74">
        <f>'Субвенции '!C169</f>
        <v>179.92500000000001</v>
      </c>
      <c r="M172" s="74">
        <f t="shared" si="87"/>
        <v>68.25682852807283</v>
      </c>
      <c r="N172" s="74"/>
      <c r="O172" s="74"/>
      <c r="P172" s="74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</row>
    <row r="173" spans="1:29" s="31" customFormat="1" x14ac:dyDescent="0.25">
      <c r="A173" s="146" t="s">
        <v>635</v>
      </c>
      <c r="B173" s="349">
        <f t="shared" si="69"/>
        <v>3048.4</v>
      </c>
      <c r="C173" s="349">
        <f t="shared" si="70"/>
        <v>3015</v>
      </c>
      <c r="D173" s="349">
        <f t="shared" si="85"/>
        <v>98.904343262039092</v>
      </c>
      <c r="E173" s="74"/>
      <c r="F173" s="74"/>
      <c r="G173" s="93"/>
      <c r="H173" s="142">
        <f>Субсидии!B168</f>
        <v>2943</v>
      </c>
      <c r="I173" s="142">
        <f>Субсидии!C168</f>
        <v>2943</v>
      </c>
      <c r="J173" s="74">
        <f t="shared" si="15"/>
        <v>100</v>
      </c>
      <c r="K173" s="74">
        <f>'Субвенции '!B170</f>
        <v>105.4</v>
      </c>
      <c r="L173" s="74">
        <f>'Субвенции '!C170</f>
        <v>72</v>
      </c>
      <c r="M173" s="74">
        <f t="shared" si="87"/>
        <v>68.311195445920305</v>
      </c>
      <c r="N173" s="74"/>
      <c r="O173" s="74"/>
      <c r="P173" s="74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</row>
    <row r="174" spans="1:29" s="31" customFormat="1" x14ac:dyDescent="0.25">
      <c r="A174" s="146" t="s">
        <v>519</v>
      </c>
      <c r="B174" s="349">
        <f t="shared" si="69"/>
        <v>2544.4</v>
      </c>
      <c r="C174" s="349">
        <f t="shared" si="70"/>
        <v>2509.35491</v>
      </c>
      <c r="D174" s="349">
        <f t="shared" si="85"/>
        <v>98.622657994026099</v>
      </c>
      <c r="E174" s="74"/>
      <c r="F174" s="74"/>
      <c r="G174" s="93"/>
      <c r="H174" s="142">
        <f>Субсидии!B169</f>
        <v>2439</v>
      </c>
      <c r="I174" s="142">
        <f>Субсидии!C169</f>
        <v>2439</v>
      </c>
      <c r="J174" s="74">
        <f t="shared" si="15"/>
        <v>100</v>
      </c>
      <c r="K174" s="74">
        <f>'Субвенции '!B171</f>
        <v>105.4</v>
      </c>
      <c r="L174" s="74">
        <f>'Субвенции '!C171</f>
        <v>70.354910000000004</v>
      </c>
      <c r="M174" s="74">
        <f t="shared" si="87"/>
        <v>66.7503889943074</v>
      </c>
      <c r="N174" s="74"/>
      <c r="O174" s="74"/>
      <c r="P174" s="74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</row>
    <row r="175" spans="1:29" s="32" customFormat="1" ht="31.5" x14ac:dyDescent="0.25">
      <c r="A175" s="40" t="s">
        <v>325</v>
      </c>
      <c r="B175" s="91">
        <f t="shared" si="69"/>
        <v>816822.04373999988</v>
      </c>
      <c r="C175" s="91">
        <f t="shared" si="70"/>
        <v>573423.00497000001</v>
      </c>
      <c r="D175" s="91">
        <f t="shared" ref="D175" si="88">C175/B175*100</f>
        <v>70.201705422206331</v>
      </c>
      <c r="E175" s="91">
        <f t="shared" ref="E175:F175" si="89">SUM(E176:E187)</f>
        <v>191683.9</v>
      </c>
      <c r="F175" s="91">
        <f t="shared" si="89"/>
        <v>128262</v>
      </c>
      <c r="G175" s="92">
        <f t="shared" si="14"/>
        <v>66.913287970455528</v>
      </c>
      <c r="H175" s="91">
        <f>SUM(H176:H187)</f>
        <v>177703.14373999997</v>
      </c>
      <c r="I175" s="91">
        <f t="shared" ref="I175:O175" si="90">SUM(I176:I187)</f>
        <v>127768.21147000001</v>
      </c>
      <c r="J175" s="91">
        <f t="shared" si="15"/>
        <v>71.899803673107513</v>
      </c>
      <c r="K175" s="91">
        <f t="shared" si="90"/>
        <v>440024.79999999993</v>
      </c>
      <c r="L175" s="91">
        <f t="shared" si="90"/>
        <v>311594.91018000001</v>
      </c>
      <c r="M175" s="91">
        <f t="shared" si="16"/>
        <v>70.81303376082441</v>
      </c>
      <c r="N175" s="91">
        <f t="shared" si="90"/>
        <v>7410.2000000000007</v>
      </c>
      <c r="O175" s="91">
        <f t="shared" si="90"/>
        <v>5797.8833199999999</v>
      </c>
      <c r="P175" s="91">
        <f t="shared" si="17"/>
        <v>78.241927613289789</v>
      </c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</row>
    <row r="176" spans="1:29" s="31" customFormat="1" ht="31.5" x14ac:dyDescent="0.25">
      <c r="A176" s="145" t="s">
        <v>324</v>
      </c>
      <c r="B176" s="74">
        <f t="shared" si="69"/>
        <v>750143.09367999993</v>
      </c>
      <c r="C176" s="74">
        <f t="shared" si="70"/>
        <v>529112.98368999991</v>
      </c>
      <c r="D176" s="74">
        <f t="shared" si="11"/>
        <v>70.534940353088388</v>
      </c>
      <c r="E176" s="78">
        <f>Дотации!B23</f>
        <v>191683.9</v>
      </c>
      <c r="F176" s="78">
        <f>Дотации!C23</f>
        <v>128262</v>
      </c>
      <c r="G176" s="78">
        <f t="shared" si="14"/>
        <v>66.913287970455528</v>
      </c>
      <c r="H176" s="74">
        <f>Субсидии!B171</f>
        <v>112869.19367999998</v>
      </c>
      <c r="I176" s="74">
        <f>Субсидии!C171</f>
        <v>84453.477410000007</v>
      </c>
      <c r="J176" s="74">
        <f t="shared" si="15"/>
        <v>74.824205486430145</v>
      </c>
      <c r="K176" s="74">
        <f>'Субвенции '!B173</f>
        <v>438179.79999999993</v>
      </c>
      <c r="L176" s="74">
        <f>'Субвенции '!C173</f>
        <v>310599.62295999995</v>
      </c>
      <c r="M176" s="74">
        <f t="shared" si="16"/>
        <v>70.884057859353618</v>
      </c>
      <c r="N176" s="74">
        <f>Иные!B73</f>
        <v>7410.2000000000007</v>
      </c>
      <c r="O176" s="74">
        <f>Иные!C73</f>
        <v>5797.8833199999999</v>
      </c>
      <c r="P176" s="74">
        <f t="shared" si="17"/>
        <v>78.241927613289789</v>
      </c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</row>
    <row r="177" spans="1:29" s="31" customFormat="1" x14ac:dyDescent="0.25">
      <c r="A177" s="146" t="s">
        <v>322</v>
      </c>
      <c r="B177" s="349">
        <f t="shared" si="69"/>
        <v>12123.900860000002</v>
      </c>
      <c r="C177" s="349">
        <f t="shared" si="70"/>
        <v>12123.900860000002</v>
      </c>
      <c r="D177" s="349">
        <f t="shared" ref="D177:D184" si="91">C177/B177*100</f>
        <v>100</v>
      </c>
      <c r="E177" s="74"/>
      <c r="F177" s="74"/>
      <c r="G177" s="93"/>
      <c r="H177" s="142">
        <f>Субсидии!B172</f>
        <v>12123.900860000002</v>
      </c>
      <c r="I177" s="142">
        <f>Субсидии!C172</f>
        <v>12123.900860000002</v>
      </c>
      <c r="J177" s="74">
        <f>I177/H177*100</f>
        <v>100</v>
      </c>
      <c r="K177" s="74"/>
      <c r="L177" s="74"/>
      <c r="M177" s="74"/>
      <c r="N177" s="74">
        <f>Иные!B74</f>
        <v>0</v>
      </c>
      <c r="O177" s="74">
        <f>Иные!C74</f>
        <v>0</v>
      </c>
      <c r="P177" s="74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</row>
    <row r="178" spans="1:29" s="31" customFormat="1" x14ac:dyDescent="0.25">
      <c r="A178" s="146" t="s">
        <v>521</v>
      </c>
      <c r="B178" s="349">
        <f t="shared" si="69"/>
        <v>3879.4</v>
      </c>
      <c r="C178" s="349">
        <f t="shared" si="70"/>
        <v>3837.1151799999998</v>
      </c>
      <c r="D178" s="349">
        <f t="shared" si="91"/>
        <v>98.910016497396498</v>
      </c>
      <c r="E178" s="74"/>
      <c r="F178" s="74"/>
      <c r="G178" s="93"/>
      <c r="H178" s="142">
        <f>Субсидии!B173</f>
        <v>3774</v>
      </c>
      <c r="I178" s="142">
        <f>Субсидии!C173</f>
        <v>3774</v>
      </c>
      <c r="J178" s="74">
        <f t="shared" ref="J178:J187" si="92">I178/H178*100</f>
        <v>100</v>
      </c>
      <c r="K178" s="74">
        <f>'Субвенции '!B174</f>
        <v>105.4</v>
      </c>
      <c r="L178" s="74">
        <f>'Субвенции '!C174</f>
        <v>63.115180000000002</v>
      </c>
      <c r="M178" s="74">
        <f t="shared" ref="M178:M187" si="93">L178/K178*100</f>
        <v>59.881574952561664</v>
      </c>
      <c r="N178" s="74"/>
      <c r="O178" s="74"/>
      <c r="P178" s="74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</row>
    <row r="179" spans="1:29" s="31" customFormat="1" x14ac:dyDescent="0.25">
      <c r="A179" s="146" t="s">
        <v>636</v>
      </c>
      <c r="B179" s="349">
        <f t="shared" si="69"/>
        <v>4116.2789999999995</v>
      </c>
      <c r="C179" s="349">
        <f t="shared" si="70"/>
        <v>4077.6493700000001</v>
      </c>
      <c r="D179" s="349">
        <f t="shared" si="91"/>
        <v>99.061540046240808</v>
      </c>
      <c r="E179" s="74"/>
      <c r="F179" s="74"/>
      <c r="G179" s="93"/>
      <c r="H179" s="142">
        <f>Субсидии!B174</f>
        <v>4010.8789999999999</v>
      </c>
      <c r="I179" s="142">
        <f>Субсидии!C174</f>
        <v>4010.8789999999999</v>
      </c>
      <c r="J179" s="74">
        <f t="shared" si="92"/>
        <v>100</v>
      </c>
      <c r="K179" s="74">
        <f>'Субвенции '!B175</f>
        <v>105.4</v>
      </c>
      <c r="L179" s="74">
        <f>'Субвенции '!C175</f>
        <v>66.77037</v>
      </c>
      <c r="M179" s="74">
        <f t="shared" si="93"/>
        <v>63.349497153700185</v>
      </c>
      <c r="N179" s="74"/>
      <c r="O179" s="74"/>
      <c r="P179" s="74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</row>
    <row r="180" spans="1:29" s="31" customFormat="1" x14ac:dyDescent="0.25">
      <c r="A180" s="146" t="s">
        <v>522</v>
      </c>
      <c r="B180" s="349">
        <f t="shared" si="69"/>
        <v>7175.6</v>
      </c>
      <c r="C180" s="349">
        <f t="shared" si="70"/>
        <v>7065.2272300000004</v>
      </c>
      <c r="D180" s="349">
        <f t="shared" si="91"/>
        <v>98.461832181281011</v>
      </c>
      <c r="E180" s="74"/>
      <c r="F180" s="74"/>
      <c r="G180" s="93"/>
      <c r="H180" s="142">
        <f>Субсидии!B175</f>
        <v>6912</v>
      </c>
      <c r="I180" s="142">
        <f>Субсидии!C175</f>
        <v>6912</v>
      </c>
      <c r="J180" s="74">
        <f t="shared" si="92"/>
        <v>100</v>
      </c>
      <c r="K180" s="74">
        <f>'Субвенции '!B176</f>
        <v>263.60000000000002</v>
      </c>
      <c r="L180" s="74">
        <f>'Субвенции '!C176</f>
        <v>153.22723000000002</v>
      </c>
      <c r="M180" s="74">
        <f t="shared" si="93"/>
        <v>58.128691198786044</v>
      </c>
      <c r="N180" s="74"/>
      <c r="O180" s="74"/>
      <c r="P180" s="74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</row>
    <row r="181" spans="1:29" s="31" customFormat="1" x14ac:dyDescent="0.25">
      <c r="A181" s="146" t="s">
        <v>323</v>
      </c>
      <c r="B181" s="349">
        <f t="shared" si="69"/>
        <v>1266.4272000000001</v>
      </c>
      <c r="C181" s="349">
        <f t="shared" si="70"/>
        <v>1174.2186299999998</v>
      </c>
      <c r="D181" s="349">
        <f t="shared" si="91"/>
        <v>92.718999560337906</v>
      </c>
      <c r="E181" s="74"/>
      <c r="F181" s="74"/>
      <c r="G181" s="93"/>
      <c r="H181" s="142">
        <f>Субсидии!B176</f>
        <v>1002.8271999999999</v>
      </c>
      <c r="I181" s="142">
        <f>Субсидии!C176</f>
        <v>1002.8271999999999</v>
      </c>
      <c r="J181" s="74">
        <f t="shared" si="92"/>
        <v>100</v>
      </c>
      <c r="K181" s="74">
        <f>'Субвенции '!B177</f>
        <v>263.60000000000002</v>
      </c>
      <c r="L181" s="74">
        <f>'Субвенции '!C177</f>
        <v>171.39142999999999</v>
      </c>
      <c r="M181" s="74">
        <f t="shared" si="93"/>
        <v>65.019510622154769</v>
      </c>
      <c r="N181" s="74">
        <f>Иные!B75</f>
        <v>0</v>
      </c>
      <c r="O181" s="74">
        <f>Иные!C75</f>
        <v>0</v>
      </c>
      <c r="P181" s="74">
        <f>Иные!D75</f>
        <v>0</v>
      </c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</row>
    <row r="182" spans="1:29" s="31" customFormat="1" x14ac:dyDescent="0.25">
      <c r="A182" s="146" t="s">
        <v>523</v>
      </c>
      <c r="B182" s="349">
        <f t="shared" si="69"/>
        <v>8573.6</v>
      </c>
      <c r="C182" s="349">
        <f t="shared" si="70"/>
        <v>8359.7170600000009</v>
      </c>
      <c r="D182" s="349">
        <f t="shared" si="91"/>
        <v>97.505331016142577</v>
      </c>
      <c r="E182" s="74"/>
      <c r="F182" s="74"/>
      <c r="G182" s="93"/>
      <c r="H182" s="142">
        <f>Субсидии!B177</f>
        <v>8310</v>
      </c>
      <c r="I182" s="142">
        <f>Субсидии!C177</f>
        <v>8310</v>
      </c>
      <c r="J182" s="74">
        <f t="shared" si="92"/>
        <v>100</v>
      </c>
      <c r="K182" s="74">
        <f>'Субвенции '!B178</f>
        <v>263.60000000000002</v>
      </c>
      <c r="L182" s="74">
        <f>'Субвенции '!C178</f>
        <v>49.717059999999996</v>
      </c>
      <c r="M182" s="74">
        <f t="shared" si="93"/>
        <v>18.860796661608497</v>
      </c>
      <c r="N182" s="74"/>
      <c r="O182" s="74"/>
      <c r="P182" s="74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</row>
    <row r="183" spans="1:29" s="31" customFormat="1" x14ac:dyDescent="0.25">
      <c r="A183" s="146" t="s">
        <v>524</v>
      </c>
      <c r="B183" s="349">
        <f t="shared" si="69"/>
        <v>12944.6</v>
      </c>
      <c r="C183" s="349">
        <f t="shared" si="70"/>
        <v>154.8854</v>
      </c>
      <c r="D183" s="349">
        <f t="shared" si="91"/>
        <v>1.196525191971942</v>
      </c>
      <c r="E183" s="74"/>
      <c r="F183" s="74"/>
      <c r="G183" s="93"/>
      <c r="H183" s="142">
        <f>Субсидии!B178</f>
        <v>12681</v>
      </c>
      <c r="I183" s="142">
        <f>Субсидии!C178</f>
        <v>0</v>
      </c>
      <c r="J183" s="74">
        <f t="shared" si="92"/>
        <v>0</v>
      </c>
      <c r="K183" s="74">
        <f>'Субвенции '!B179</f>
        <v>263.60000000000002</v>
      </c>
      <c r="L183" s="74">
        <f>'Субвенции '!C179</f>
        <v>154.8854</v>
      </c>
      <c r="M183" s="74">
        <f t="shared" si="93"/>
        <v>58.757738998482544</v>
      </c>
      <c r="N183" s="74"/>
      <c r="O183" s="74"/>
      <c r="P183" s="74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</row>
    <row r="184" spans="1:29" s="31" customFormat="1" x14ac:dyDescent="0.25">
      <c r="A184" s="146" t="s">
        <v>637</v>
      </c>
      <c r="B184" s="349">
        <f t="shared" si="69"/>
        <v>1497.4</v>
      </c>
      <c r="C184" s="349">
        <f t="shared" si="70"/>
        <v>966.65394000000003</v>
      </c>
      <c r="D184" s="349">
        <f t="shared" si="91"/>
        <v>64.555492186456519</v>
      </c>
      <c r="E184" s="74"/>
      <c r="F184" s="74"/>
      <c r="G184" s="93"/>
      <c r="H184" s="142">
        <f>Субсидии!B179</f>
        <v>1392</v>
      </c>
      <c r="I184" s="142">
        <f>Субсидии!C179</f>
        <v>938.7</v>
      </c>
      <c r="J184" s="74">
        <f t="shared" si="92"/>
        <v>67.435344827586206</v>
      </c>
      <c r="K184" s="74">
        <f>'Субвенции '!B180</f>
        <v>105.4</v>
      </c>
      <c r="L184" s="74">
        <f>'Субвенции '!C180</f>
        <v>27.953939999999999</v>
      </c>
      <c r="M184" s="74">
        <f t="shared" si="93"/>
        <v>26.521764705882351</v>
      </c>
      <c r="N184" s="74"/>
      <c r="O184" s="74"/>
      <c r="P184" s="74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</row>
    <row r="185" spans="1:29" s="31" customFormat="1" x14ac:dyDescent="0.25">
      <c r="A185" s="146" t="s">
        <v>526</v>
      </c>
      <c r="B185" s="349">
        <f t="shared" si="69"/>
        <v>3173.7400000000002</v>
      </c>
      <c r="C185" s="349">
        <f t="shared" si="70"/>
        <v>3140.2987000000003</v>
      </c>
      <c r="D185" s="349">
        <f>C185/B185*100</f>
        <v>98.946312552382992</v>
      </c>
      <c r="E185" s="74"/>
      <c r="F185" s="74"/>
      <c r="G185" s="93"/>
      <c r="H185" s="142">
        <f>Субсидии!B181</f>
        <v>3068.34</v>
      </c>
      <c r="I185" s="142">
        <f>Субсидии!C181</f>
        <v>3068.34</v>
      </c>
      <c r="J185" s="74">
        <f t="shared" si="92"/>
        <v>100</v>
      </c>
      <c r="K185" s="74">
        <f>'Субвенции '!B181</f>
        <v>105.4</v>
      </c>
      <c r="L185" s="74">
        <f>'Субвенции '!C181</f>
        <v>71.958699999999993</v>
      </c>
      <c r="M185" s="74">
        <f t="shared" si="93"/>
        <v>68.272011385199221</v>
      </c>
      <c r="N185" s="74"/>
      <c r="O185" s="74"/>
      <c r="P185" s="74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</row>
    <row r="186" spans="1:29" s="31" customFormat="1" x14ac:dyDescent="0.25">
      <c r="A186" s="146" t="s">
        <v>525</v>
      </c>
      <c r="B186" s="349">
        <f t="shared" si="69"/>
        <v>3669.4</v>
      </c>
      <c r="C186" s="349">
        <f t="shared" si="70"/>
        <v>2407.4337099999998</v>
      </c>
      <c r="D186" s="349">
        <f>C186/B186*100</f>
        <v>65.608374938682061</v>
      </c>
      <c r="E186" s="74"/>
      <c r="F186" s="74"/>
      <c r="G186" s="93"/>
      <c r="H186" s="142">
        <f>Субсидии!B180</f>
        <v>3564</v>
      </c>
      <c r="I186" s="142">
        <f>Субсидии!C180</f>
        <v>2349.0839999999998</v>
      </c>
      <c r="J186" s="74">
        <f t="shared" si="92"/>
        <v>65.911447811447815</v>
      </c>
      <c r="K186" s="74">
        <f>'Субвенции '!B182</f>
        <v>105.4</v>
      </c>
      <c r="L186" s="74">
        <f>'Субвенции '!C182</f>
        <v>58.349710000000002</v>
      </c>
      <c r="M186" s="74">
        <f t="shared" si="93"/>
        <v>55.360256166982921</v>
      </c>
      <c r="N186" s="74"/>
      <c r="O186" s="74"/>
      <c r="P186" s="74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</row>
    <row r="187" spans="1:29" s="31" customFormat="1" x14ac:dyDescent="0.25">
      <c r="A187" s="146" t="s">
        <v>638</v>
      </c>
      <c r="B187" s="349">
        <f t="shared" si="69"/>
        <v>8258.6029999999992</v>
      </c>
      <c r="C187" s="349">
        <f t="shared" si="70"/>
        <v>1002.9212</v>
      </c>
      <c r="D187" s="349">
        <f>C187/B187*100</f>
        <v>12.143957034864131</v>
      </c>
      <c r="E187" s="74"/>
      <c r="F187" s="74"/>
      <c r="G187" s="93"/>
      <c r="H187" s="142">
        <f>Субсидии!B182</f>
        <v>7995.0029999999997</v>
      </c>
      <c r="I187" s="142">
        <f>Субсидии!C182</f>
        <v>825.00300000000004</v>
      </c>
      <c r="J187" s="74">
        <f t="shared" si="92"/>
        <v>10.318982994753098</v>
      </c>
      <c r="K187" s="74">
        <f>'Субвенции '!B183</f>
        <v>263.60000000000002</v>
      </c>
      <c r="L187" s="74">
        <f>'Субвенции '!C183</f>
        <v>177.91820000000001</v>
      </c>
      <c r="M187" s="74">
        <f t="shared" si="93"/>
        <v>67.495523520485577</v>
      </c>
      <c r="N187" s="74"/>
      <c r="O187" s="74"/>
      <c r="P187" s="74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</row>
    <row r="188" spans="1:29" s="32" customFormat="1" ht="31.5" x14ac:dyDescent="0.25">
      <c r="A188" s="40" t="s">
        <v>356</v>
      </c>
      <c r="B188" s="91">
        <f t="shared" si="69"/>
        <v>701793.9722800001</v>
      </c>
      <c r="C188" s="91">
        <f t="shared" si="70"/>
        <v>496159.85840999999</v>
      </c>
      <c r="D188" s="91">
        <f t="shared" ref="D188" si="94">C188/B188*100</f>
        <v>70.698791669308221</v>
      </c>
      <c r="E188" s="91">
        <f t="shared" ref="E188:F188" si="95">SUM(E189:E201)</f>
        <v>108309.19999999998</v>
      </c>
      <c r="F188" s="91">
        <f t="shared" si="95"/>
        <v>81231.600000000006</v>
      </c>
      <c r="G188" s="92">
        <f t="shared" si="14"/>
        <v>74.999723015219416</v>
      </c>
      <c r="H188" s="91">
        <f>SUM(H189:H201)</f>
        <v>126804.81228000001</v>
      </c>
      <c r="I188" s="91">
        <f t="shared" ref="I188:O188" si="96">SUM(I189:I201)</f>
        <v>99284.419819999981</v>
      </c>
      <c r="J188" s="91">
        <f t="shared" si="15"/>
        <v>78.297044122243747</v>
      </c>
      <c r="K188" s="91">
        <f t="shared" si="96"/>
        <v>379165.46000000008</v>
      </c>
      <c r="L188" s="91">
        <f t="shared" si="96"/>
        <v>242168.19196000003</v>
      </c>
      <c r="M188" s="91">
        <f t="shared" si="16"/>
        <v>63.868737400289568</v>
      </c>
      <c r="N188" s="91">
        <f t="shared" si="96"/>
        <v>87514.5</v>
      </c>
      <c r="O188" s="91">
        <f t="shared" si="96"/>
        <v>73475.646630000003</v>
      </c>
      <c r="P188" s="91">
        <f t="shared" si="17"/>
        <v>83.95825449496941</v>
      </c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</row>
    <row r="189" spans="1:29" s="31" customFormat="1" ht="31.5" x14ac:dyDescent="0.25">
      <c r="A189" s="145" t="s">
        <v>331</v>
      </c>
      <c r="B189" s="74">
        <f t="shared" si="69"/>
        <v>572665.18861999991</v>
      </c>
      <c r="C189" s="74">
        <f t="shared" si="70"/>
        <v>386986.51178</v>
      </c>
      <c r="D189" s="74">
        <f t="shared" si="11"/>
        <v>67.576398822592026</v>
      </c>
      <c r="E189" s="78">
        <f>Дотации!B24</f>
        <v>108309.19999999998</v>
      </c>
      <c r="F189" s="78">
        <f>Дотации!C24</f>
        <v>81231.600000000006</v>
      </c>
      <c r="G189" s="78">
        <f t="shared" si="14"/>
        <v>74.999723015219416</v>
      </c>
      <c r="H189" s="74">
        <f>Субсидии!B184</f>
        <v>69993.628620000003</v>
      </c>
      <c r="I189" s="74">
        <f>Субсидии!C184</f>
        <v>48372.017799999987</v>
      </c>
      <c r="J189" s="74">
        <f t="shared" si="15"/>
        <v>69.109172868597568</v>
      </c>
      <c r="K189" s="74">
        <f>'Субвенции '!B185</f>
        <v>377847.85999999987</v>
      </c>
      <c r="L189" s="74">
        <f>'Субвенции '!C185</f>
        <v>241320.09998</v>
      </c>
      <c r="M189" s="74">
        <f t="shared" si="16"/>
        <v>63.867001914474272</v>
      </c>
      <c r="N189" s="74">
        <f>Иные!B77</f>
        <v>16514.5</v>
      </c>
      <c r="O189" s="74">
        <f>Иные!C77</f>
        <v>16062.794</v>
      </c>
      <c r="P189" s="74">
        <f t="shared" si="17"/>
        <v>97.264791546822494</v>
      </c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</row>
    <row r="190" spans="1:29" s="31" customFormat="1" x14ac:dyDescent="0.25">
      <c r="A190" s="146" t="s">
        <v>639</v>
      </c>
      <c r="B190" s="349">
        <f t="shared" si="69"/>
        <v>75325</v>
      </c>
      <c r="C190" s="349">
        <f t="shared" si="70"/>
        <v>61075.352630000001</v>
      </c>
      <c r="D190" s="349">
        <f t="shared" ref="D190:D201" si="97">C190/B190*100</f>
        <v>81.082446239628283</v>
      </c>
      <c r="E190" s="74"/>
      <c r="F190" s="74"/>
      <c r="G190" s="93"/>
      <c r="H190" s="142">
        <f>Субсидии!B185</f>
        <v>4325</v>
      </c>
      <c r="I190" s="142">
        <f>Субсидии!C185</f>
        <v>3662.5</v>
      </c>
      <c r="J190" s="74">
        <f>I190/H190*100</f>
        <v>84.682080924855498</v>
      </c>
      <c r="K190" s="74"/>
      <c r="L190" s="74"/>
      <c r="M190" s="74"/>
      <c r="N190" s="74">
        <f>Иные!B78</f>
        <v>71000</v>
      </c>
      <c r="O190" s="74">
        <f>Иные!C78</f>
        <v>57412.852630000001</v>
      </c>
      <c r="P190" s="74">
        <f t="shared" si="17"/>
        <v>80.863172718309855</v>
      </c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</row>
    <row r="191" spans="1:29" s="31" customFormat="1" x14ac:dyDescent="0.25">
      <c r="A191" s="146" t="s">
        <v>529</v>
      </c>
      <c r="B191" s="349">
        <f t="shared" si="69"/>
        <v>3450.4</v>
      </c>
      <c r="C191" s="349">
        <f t="shared" si="70"/>
        <v>3416.7912799999995</v>
      </c>
      <c r="D191" s="349">
        <f t="shared" si="97"/>
        <v>99.025947136563857</v>
      </c>
      <c r="E191" s="74"/>
      <c r="F191" s="74"/>
      <c r="G191" s="93"/>
      <c r="H191" s="142">
        <f>Субсидии!B186</f>
        <v>3345</v>
      </c>
      <c r="I191" s="142">
        <f>Субсидии!C186</f>
        <v>3344.8727999999996</v>
      </c>
      <c r="J191" s="74">
        <f t="shared" ref="J191:J201" si="98">I191/H191*100</f>
        <v>99.996197309417028</v>
      </c>
      <c r="K191" s="74">
        <f>'Субвенции '!B186</f>
        <v>105.4</v>
      </c>
      <c r="L191" s="74">
        <f>'Субвенции '!C186</f>
        <v>71.918480000000002</v>
      </c>
      <c r="M191" s="74">
        <f t="shared" ref="M191:M201" si="99">L191/K191*100</f>
        <v>68.233851992409868</v>
      </c>
      <c r="N191" s="74"/>
      <c r="O191" s="74"/>
      <c r="P191" s="74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</row>
    <row r="192" spans="1:29" s="31" customFormat="1" x14ac:dyDescent="0.25">
      <c r="A192" s="146" t="s">
        <v>530</v>
      </c>
      <c r="B192" s="349">
        <f t="shared" si="69"/>
        <v>4414.3999999999996</v>
      </c>
      <c r="C192" s="349">
        <f t="shared" si="70"/>
        <v>4371.3646500000004</v>
      </c>
      <c r="D192" s="349">
        <f t="shared" si="97"/>
        <v>99.025114398332747</v>
      </c>
      <c r="E192" s="74"/>
      <c r="F192" s="74"/>
      <c r="G192" s="93"/>
      <c r="H192" s="142">
        <f>Субсидии!B187</f>
        <v>4309</v>
      </c>
      <c r="I192" s="142">
        <f>Субсидии!C187</f>
        <v>4308.9232000000002</v>
      </c>
      <c r="J192" s="74">
        <f t="shared" si="98"/>
        <v>99.998217683917389</v>
      </c>
      <c r="K192" s="74">
        <f>'Субвенции '!B187</f>
        <v>105.4</v>
      </c>
      <c r="L192" s="74">
        <f>'Субвенции '!C187</f>
        <v>62.441449999999996</v>
      </c>
      <c r="M192" s="74">
        <f t="shared" si="99"/>
        <v>59.242362428842497</v>
      </c>
      <c r="N192" s="74"/>
      <c r="O192" s="74"/>
      <c r="P192" s="74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</row>
    <row r="193" spans="1:29" s="31" customFormat="1" x14ac:dyDescent="0.25">
      <c r="A193" s="146" t="s">
        <v>531</v>
      </c>
      <c r="B193" s="349">
        <f t="shared" si="69"/>
        <v>3609.4</v>
      </c>
      <c r="C193" s="349">
        <f t="shared" si="70"/>
        <v>3574.6969300000001</v>
      </c>
      <c r="D193" s="349">
        <f t="shared" si="97"/>
        <v>99.038536321826342</v>
      </c>
      <c r="E193" s="74"/>
      <c r="F193" s="74"/>
      <c r="G193" s="93"/>
      <c r="H193" s="142">
        <f>Субсидии!B188</f>
        <v>3504</v>
      </c>
      <c r="I193" s="142">
        <f>Субсидии!C188</f>
        <v>3503.7276000000002</v>
      </c>
      <c r="J193" s="74">
        <f t="shared" si="98"/>
        <v>99.992226027397265</v>
      </c>
      <c r="K193" s="74">
        <f>'Субвенции '!B188</f>
        <v>105.4</v>
      </c>
      <c r="L193" s="74">
        <f>'Субвенции '!C188</f>
        <v>70.969329999999999</v>
      </c>
      <c r="M193" s="74">
        <f t="shared" si="99"/>
        <v>67.333330170777984</v>
      </c>
      <c r="N193" s="74"/>
      <c r="O193" s="74"/>
      <c r="P193" s="74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</row>
    <row r="194" spans="1:29" s="31" customFormat="1" x14ac:dyDescent="0.25">
      <c r="A194" s="146" t="s">
        <v>532</v>
      </c>
      <c r="B194" s="349">
        <f t="shared" si="69"/>
        <v>6955.4</v>
      </c>
      <c r="C194" s="349">
        <f t="shared" si="70"/>
        <v>5416.3849799999998</v>
      </c>
      <c r="D194" s="349">
        <f t="shared" si="97"/>
        <v>77.873091123443658</v>
      </c>
      <c r="E194" s="74"/>
      <c r="F194" s="74"/>
      <c r="G194" s="93"/>
      <c r="H194" s="142">
        <f>Субсидии!B189</f>
        <v>6850</v>
      </c>
      <c r="I194" s="142">
        <f>Субсидии!C189</f>
        <v>5349.8584000000001</v>
      </c>
      <c r="J194" s="74">
        <f t="shared" si="98"/>
        <v>78.100122627737221</v>
      </c>
      <c r="K194" s="74">
        <f>'Субвенции '!B189</f>
        <v>105.4</v>
      </c>
      <c r="L194" s="74">
        <f>'Субвенции '!C189</f>
        <v>66.526579999999996</v>
      </c>
      <c r="M194" s="74">
        <f t="shared" si="99"/>
        <v>63.11819734345351</v>
      </c>
      <c r="N194" s="74"/>
      <c r="O194" s="74"/>
      <c r="P194" s="74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</row>
    <row r="195" spans="1:29" s="31" customFormat="1" x14ac:dyDescent="0.25">
      <c r="A195" s="146" t="s">
        <v>533</v>
      </c>
      <c r="B195" s="349">
        <f t="shared" si="69"/>
        <v>2832.4</v>
      </c>
      <c r="C195" s="349">
        <f t="shared" si="70"/>
        <v>2798.90164</v>
      </c>
      <c r="D195" s="349">
        <f t="shared" si="97"/>
        <v>98.817315350939126</v>
      </c>
      <c r="E195" s="74"/>
      <c r="F195" s="74"/>
      <c r="G195" s="93"/>
      <c r="H195" s="142">
        <f>Субсидии!B190</f>
        <v>2727</v>
      </c>
      <c r="I195" s="142">
        <f>Субсидии!C190</f>
        <v>2727</v>
      </c>
      <c r="J195" s="74">
        <f t="shared" si="98"/>
        <v>100</v>
      </c>
      <c r="K195" s="74">
        <f>'Субвенции '!B190</f>
        <v>105.4</v>
      </c>
      <c r="L195" s="74">
        <f>'Субвенции '!C190</f>
        <v>71.90164</v>
      </c>
      <c r="M195" s="74">
        <f t="shared" si="99"/>
        <v>68.21787476280835</v>
      </c>
      <c r="N195" s="74"/>
      <c r="O195" s="74"/>
      <c r="P195" s="74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</row>
    <row r="196" spans="1:29" s="31" customFormat="1" x14ac:dyDescent="0.25">
      <c r="A196" s="146" t="s">
        <v>534</v>
      </c>
      <c r="B196" s="349">
        <f t="shared" si="69"/>
        <v>3369.4</v>
      </c>
      <c r="C196" s="349">
        <f t="shared" si="70"/>
        <v>3335.76892</v>
      </c>
      <c r="D196" s="349">
        <f t="shared" si="97"/>
        <v>99.001867394788391</v>
      </c>
      <c r="E196" s="74"/>
      <c r="F196" s="74"/>
      <c r="G196" s="93"/>
      <c r="H196" s="142">
        <f>Субсидии!B191</f>
        <v>3264</v>
      </c>
      <c r="I196" s="142">
        <f>Субсидии!C191</f>
        <v>3263.9148</v>
      </c>
      <c r="J196" s="74">
        <f t="shared" si="98"/>
        <v>99.997389705882355</v>
      </c>
      <c r="K196" s="74">
        <f>'Субвенции '!B191</f>
        <v>105.4</v>
      </c>
      <c r="L196" s="74">
        <f>'Субвенции '!C191</f>
        <v>71.854119999999995</v>
      </c>
      <c r="M196" s="74">
        <f t="shared" si="99"/>
        <v>68.172789373814041</v>
      </c>
      <c r="N196" s="74"/>
      <c r="O196" s="74"/>
      <c r="P196" s="74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</row>
    <row r="197" spans="1:29" s="31" customFormat="1" x14ac:dyDescent="0.25">
      <c r="A197" s="146" t="s">
        <v>535</v>
      </c>
      <c r="B197" s="349">
        <f t="shared" si="69"/>
        <v>5814.4</v>
      </c>
      <c r="C197" s="349">
        <f t="shared" si="70"/>
        <v>4417.1441999999997</v>
      </c>
      <c r="D197" s="349">
        <f t="shared" si="97"/>
        <v>75.969045817281227</v>
      </c>
      <c r="E197" s="74"/>
      <c r="F197" s="74"/>
      <c r="G197" s="93"/>
      <c r="H197" s="142">
        <f>Субсидии!B192</f>
        <v>5709</v>
      </c>
      <c r="I197" s="142">
        <f>Субсидии!C192</f>
        <v>4360.8872000000001</v>
      </c>
      <c r="J197" s="74">
        <f t="shared" si="98"/>
        <v>76.386183219478028</v>
      </c>
      <c r="K197" s="74">
        <f>'Субвенции '!B192</f>
        <v>105.4</v>
      </c>
      <c r="L197" s="74">
        <f>'Субвенции '!C192</f>
        <v>56.256999999999998</v>
      </c>
      <c r="M197" s="74">
        <f t="shared" si="99"/>
        <v>53.374762808349139</v>
      </c>
      <c r="N197" s="74"/>
      <c r="O197" s="74"/>
      <c r="P197" s="74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</row>
    <row r="198" spans="1:29" s="31" customFormat="1" x14ac:dyDescent="0.25">
      <c r="A198" s="146" t="s">
        <v>536</v>
      </c>
      <c r="B198" s="349">
        <f t="shared" si="69"/>
        <v>5820.4</v>
      </c>
      <c r="C198" s="349">
        <f t="shared" si="70"/>
        <v>5786.8515100000004</v>
      </c>
      <c r="D198" s="349">
        <f t="shared" si="97"/>
        <v>99.423605078688766</v>
      </c>
      <c r="E198" s="74"/>
      <c r="F198" s="74"/>
      <c r="G198" s="93"/>
      <c r="H198" s="142">
        <f>Субсидии!B193</f>
        <v>5715</v>
      </c>
      <c r="I198" s="142">
        <f>Субсидии!C193</f>
        <v>5714.99982</v>
      </c>
      <c r="J198" s="74">
        <f t="shared" si="98"/>
        <v>99.9999968503937</v>
      </c>
      <c r="K198" s="74">
        <f>'Субвенции '!B193</f>
        <v>105.4</v>
      </c>
      <c r="L198" s="74">
        <f>'Субвенции '!C193</f>
        <v>71.851690000000005</v>
      </c>
      <c r="M198" s="74">
        <f t="shared" si="99"/>
        <v>68.170483870967743</v>
      </c>
      <c r="N198" s="74"/>
      <c r="O198" s="74"/>
      <c r="P198" s="74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</row>
    <row r="199" spans="1:29" s="31" customFormat="1" x14ac:dyDescent="0.25">
      <c r="A199" s="146" t="s">
        <v>382</v>
      </c>
      <c r="B199" s="349">
        <f t="shared" si="69"/>
        <v>8413.7786599999999</v>
      </c>
      <c r="C199" s="349">
        <f t="shared" si="70"/>
        <v>5929.9705699999995</v>
      </c>
      <c r="D199" s="349">
        <f t="shared" si="97"/>
        <v>70.479279401438404</v>
      </c>
      <c r="E199" s="74"/>
      <c r="F199" s="74"/>
      <c r="G199" s="93"/>
      <c r="H199" s="142">
        <f>Субсидии!B194</f>
        <v>8150.1786599999996</v>
      </c>
      <c r="I199" s="142">
        <f>Субсидии!C194</f>
        <v>5762.9579999999996</v>
      </c>
      <c r="J199" s="74">
        <f t="shared" si="98"/>
        <v>70.709591045946468</v>
      </c>
      <c r="K199" s="74">
        <f>'Субвенции '!B194</f>
        <v>263.60000000000002</v>
      </c>
      <c r="L199" s="74">
        <f>'Субвенции '!C194</f>
        <v>167.01257000000001</v>
      </c>
      <c r="M199" s="74">
        <f t="shared" si="99"/>
        <v>63.358334597875569</v>
      </c>
      <c r="N199" s="74"/>
      <c r="O199" s="74"/>
      <c r="P199" s="74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</row>
    <row r="200" spans="1:29" s="31" customFormat="1" x14ac:dyDescent="0.25">
      <c r="A200" s="146" t="s">
        <v>537</v>
      </c>
      <c r="B200" s="349">
        <f t="shared" si="69"/>
        <v>4593.3999999999996</v>
      </c>
      <c r="C200" s="349">
        <f t="shared" si="70"/>
        <v>4559.9652000000006</v>
      </c>
      <c r="D200" s="349">
        <f t="shared" si="97"/>
        <v>99.272112160926568</v>
      </c>
      <c r="E200" s="74"/>
      <c r="F200" s="74"/>
      <c r="G200" s="93"/>
      <c r="H200" s="142">
        <f>Субсидии!B195</f>
        <v>4488</v>
      </c>
      <c r="I200" s="142">
        <f>Субсидии!C195</f>
        <v>4487.9652000000006</v>
      </c>
      <c r="J200" s="74">
        <f t="shared" si="98"/>
        <v>99.999224598930496</v>
      </c>
      <c r="K200" s="74">
        <f>'Субвенции '!B195</f>
        <v>105.4</v>
      </c>
      <c r="L200" s="74">
        <f>'Субвенции '!C195</f>
        <v>72</v>
      </c>
      <c r="M200" s="74">
        <f t="shared" si="99"/>
        <v>68.311195445920305</v>
      </c>
      <c r="N200" s="74"/>
      <c r="O200" s="74"/>
      <c r="P200" s="74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</row>
    <row r="201" spans="1:29" s="31" customFormat="1" x14ac:dyDescent="0.25">
      <c r="A201" s="146" t="s">
        <v>538</v>
      </c>
      <c r="B201" s="349">
        <f t="shared" si="69"/>
        <v>4530.4049999999997</v>
      </c>
      <c r="C201" s="349">
        <f t="shared" si="70"/>
        <v>4490.1541200000001</v>
      </c>
      <c r="D201" s="349">
        <f t="shared" si="97"/>
        <v>99.11153903458964</v>
      </c>
      <c r="E201" s="74"/>
      <c r="F201" s="74"/>
      <c r="G201" s="93"/>
      <c r="H201" s="142">
        <f>Субсидии!B196</f>
        <v>4425.0050000000001</v>
      </c>
      <c r="I201" s="142">
        <f>Субсидии!C196</f>
        <v>4424.7950000000001</v>
      </c>
      <c r="J201" s="74">
        <f t="shared" si="98"/>
        <v>99.995254242650574</v>
      </c>
      <c r="K201" s="74">
        <f>'Субвенции '!B196</f>
        <v>105.4</v>
      </c>
      <c r="L201" s="74">
        <f>'Субвенции '!C196</f>
        <v>65.359120000000004</v>
      </c>
      <c r="M201" s="74">
        <f t="shared" si="99"/>
        <v>62.010550284629986</v>
      </c>
      <c r="N201" s="74"/>
      <c r="O201" s="74"/>
      <c r="P201" s="74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</row>
    <row r="202" spans="1:29" s="32" customFormat="1" ht="31.5" x14ac:dyDescent="0.25">
      <c r="A202" s="40" t="s">
        <v>358</v>
      </c>
      <c r="B202" s="91">
        <f t="shared" ref="B202:B265" si="100">E202+H202+K202+N202</f>
        <v>316523.11920200009</v>
      </c>
      <c r="C202" s="91">
        <f t="shared" ref="C202:C265" si="101">F202+I202+L202+O202</f>
        <v>220112.06440999999</v>
      </c>
      <c r="D202" s="91">
        <f t="shared" ref="D202" si="102">C202/B202*100</f>
        <v>69.540596265111347</v>
      </c>
      <c r="E202" s="91">
        <f t="shared" ref="E202:F202" si="103">SUM(E203:E205)</f>
        <v>74287.3</v>
      </c>
      <c r="F202" s="91">
        <f t="shared" si="103"/>
        <v>48970.799999999996</v>
      </c>
      <c r="G202" s="92">
        <f t="shared" si="14"/>
        <v>65.920823613188247</v>
      </c>
      <c r="H202" s="91">
        <f>SUM(H203:H205)</f>
        <v>77073.254202000011</v>
      </c>
      <c r="I202" s="91">
        <f t="shared" ref="I202:O202" si="104">SUM(I203:I205)</f>
        <v>59172.339400000004</v>
      </c>
      <c r="J202" s="91">
        <f t="shared" si="15"/>
        <v>76.774154682655805</v>
      </c>
      <c r="K202" s="91">
        <f t="shared" si="104"/>
        <v>130721.10000000003</v>
      </c>
      <c r="L202" s="91">
        <f t="shared" si="104"/>
        <v>86227.837709999993</v>
      </c>
      <c r="M202" s="91">
        <f t="shared" si="16"/>
        <v>65.963213062007569</v>
      </c>
      <c r="N202" s="91">
        <f t="shared" si="104"/>
        <v>34441.465000000004</v>
      </c>
      <c r="O202" s="91">
        <f t="shared" si="104"/>
        <v>25741.087300000003</v>
      </c>
      <c r="P202" s="91">
        <f t="shared" si="17"/>
        <v>74.738653829040075</v>
      </c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</row>
    <row r="203" spans="1:29" s="31" customFormat="1" ht="31.5" x14ac:dyDescent="0.25">
      <c r="A203" s="145" t="s">
        <v>332</v>
      </c>
      <c r="B203" s="74">
        <f t="shared" si="100"/>
        <v>272077.40914200008</v>
      </c>
      <c r="C203" s="74">
        <f t="shared" si="101"/>
        <v>189523.87844999999</v>
      </c>
      <c r="D203" s="74">
        <f t="shared" si="11"/>
        <v>69.658072328631107</v>
      </c>
      <c r="E203" s="78">
        <f>Дотации!B25</f>
        <v>74287.3</v>
      </c>
      <c r="F203" s="78">
        <f>Дотации!C25</f>
        <v>48970.799999999996</v>
      </c>
      <c r="G203" s="78">
        <f t="shared" si="14"/>
        <v>65.920823613188247</v>
      </c>
      <c r="H203" s="74">
        <f>Субсидии!B198</f>
        <v>51467.709142000007</v>
      </c>
      <c r="I203" s="74">
        <f>Субсидии!C198</f>
        <v>39403.925600000002</v>
      </c>
      <c r="J203" s="74">
        <f t="shared" si="15"/>
        <v>76.560480846901726</v>
      </c>
      <c r="K203" s="74">
        <f>'Субвенции '!B198</f>
        <v>129930.00000000003</v>
      </c>
      <c r="L203" s="74">
        <f>'Субвенции '!C198</f>
        <v>85748.559339999993</v>
      </c>
      <c r="M203" s="74">
        <f t="shared" si="16"/>
        <v>65.995966551219865</v>
      </c>
      <c r="N203" s="74">
        <f>Иные!B80</f>
        <v>16392.400000000001</v>
      </c>
      <c r="O203" s="74">
        <f>Иные!C80</f>
        <v>15400.593510000002</v>
      </c>
      <c r="P203" s="74">
        <f t="shared" si="17"/>
        <v>93.949595605280507</v>
      </c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</row>
    <row r="204" spans="1:29" s="31" customFormat="1" x14ac:dyDescent="0.25">
      <c r="A204" s="146" t="s">
        <v>357</v>
      </c>
      <c r="B204" s="349">
        <f t="shared" si="100"/>
        <v>23631.47683</v>
      </c>
      <c r="C204" s="349">
        <f t="shared" si="101"/>
        <v>14319.44824</v>
      </c>
      <c r="D204" s="349">
        <f>C204/B204*100</f>
        <v>60.594808961840073</v>
      </c>
      <c r="E204" s="74"/>
      <c r="F204" s="74"/>
      <c r="G204" s="93"/>
      <c r="H204" s="142">
        <f>Субсидии!B199</f>
        <v>13103.97683</v>
      </c>
      <c r="I204" s="142">
        <f>Субсидии!C199</f>
        <v>11719.4138</v>
      </c>
      <c r="J204" s="74">
        <f>I204/H204*100</f>
        <v>89.434024128994139</v>
      </c>
      <c r="K204" s="74">
        <f>'Субвенции '!B199</f>
        <v>527.5</v>
      </c>
      <c r="L204" s="74">
        <f>'Субвенции '!C199</f>
        <v>308.60565000000003</v>
      </c>
      <c r="M204" s="74">
        <f>L204/K204*100</f>
        <v>58.503440758293848</v>
      </c>
      <c r="N204" s="74">
        <f>Иные!B81</f>
        <v>10000</v>
      </c>
      <c r="O204" s="74">
        <f>Иные!C81</f>
        <v>2291.4287899999999</v>
      </c>
      <c r="P204" s="74">
        <f t="shared" si="17"/>
        <v>22.914287899999998</v>
      </c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</row>
    <row r="205" spans="1:29" s="31" customFormat="1" x14ac:dyDescent="0.25">
      <c r="A205" s="146" t="s">
        <v>539</v>
      </c>
      <c r="B205" s="349">
        <f t="shared" si="100"/>
        <v>20814.233230000002</v>
      </c>
      <c r="C205" s="349">
        <f t="shared" si="101"/>
        <v>16268.737720000001</v>
      </c>
      <c r="D205" s="349">
        <f>C205/B205*100</f>
        <v>78.16159999856022</v>
      </c>
      <c r="E205" s="74"/>
      <c r="F205" s="74"/>
      <c r="G205" s="93"/>
      <c r="H205" s="142">
        <f>Субсидии!B200</f>
        <v>12501.568230000001</v>
      </c>
      <c r="I205" s="142">
        <f>Субсидии!C200</f>
        <v>8049</v>
      </c>
      <c r="J205" s="74">
        <f>I205/H205*100</f>
        <v>64.38392249609791</v>
      </c>
      <c r="K205" s="74">
        <f>'Субвенции '!B200</f>
        <v>263.60000000000002</v>
      </c>
      <c r="L205" s="74">
        <f>'Субвенции '!C200</f>
        <v>170.67272</v>
      </c>
      <c r="M205" s="74">
        <f>L205/K205*100</f>
        <v>64.746858877086481</v>
      </c>
      <c r="N205" s="74">
        <f>Иные!B82</f>
        <v>8049.0649999999996</v>
      </c>
      <c r="O205" s="74">
        <f>Иные!C82</f>
        <v>8049.0649999999996</v>
      </c>
      <c r="P205" s="74">
        <f t="shared" si="17"/>
        <v>100</v>
      </c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</row>
    <row r="206" spans="1:29" s="32" customFormat="1" ht="31.5" x14ac:dyDescent="0.25">
      <c r="A206" s="40" t="s">
        <v>360</v>
      </c>
      <c r="B206" s="91">
        <f t="shared" si="100"/>
        <v>470405.43014199991</v>
      </c>
      <c r="C206" s="91">
        <f t="shared" si="101"/>
        <v>342640.56643999991</v>
      </c>
      <c r="D206" s="91">
        <f t="shared" ref="D206" si="105">C206/B206*100</f>
        <v>72.839415636968312</v>
      </c>
      <c r="E206" s="91">
        <f t="shared" ref="E206:F206" si="106">SUM(E207:E217)</f>
        <v>86422.6</v>
      </c>
      <c r="F206" s="91">
        <f t="shared" si="106"/>
        <v>64817.1</v>
      </c>
      <c r="G206" s="92">
        <f t="shared" si="14"/>
        <v>75.00017356571081</v>
      </c>
      <c r="H206" s="91">
        <f>SUM(H207:H217)</f>
        <v>120989.43014200001</v>
      </c>
      <c r="I206" s="91">
        <f t="shared" ref="I206:O206" si="107">SUM(I207:I217)</f>
        <v>98277.507129999984</v>
      </c>
      <c r="J206" s="91">
        <f t="shared" si="15"/>
        <v>81.228175894915751</v>
      </c>
      <c r="K206" s="91">
        <f t="shared" si="107"/>
        <v>242166.09999999995</v>
      </c>
      <c r="L206" s="91">
        <f t="shared" si="107"/>
        <v>165172.30561999994</v>
      </c>
      <c r="M206" s="91">
        <f t="shared" si="16"/>
        <v>68.206204592632901</v>
      </c>
      <c r="N206" s="91">
        <f t="shared" si="107"/>
        <v>20827.3</v>
      </c>
      <c r="O206" s="91">
        <f t="shared" si="107"/>
        <v>14373.653689999999</v>
      </c>
      <c r="P206" s="91">
        <f t="shared" si="17"/>
        <v>69.013524028558663</v>
      </c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  <c r="AB206" s="118"/>
      <c r="AC206" s="118"/>
    </row>
    <row r="207" spans="1:29" s="31" customFormat="1" ht="31.5" x14ac:dyDescent="0.25">
      <c r="A207" s="145" t="s">
        <v>333</v>
      </c>
      <c r="B207" s="74">
        <f t="shared" si="100"/>
        <v>412716.22048199998</v>
      </c>
      <c r="C207" s="74">
        <f t="shared" si="101"/>
        <v>297438.23416999995</v>
      </c>
      <c r="D207" s="74">
        <f t="shared" si="11"/>
        <v>72.06846239835933</v>
      </c>
      <c r="E207" s="78">
        <f>Дотации!B26</f>
        <v>86422.6</v>
      </c>
      <c r="F207" s="78">
        <f>Дотации!C26</f>
        <v>64817.1</v>
      </c>
      <c r="G207" s="78">
        <f t="shared" si="14"/>
        <v>75.00017356571081</v>
      </c>
      <c r="H207" s="74">
        <f>Субсидии!B202</f>
        <v>74770.620481999998</v>
      </c>
      <c r="I207" s="74">
        <f>Субсидии!C202</f>
        <v>57890.986239999998</v>
      </c>
      <c r="J207" s="74">
        <f t="shared" si="15"/>
        <v>77.424777094014431</v>
      </c>
      <c r="K207" s="74">
        <f>'Субвенции '!B202</f>
        <v>240795.69999999998</v>
      </c>
      <c r="L207" s="74">
        <f>'Субвенции '!C202</f>
        <v>164363.06403999997</v>
      </c>
      <c r="M207" s="74">
        <f t="shared" si="16"/>
        <v>68.258305293657642</v>
      </c>
      <c r="N207" s="74">
        <f>Иные!B84</f>
        <v>10727.3</v>
      </c>
      <c r="O207" s="74">
        <f>Иные!C84</f>
        <v>10367.08389</v>
      </c>
      <c r="P207" s="74">
        <f t="shared" si="17"/>
        <v>96.642061748995559</v>
      </c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</row>
    <row r="208" spans="1:29" s="31" customFormat="1" x14ac:dyDescent="0.25">
      <c r="A208" s="146" t="s">
        <v>540</v>
      </c>
      <c r="B208" s="349">
        <f t="shared" si="100"/>
        <v>4259.5569999999998</v>
      </c>
      <c r="C208" s="349">
        <f t="shared" si="101"/>
        <v>4217.6252899999999</v>
      </c>
      <c r="D208" s="349">
        <f t="shared" ref="D208:D217" si="108">C208/B208*100</f>
        <v>99.015585188788407</v>
      </c>
      <c r="E208" s="74"/>
      <c r="F208" s="74"/>
      <c r="G208" s="93"/>
      <c r="H208" s="142">
        <f>Субсидии!B204</f>
        <v>4154.1570000000002</v>
      </c>
      <c r="I208" s="142">
        <f>Субсидии!C204</f>
        <v>4154.1570000000002</v>
      </c>
      <c r="J208" s="74">
        <f t="shared" si="15"/>
        <v>100</v>
      </c>
      <c r="K208" s="74">
        <f>'Субвенции '!B203</f>
        <v>105.4</v>
      </c>
      <c r="L208" s="74">
        <f>'Субвенции '!C203</f>
        <v>63.468290000000003</v>
      </c>
      <c r="M208" s="74">
        <f t="shared" ref="M208:M217" si="109">L208/K208*100</f>
        <v>60.216593927893733</v>
      </c>
      <c r="N208" s="74"/>
      <c r="O208" s="74"/>
      <c r="P208" s="74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</row>
    <row r="209" spans="1:29" s="31" customFormat="1" x14ac:dyDescent="0.25">
      <c r="A209" s="146" t="s">
        <v>640</v>
      </c>
      <c r="B209" s="349">
        <f t="shared" si="100"/>
        <v>4173.1534899999997</v>
      </c>
      <c r="C209" s="349">
        <f t="shared" si="101"/>
        <v>4134.0952299999999</v>
      </c>
      <c r="D209" s="349">
        <f t="shared" si="108"/>
        <v>99.064058868345157</v>
      </c>
      <c r="E209" s="74"/>
      <c r="F209" s="74"/>
      <c r="G209" s="93"/>
      <c r="H209" s="142">
        <f>Субсидии!B205</f>
        <v>4067.7534900000001</v>
      </c>
      <c r="I209" s="142">
        <f>Субсидии!C205</f>
        <v>4067.7534900000001</v>
      </c>
      <c r="J209" s="74">
        <f t="shared" si="15"/>
        <v>100</v>
      </c>
      <c r="K209" s="74">
        <f>'Субвенции '!B204</f>
        <v>105.4</v>
      </c>
      <c r="L209" s="74">
        <f>'Субвенции '!C204</f>
        <v>66.341740000000001</v>
      </c>
      <c r="M209" s="74">
        <f t="shared" si="109"/>
        <v>62.942827324478181</v>
      </c>
      <c r="N209" s="74"/>
      <c r="O209" s="74"/>
      <c r="P209" s="74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</row>
    <row r="210" spans="1:29" s="31" customFormat="1" x14ac:dyDescent="0.25">
      <c r="A210" s="146" t="s">
        <v>542</v>
      </c>
      <c r="B210" s="349">
        <f t="shared" si="100"/>
        <v>3465.4</v>
      </c>
      <c r="C210" s="349">
        <f t="shared" si="101"/>
        <v>3417.0803099999998</v>
      </c>
      <c r="D210" s="349">
        <f t="shared" si="108"/>
        <v>98.605653315634555</v>
      </c>
      <c r="E210" s="74"/>
      <c r="F210" s="74"/>
      <c r="G210" s="93"/>
      <c r="H210" s="142">
        <f>Субсидии!B206</f>
        <v>3360</v>
      </c>
      <c r="I210" s="142">
        <f>Субсидии!C206</f>
        <v>3360</v>
      </c>
      <c r="J210" s="74">
        <f t="shared" si="15"/>
        <v>100</v>
      </c>
      <c r="K210" s="74">
        <f>'Субвенции '!B205</f>
        <v>105.4</v>
      </c>
      <c r="L210" s="74">
        <f>'Субвенции '!C205</f>
        <v>57.080309999999997</v>
      </c>
      <c r="M210" s="74">
        <f t="shared" si="109"/>
        <v>54.155891840607204</v>
      </c>
      <c r="N210" s="74"/>
      <c r="O210" s="74"/>
      <c r="P210" s="74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</row>
    <row r="211" spans="1:29" s="31" customFormat="1" x14ac:dyDescent="0.25">
      <c r="A211" s="146" t="s">
        <v>543</v>
      </c>
      <c r="B211" s="349">
        <f t="shared" si="100"/>
        <v>3969.4</v>
      </c>
      <c r="C211" s="349">
        <f t="shared" si="101"/>
        <v>3836.4260599999998</v>
      </c>
      <c r="D211" s="349">
        <f t="shared" si="108"/>
        <v>96.650024185015354</v>
      </c>
      <c r="E211" s="74"/>
      <c r="F211" s="74"/>
      <c r="G211" s="93"/>
      <c r="H211" s="142">
        <f>Субсидии!B207</f>
        <v>3864</v>
      </c>
      <c r="I211" s="142">
        <f>Субсидии!C207</f>
        <v>3774.7339999999999</v>
      </c>
      <c r="J211" s="74">
        <f t="shared" si="15"/>
        <v>97.689803312629394</v>
      </c>
      <c r="K211" s="74">
        <f>'Субвенции '!B206</f>
        <v>105.4</v>
      </c>
      <c r="L211" s="74">
        <f>'Субвенции '!C206</f>
        <v>61.692059999999998</v>
      </c>
      <c r="M211" s="74">
        <f t="shared" si="109"/>
        <v>58.531366223908911</v>
      </c>
      <c r="N211" s="74"/>
      <c r="O211" s="74"/>
      <c r="P211" s="74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</row>
    <row r="212" spans="1:29" s="31" customFormat="1" x14ac:dyDescent="0.25">
      <c r="A212" s="146" t="s">
        <v>544</v>
      </c>
      <c r="B212" s="349">
        <f t="shared" si="100"/>
        <v>4188.0466699999997</v>
      </c>
      <c r="C212" s="349">
        <f t="shared" si="101"/>
        <v>4153.8477499999999</v>
      </c>
      <c r="D212" s="349">
        <f t="shared" si="108"/>
        <v>99.183415976594176</v>
      </c>
      <c r="E212" s="74"/>
      <c r="F212" s="74"/>
      <c r="G212" s="93"/>
      <c r="H212" s="142">
        <f>Субсидии!B208</f>
        <v>4082.6466700000001</v>
      </c>
      <c r="I212" s="142">
        <f>Субсидии!C208</f>
        <v>4082.6466700000001</v>
      </c>
      <c r="J212" s="74">
        <f t="shared" si="15"/>
        <v>100</v>
      </c>
      <c r="K212" s="74">
        <f>'Субвенции '!B207</f>
        <v>105.4</v>
      </c>
      <c r="L212" s="74">
        <f>'Субвенции '!C207</f>
        <v>71.201080000000005</v>
      </c>
      <c r="M212" s="74">
        <f t="shared" si="109"/>
        <v>67.553206831119553</v>
      </c>
      <c r="N212" s="74"/>
      <c r="O212" s="74"/>
      <c r="P212" s="74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</row>
    <row r="213" spans="1:29" s="31" customFormat="1" x14ac:dyDescent="0.25">
      <c r="A213" s="146" t="s">
        <v>359</v>
      </c>
      <c r="B213" s="349">
        <f t="shared" si="100"/>
        <v>20813.584999999999</v>
      </c>
      <c r="C213" s="349">
        <f t="shared" si="101"/>
        <v>14161.67362</v>
      </c>
      <c r="D213" s="349">
        <f t="shared" si="108"/>
        <v>68.040530355534628</v>
      </c>
      <c r="E213" s="74"/>
      <c r="F213" s="74"/>
      <c r="G213" s="93"/>
      <c r="H213" s="142">
        <f>Субсидии!B203</f>
        <v>10449.985000000001</v>
      </c>
      <c r="I213" s="142">
        <f>Субсидии!C203</f>
        <v>10000</v>
      </c>
      <c r="J213" s="74">
        <f t="shared" si="15"/>
        <v>95.69391726399607</v>
      </c>
      <c r="K213" s="74">
        <f>'Субвенции '!B208</f>
        <v>263.60000000000002</v>
      </c>
      <c r="L213" s="74">
        <f>'Субвенции '!C208</f>
        <v>155.10382000000001</v>
      </c>
      <c r="M213" s="74">
        <f t="shared" si="109"/>
        <v>58.840599393019723</v>
      </c>
      <c r="N213" s="74">
        <f>Иные!B85</f>
        <v>10100</v>
      </c>
      <c r="O213" s="74">
        <f>Иные!C85</f>
        <v>4006.5697999999998</v>
      </c>
      <c r="P213" s="74">
        <f t="shared" si="17"/>
        <v>39.669007920792076</v>
      </c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</row>
    <row r="214" spans="1:29" s="31" customFormat="1" x14ac:dyDescent="0.25">
      <c r="A214" s="146" t="s">
        <v>545</v>
      </c>
      <c r="B214" s="349">
        <f t="shared" si="100"/>
        <v>3531.4</v>
      </c>
      <c r="C214" s="349">
        <f t="shared" si="101"/>
        <v>3490.66563</v>
      </c>
      <c r="D214" s="349">
        <f t="shared" si="108"/>
        <v>98.84650931641842</v>
      </c>
      <c r="E214" s="74"/>
      <c r="F214" s="74"/>
      <c r="G214" s="93"/>
      <c r="H214" s="142">
        <f>Субсидии!B209</f>
        <v>3426</v>
      </c>
      <c r="I214" s="142">
        <f>Субсидии!C209</f>
        <v>3426</v>
      </c>
      <c r="J214" s="74">
        <f t="shared" si="15"/>
        <v>100</v>
      </c>
      <c r="K214" s="74">
        <f>'Субвенции '!B209</f>
        <v>105.4</v>
      </c>
      <c r="L214" s="74">
        <f>'Субвенции '!C209</f>
        <v>64.665629999999993</v>
      </c>
      <c r="M214" s="74">
        <f t="shared" si="109"/>
        <v>61.352590132827309</v>
      </c>
      <c r="N214" s="74"/>
      <c r="O214" s="74"/>
      <c r="P214" s="74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</row>
    <row r="215" spans="1:29" s="31" customFormat="1" x14ac:dyDescent="0.25">
      <c r="A215" s="146" t="s">
        <v>285</v>
      </c>
      <c r="B215" s="349">
        <f t="shared" si="100"/>
        <v>3454.6675</v>
      </c>
      <c r="C215" s="349">
        <f t="shared" si="101"/>
        <v>3404.7226999999998</v>
      </c>
      <c r="D215" s="349">
        <f t="shared" si="108"/>
        <v>98.554280549430587</v>
      </c>
      <c r="E215" s="74"/>
      <c r="F215" s="74"/>
      <c r="G215" s="93"/>
      <c r="H215" s="142">
        <f>Субсидии!B210</f>
        <v>3349.2674999999999</v>
      </c>
      <c r="I215" s="142">
        <f>Субсидии!C210</f>
        <v>3349.2674999999999</v>
      </c>
      <c r="J215" s="74">
        <f t="shared" si="15"/>
        <v>100</v>
      </c>
      <c r="K215" s="74">
        <f>'Субвенции '!B210</f>
        <v>105.4</v>
      </c>
      <c r="L215" s="74">
        <f>'Субвенции '!C210</f>
        <v>55.455199999999998</v>
      </c>
      <c r="M215" s="74">
        <f t="shared" si="109"/>
        <v>52.614041745730546</v>
      </c>
      <c r="N215" s="74"/>
      <c r="O215" s="74"/>
      <c r="P215" s="74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</row>
    <row r="216" spans="1:29" s="31" customFormat="1" x14ac:dyDescent="0.25">
      <c r="A216" s="146" t="s">
        <v>546</v>
      </c>
      <c r="B216" s="349">
        <f t="shared" si="100"/>
        <v>2949.4</v>
      </c>
      <c r="C216" s="349">
        <f t="shared" si="101"/>
        <v>2894.4413799999998</v>
      </c>
      <c r="D216" s="349">
        <f t="shared" si="108"/>
        <v>98.136616939038433</v>
      </c>
      <c r="E216" s="74"/>
      <c r="F216" s="74"/>
      <c r="G216" s="93"/>
      <c r="H216" s="142">
        <f>Субсидии!B211</f>
        <v>2844</v>
      </c>
      <c r="I216" s="142">
        <f>Субсидии!C211</f>
        <v>2832.9252299999998</v>
      </c>
      <c r="J216" s="74">
        <f t="shared" si="15"/>
        <v>99.610591772151892</v>
      </c>
      <c r="K216" s="74">
        <f>'Субвенции '!B211</f>
        <v>105.4</v>
      </c>
      <c r="L216" s="74">
        <f>'Субвенции '!C211</f>
        <v>61.516150000000003</v>
      </c>
      <c r="M216" s="74">
        <f t="shared" si="109"/>
        <v>58.36446869070209</v>
      </c>
      <c r="N216" s="74"/>
      <c r="O216" s="74"/>
      <c r="P216" s="74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</row>
    <row r="217" spans="1:29" s="31" customFormat="1" x14ac:dyDescent="0.25">
      <c r="A217" s="146" t="s">
        <v>641</v>
      </c>
      <c r="B217" s="349">
        <f t="shared" si="100"/>
        <v>6884.6</v>
      </c>
      <c r="C217" s="349">
        <f t="shared" si="101"/>
        <v>1491.7543000000001</v>
      </c>
      <c r="D217" s="349">
        <f t="shared" si="108"/>
        <v>21.667987973157484</v>
      </c>
      <c r="E217" s="74"/>
      <c r="F217" s="74"/>
      <c r="G217" s="93"/>
      <c r="H217" s="142">
        <f>Субсидии!B212</f>
        <v>6621</v>
      </c>
      <c r="I217" s="142">
        <f>Субсидии!C212</f>
        <v>1339.037</v>
      </c>
      <c r="J217" s="74">
        <f t="shared" si="15"/>
        <v>20.224090016613804</v>
      </c>
      <c r="K217" s="74">
        <f>'Субвенции '!B212</f>
        <v>263.60000000000002</v>
      </c>
      <c r="L217" s="74">
        <f>'Субвенции '!C212</f>
        <v>152.71729999999999</v>
      </c>
      <c r="M217" s="74">
        <f t="shared" si="109"/>
        <v>57.935242792109257</v>
      </c>
      <c r="N217" s="74"/>
      <c r="O217" s="74"/>
      <c r="P217" s="74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</row>
    <row r="218" spans="1:29" s="32" customFormat="1" ht="31.5" x14ac:dyDescent="0.25">
      <c r="A218" s="40" t="s">
        <v>367</v>
      </c>
      <c r="B218" s="91">
        <f t="shared" si="100"/>
        <v>1276359.0585419999</v>
      </c>
      <c r="C218" s="91">
        <f t="shared" si="101"/>
        <v>895728.69806000008</v>
      </c>
      <c r="D218" s="91">
        <f t="shared" ref="D218" si="110">C218/B218*100</f>
        <v>70.178426052242827</v>
      </c>
      <c r="E218" s="91">
        <f t="shared" ref="E218:F218" si="111">SUM(E219:E226)</f>
        <v>219246.3</v>
      </c>
      <c r="F218" s="91">
        <f t="shared" si="111"/>
        <v>167056.29999999999</v>
      </c>
      <c r="G218" s="92">
        <f t="shared" si="14"/>
        <v>76.195721432927257</v>
      </c>
      <c r="H218" s="91">
        <f>SUM(H219:H226)</f>
        <v>346459.65854199999</v>
      </c>
      <c r="I218" s="91">
        <f t="shared" ref="I218:O218" si="112">SUM(I219:I226)</f>
        <v>226784.92108</v>
      </c>
      <c r="J218" s="91">
        <f t="shared" si="15"/>
        <v>65.457814636882958</v>
      </c>
      <c r="K218" s="91">
        <f t="shared" si="112"/>
        <v>683952.29999999993</v>
      </c>
      <c r="L218" s="91">
        <f t="shared" si="112"/>
        <v>475891.77698000008</v>
      </c>
      <c r="M218" s="91">
        <f t="shared" si="16"/>
        <v>69.579673462608454</v>
      </c>
      <c r="N218" s="91">
        <f t="shared" si="112"/>
        <v>26700.800000000003</v>
      </c>
      <c r="O218" s="91">
        <f t="shared" si="112"/>
        <v>25995.699999999997</v>
      </c>
      <c r="P218" s="91">
        <f t="shared" si="17"/>
        <v>97.359255153403623</v>
      </c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  <c r="AB218" s="118"/>
      <c r="AC218" s="118"/>
    </row>
    <row r="219" spans="1:29" s="31" customFormat="1" ht="31.5" x14ac:dyDescent="0.25">
      <c r="A219" s="145" t="s">
        <v>334</v>
      </c>
      <c r="B219" s="74">
        <f t="shared" si="100"/>
        <v>1175209.9209420001</v>
      </c>
      <c r="C219" s="74">
        <f t="shared" si="101"/>
        <v>815320.38436999987</v>
      </c>
      <c r="D219" s="74">
        <f t="shared" si="11"/>
        <v>69.376574332904923</v>
      </c>
      <c r="E219" s="78">
        <f>Дотации!B27</f>
        <v>219246.3</v>
      </c>
      <c r="F219" s="78">
        <f>Дотации!C27</f>
        <v>167056.29999999999</v>
      </c>
      <c r="G219" s="78">
        <f t="shared" si="14"/>
        <v>76.195721432927257</v>
      </c>
      <c r="H219" s="74">
        <f>Субсидии!B214</f>
        <v>247156.02094199997</v>
      </c>
      <c r="I219" s="74">
        <f>Субсидии!C214</f>
        <v>147519.96348000001</v>
      </c>
      <c r="J219" s="74">
        <f t="shared" si="15"/>
        <v>59.686979470598644</v>
      </c>
      <c r="K219" s="74">
        <f>'Субвенции '!B214</f>
        <v>682106.8</v>
      </c>
      <c r="L219" s="74">
        <f>'Субвенции '!C214</f>
        <v>474748.42089000001</v>
      </c>
      <c r="M219" s="74">
        <f t="shared" si="16"/>
        <v>69.600306123615823</v>
      </c>
      <c r="N219" s="74">
        <f>Иные!B87</f>
        <v>26700.800000000003</v>
      </c>
      <c r="O219" s="74">
        <f>Иные!C87</f>
        <v>25995.699999999997</v>
      </c>
      <c r="P219" s="74">
        <f t="shared" si="17"/>
        <v>97.359255153403623</v>
      </c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</row>
    <row r="220" spans="1:29" s="31" customFormat="1" x14ac:dyDescent="0.25">
      <c r="A220" s="146" t="s">
        <v>548</v>
      </c>
      <c r="B220" s="349">
        <f t="shared" si="100"/>
        <v>5000</v>
      </c>
      <c r="C220" s="349">
        <f t="shared" si="101"/>
        <v>5000</v>
      </c>
      <c r="D220" s="349">
        <f t="shared" ref="D220:D226" si="113">C220/B220*100</f>
        <v>100</v>
      </c>
      <c r="E220" s="74"/>
      <c r="F220" s="74"/>
      <c r="G220" s="93"/>
      <c r="H220" s="142">
        <f>Субсидии!B215</f>
        <v>5000</v>
      </c>
      <c r="I220" s="142">
        <f>Субсидии!C215</f>
        <v>5000</v>
      </c>
      <c r="J220" s="74">
        <f t="shared" ref="J220:J226" si="114">I220/H220*100</f>
        <v>100</v>
      </c>
      <c r="K220" s="74"/>
      <c r="L220" s="74"/>
      <c r="M220" s="74"/>
      <c r="N220" s="74">
        <f>Иные!B88</f>
        <v>0</v>
      </c>
      <c r="O220" s="74">
        <f>Иные!C88</f>
        <v>0</v>
      </c>
      <c r="P220" s="74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</row>
    <row r="221" spans="1:29" s="31" customFormat="1" x14ac:dyDescent="0.25">
      <c r="A221" s="146" t="s">
        <v>362</v>
      </c>
      <c r="B221" s="349">
        <f t="shared" si="100"/>
        <v>16391.599999999999</v>
      </c>
      <c r="C221" s="349">
        <f t="shared" si="101"/>
        <v>16305.06748</v>
      </c>
      <c r="D221" s="349">
        <f t="shared" si="113"/>
        <v>99.472092291173524</v>
      </c>
      <c r="E221" s="74"/>
      <c r="F221" s="74"/>
      <c r="G221" s="93"/>
      <c r="H221" s="142">
        <f>Субсидии!B216</f>
        <v>16128</v>
      </c>
      <c r="I221" s="142">
        <f>Субсидии!C216</f>
        <v>16128</v>
      </c>
      <c r="J221" s="74">
        <f t="shared" si="114"/>
        <v>100</v>
      </c>
      <c r="K221" s="74">
        <f>'Субвенции '!B215</f>
        <v>263.60000000000002</v>
      </c>
      <c r="L221" s="74">
        <f>'Субвенции '!C215</f>
        <v>177.06748000000002</v>
      </c>
      <c r="M221" s="74">
        <f t="shared" ref="M221:M226" si="115">L221/K221*100</f>
        <v>67.172792109256449</v>
      </c>
      <c r="N221" s="74">
        <f>Иные!B89</f>
        <v>0</v>
      </c>
      <c r="O221" s="74">
        <f>Иные!C89</f>
        <v>0</v>
      </c>
      <c r="P221" s="74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</row>
    <row r="222" spans="1:29" s="31" customFormat="1" x14ac:dyDescent="0.25">
      <c r="A222" s="146" t="s">
        <v>363</v>
      </c>
      <c r="B222" s="349">
        <f t="shared" si="100"/>
        <v>12210.2376</v>
      </c>
      <c r="C222" s="349">
        <f t="shared" si="101"/>
        <v>1307.5445</v>
      </c>
      <c r="D222" s="349">
        <f t="shared" si="113"/>
        <v>10.708591780392544</v>
      </c>
      <c r="E222" s="74"/>
      <c r="F222" s="74"/>
      <c r="G222" s="93"/>
      <c r="H222" s="142">
        <f>Субсидии!B217</f>
        <v>11946.6376</v>
      </c>
      <c r="I222" s="142">
        <f>Субсидии!C217</f>
        <v>1155.6376</v>
      </c>
      <c r="J222" s="74">
        <f t="shared" si="114"/>
        <v>9.6733293391271875</v>
      </c>
      <c r="K222" s="74">
        <f>'Субвенции '!B216</f>
        <v>263.60000000000002</v>
      </c>
      <c r="L222" s="74">
        <f>'Субвенции '!C216</f>
        <v>151.90690000000001</v>
      </c>
      <c r="M222" s="74">
        <f t="shared" si="115"/>
        <v>57.627807283763275</v>
      </c>
      <c r="N222" s="74">
        <f>Иные!B90</f>
        <v>0</v>
      </c>
      <c r="O222" s="74">
        <f>Иные!C90</f>
        <v>0</v>
      </c>
      <c r="P222" s="74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</row>
    <row r="223" spans="1:29" s="31" customFormat="1" x14ac:dyDescent="0.25">
      <c r="A223" s="146" t="s">
        <v>364</v>
      </c>
      <c r="B223" s="349">
        <f t="shared" si="100"/>
        <v>9260.6</v>
      </c>
      <c r="C223" s="349">
        <f t="shared" si="101"/>
        <v>201.53518</v>
      </c>
      <c r="D223" s="349">
        <f t="shared" si="113"/>
        <v>2.1762648208539401</v>
      </c>
      <c r="E223" s="74"/>
      <c r="F223" s="74"/>
      <c r="G223" s="93"/>
      <c r="H223" s="142">
        <f>Субсидии!B218</f>
        <v>8997</v>
      </c>
      <c r="I223" s="142">
        <f>Субсидии!C218</f>
        <v>24</v>
      </c>
      <c r="J223" s="74">
        <f t="shared" si="114"/>
        <v>0.26675558519506498</v>
      </c>
      <c r="K223" s="74">
        <f>'Субвенции '!B217</f>
        <v>263.60000000000002</v>
      </c>
      <c r="L223" s="74">
        <f>'Субвенции '!C217</f>
        <v>177.53518</v>
      </c>
      <c r="M223" s="74">
        <f t="shared" si="115"/>
        <v>67.350220030349007</v>
      </c>
      <c r="N223" s="74">
        <f>Иные!B91</f>
        <v>0</v>
      </c>
      <c r="O223" s="74">
        <f>Иные!C91</f>
        <v>0</v>
      </c>
      <c r="P223" s="74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</row>
    <row r="224" spans="1:29" s="31" customFormat="1" x14ac:dyDescent="0.25">
      <c r="A224" s="146" t="s">
        <v>549</v>
      </c>
      <c r="B224" s="349">
        <f t="shared" si="100"/>
        <v>13888.6</v>
      </c>
      <c r="C224" s="349">
        <f t="shared" si="101"/>
        <v>13759.75468</v>
      </c>
      <c r="D224" s="349">
        <f t="shared" si="113"/>
        <v>99.072294399723518</v>
      </c>
      <c r="E224" s="74"/>
      <c r="F224" s="74"/>
      <c r="G224" s="93"/>
      <c r="H224" s="142">
        <f>Субсидии!B219</f>
        <v>13625</v>
      </c>
      <c r="I224" s="142">
        <f>Субсидии!C219</f>
        <v>13625</v>
      </c>
      <c r="J224" s="74">
        <f t="shared" si="114"/>
        <v>100</v>
      </c>
      <c r="K224" s="74">
        <f>'Субвенции '!B218</f>
        <v>263.60000000000002</v>
      </c>
      <c r="L224" s="74">
        <f>'Субвенции '!C218</f>
        <v>134.75467999999998</v>
      </c>
      <c r="M224" s="74">
        <f t="shared" si="115"/>
        <v>51.120895295902869</v>
      </c>
      <c r="N224" s="74"/>
      <c r="O224" s="74"/>
      <c r="P224" s="74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</row>
    <row r="225" spans="1:29" s="31" customFormat="1" x14ac:dyDescent="0.25">
      <c r="A225" s="146" t="s">
        <v>365</v>
      </c>
      <c r="B225" s="349">
        <f t="shared" si="100"/>
        <v>24091.5</v>
      </c>
      <c r="C225" s="349">
        <f t="shared" si="101"/>
        <v>23893.065719999999</v>
      </c>
      <c r="D225" s="349">
        <f t="shared" si="113"/>
        <v>99.176330739057335</v>
      </c>
      <c r="E225" s="74"/>
      <c r="F225" s="74"/>
      <c r="G225" s="93"/>
      <c r="H225" s="142">
        <f>Субсидии!B220</f>
        <v>23564</v>
      </c>
      <c r="I225" s="142">
        <f>Субсидии!C220</f>
        <v>23564</v>
      </c>
      <c r="J225" s="74">
        <f t="shared" si="114"/>
        <v>100</v>
      </c>
      <c r="K225" s="74">
        <f>'Субвенции '!B219</f>
        <v>527.5</v>
      </c>
      <c r="L225" s="74">
        <f>'Субвенции '!C219</f>
        <v>329.06572</v>
      </c>
      <c r="M225" s="74">
        <f t="shared" si="115"/>
        <v>62.382127014218014</v>
      </c>
      <c r="N225" s="74">
        <f>Иные!B92</f>
        <v>0</v>
      </c>
      <c r="O225" s="74">
        <f>Иные!C92</f>
        <v>0</v>
      </c>
      <c r="P225" s="74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</row>
    <row r="226" spans="1:29" s="31" customFormat="1" x14ac:dyDescent="0.25">
      <c r="A226" s="146" t="s">
        <v>366</v>
      </c>
      <c r="B226" s="349">
        <f t="shared" si="100"/>
        <v>20306.599999999999</v>
      </c>
      <c r="C226" s="349">
        <f t="shared" si="101"/>
        <v>19941.346129999998</v>
      </c>
      <c r="D226" s="349">
        <f t="shared" si="113"/>
        <v>98.201304649719788</v>
      </c>
      <c r="E226" s="74"/>
      <c r="F226" s="74"/>
      <c r="G226" s="93"/>
      <c r="H226" s="142">
        <f>Субсидии!B221</f>
        <v>20043</v>
      </c>
      <c r="I226" s="142">
        <f>Субсидии!C221</f>
        <v>19768.32</v>
      </c>
      <c r="J226" s="74">
        <f t="shared" si="114"/>
        <v>98.629546475078584</v>
      </c>
      <c r="K226" s="74">
        <f>'Субвенции '!B220</f>
        <v>263.60000000000002</v>
      </c>
      <c r="L226" s="74">
        <f>'Субвенции '!C220</f>
        <v>173.02612999999999</v>
      </c>
      <c r="M226" s="74">
        <f t="shared" si="115"/>
        <v>65.639654779969646</v>
      </c>
      <c r="N226" s="74">
        <f>Иные!B93</f>
        <v>0</v>
      </c>
      <c r="O226" s="74">
        <f>Иные!C93</f>
        <v>0</v>
      </c>
      <c r="P226" s="74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</row>
    <row r="227" spans="1:29" s="32" customFormat="1" ht="31.5" x14ac:dyDescent="0.25">
      <c r="A227" s="40" t="s">
        <v>369</v>
      </c>
      <c r="B227" s="91">
        <f t="shared" si="100"/>
        <v>376582.55122000002</v>
      </c>
      <c r="C227" s="91">
        <f t="shared" si="101"/>
        <v>272495.23826000001</v>
      </c>
      <c r="D227" s="91">
        <f t="shared" ref="D227" si="116">C227/B227*100</f>
        <v>72.360027669154519</v>
      </c>
      <c r="E227" s="91">
        <f t="shared" ref="E227:F227" si="117">SUM(E228:E233)</f>
        <v>80000.099999999991</v>
      </c>
      <c r="F227" s="91">
        <f t="shared" si="117"/>
        <v>59250.299999999996</v>
      </c>
      <c r="G227" s="92">
        <f t="shared" si="14"/>
        <v>74.062782421521973</v>
      </c>
      <c r="H227" s="91">
        <f>SUM(H228:H233)</f>
        <v>69497.65122</v>
      </c>
      <c r="I227" s="91">
        <f t="shared" ref="I227:O227" si="118">SUM(I228:I233)</f>
        <v>54675.044689999995</v>
      </c>
      <c r="J227" s="91">
        <f t="shared" si="15"/>
        <v>78.671787794557346</v>
      </c>
      <c r="K227" s="91">
        <f t="shared" si="118"/>
        <v>187441.90000000005</v>
      </c>
      <c r="L227" s="91">
        <f t="shared" si="118"/>
        <v>140154.82533000002</v>
      </c>
      <c r="M227" s="91">
        <f t="shared" si="16"/>
        <v>74.772409653337903</v>
      </c>
      <c r="N227" s="91">
        <f t="shared" si="118"/>
        <v>39642.9</v>
      </c>
      <c r="O227" s="91">
        <f t="shared" si="118"/>
        <v>18415.068240000001</v>
      </c>
      <c r="P227" s="91">
        <f t="shared" si="17"/>
        <v>46.452374170406301</v>
      </c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  <c r="AB227" s="118"/>
      <c r="AC227" s="118"/>
    </row>
    <row r="228" spans="1:29" s="31" customFormat="1" ht="32.25" customHeight="1" x14ac:dyDescent="0.25">
      <c r="A228" s="145" t="s">
        <v>335</v>
      </c>
      <c r="B228" s="74">
        <f t="shared" si="100"/>
        <v>313094.70682000008</v>
      </c>
      <c r="C228" s="74">
        <f t="shared" si="101"/>
        <v>231004.02937</v>
      </c>
      <c r="D228" s="74">
        <f t="shared" si="11"/>
        <v>73.780879822668339</v>
      </c>
      <c r="E228" s="78">
        <f>Дотации!B28</f>
        <v>80000.099999999991</v>
      </c>
      <c r="F228" s="78">
        <f>Дотации!C28</f>
        <v>59250.299999999996</v>
      </c>
      <c r="G228" s="78">
        <f t="shared" si="14"/>
        <v>74.062782421521973</v>
      </c>
      <c r="H228" s="74">
        <f>Субсидии!B223</f>
        <v>42064.506820000002</v>
      </c>
      <c r="I228" s="74">
        <f>Субсидии!C223</f>
        <v>28655.86997</v>
      </c>
      <c r="J228" s="74">
        <f t="shared" si="15"/>
        <v>68.12363233597992</v>
      </c>
      <c r="K228" s="74">
        <f>'Субвенции '!B222</f>
        <v>186387.20000000004</v>
      </c>
      <c r="L228" s="74">
        <f>'Субвенции '!C222</f>
        <v>139501.71377</v>
      </c>
      <c r="M228" s="74">
        <f t="shared" si="16"/>
        <v>74.845114777194993</v>
      </c>
      <c r="N228" s="74">
        <f>Иные!B95</f>
        <v>4642.8999999999996</v>
      </c>
      <c r="O228" s="74">
        <f>Иные!C95</f>
        <v>3596.14563</v>
      </c>
      <c r="P228" s="74">
        <f t="shared" si="17"/>
        <v>77.454729371728888</v>
      </c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</row>
    <row r="229" spans="1:29" s="31" customFormat="1" x14ac:dyDescent="0.25">
      <c r="A229" s="146" t="s">
        <v>550</v>
      </c>
      <c r="B229" s="349">
        <f t="shared" si="100"/>
        <v>5103.851200000001</v>
      </c>
      <c r="C229" s="349">
        <f t="shared" si="101"/>
        <v>3832.2291</v>
      </c>
      <c r="D229" s="349">
        <f>C229/B229*100</f>
        <v>75.085047542138355</v>
      </c>
      <c r="E229" s="74"/>
      <c r="F229" s="74"/>
      <c r="G229" s="93"/>
      <c r="H229" s="142">
        <f>Субсидии!B224</f>
        <v>4840.2512000000006</v>
      </c>
      <c r="I229" s="142">
        <f>Субсидии!C224</f>
        <v>3675.4</v>
      </c>
      <c r="J229" s="74">
        <f t="shared" si="15"/>
        <v>75.934075487652365</v>
      </c>
      <c r="K229" s="74">
        <f>'Субвенции '!B223</f>
        <v>263.60000000000002</v>
      </c>
      <c r="L229" s="74">
        <f>'Субвенции '!C223</f>
        <v>156.82910000000001</v>
      </c>
      <c r="M229" s="74">
        <f>L229/K229*100</f>
        <v>59.4951062215478</v>
      </c>
      <c r="N229" s="74"/>
      <c r="O229" s="74"/>
      <c r="P229" s="74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</row>
    <row r="230" spans="1:29" s="31" customFormat="1" x14ac:dyDescent="0.25">
      <c r="A230" s="146" t="s">
        <v>474</v>
      </c>
      <c r="B230" s="349">
        <f t="shared" si="100"/>
        <v>0</v>
      </c>
      <c r="C230" s="349">
        <f t="shared" si="101"/>
        <v>0</v>
      </c>
      <c r="D230" s="349"/>
      <c r="E230" s="74"/>
      <c r="F230" s="74"/>
      <c r="G230" s="93"/>
      <c r="H230" s="142">
        <f>Субсидии!B225</f>
        <v>0</v>
      </c>
      <c r="I230" s="142">
        <f>Субсидии!C225</f>
        <v>0</v>
      </c>
      <c r="J230" s="74"/>
      <c r="K230" s="74">
        <f>'Субвенции '!B224</f>
        <v>0</v>
      </c>
      <c r="L230" s="74">
        <f>'Субвенции '!C224</f>
        <v>0</v>
      </c>
      <c r="M230" s="74"/>
      <c r="N230" s="74"/>
      <c r="O230" s="74"/>
      <c r="P230" s="74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</row>
    <row r="231" spans="1:29" s="31" customFormat="1" x14ac:dyDescent="0.25">
      <c r="A231" s="146" t="s">
        <v>551</v>
      </c>
      <c r="B231" s="349">
        <f t="shared" si="100"/>
        <v>0</v>
      </c>
      <c r="C231" s="349">
        <f t="shared" si="101"/>
        <v>0</v>
      </c>
      <c r="D231" s="349"/>
      <c r="E231" s="74"/>
      <c r="F231" s="74"/>
      <c r="G231" s="93"/>
      <c r="H231" s="142">
        <f>Субсидии!B226</f>
        <v>0</v>
      </c>
      <c r="I231" s="142">
        <f>Субсидии!C226</f>
        <v>0</v>
      </c>
      <c r="J231" s="74"/>
      <c r="K231" s="74">
        <f>'Субвенции '!B225</f>
        <v>0</v>
      </c>
      <c r="L231" s="74">
        <f>'Субвенции '!C225</f>
        <v>0</v>
      </c>
      <c r="M231" s="74"/>
      <c r="N231" s="74"/>
      <c r="O231" s="74"/>
      <c r="P231" s="74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</row>
    <row r="232" spans="1:29" s="31" customFormat="1" x14ac:dyDescent="0.25">
      <c r="A232" s="146" t="s">
        <v>368</v>
      </c>
      <c r="B232" s="349">
        <f t="shared" si="100"/>
        <v>46567.393199999999</v>
      </c>
      <c r="C232" s="349">
        <f t="shared" si="101"/>
        <v>26192.14733</v>
      </c>
      <c r="D232" s="349">
        <f>C232/B232*100</f>
        <v>56.245680786787098</v>
      </c>
      <c r="E232" s="74"/>
      <c r="F232" s="74"/>
      <c r="G232" s="93"/>
      <c r="H232" s="142">
        <f>Субсидии!B227</f>
        <v>11039.8932</v>
      </c>
      <c r="I232" s="142">
        <f>Субсидии!C227</f>
        <v>11039.8932</v>
      </c>
      <c r="J232" s="74">
        <f t="shared" si="15"/>
        <v>100</v>
      </c>
      <c r="K232" s="74">
        <f>'Субвенции '!B226</f>
        <v>527.5</v>
      </c>
      <c r="L232" s="74">
        <f>'Субвенции '!C226</f>
        <v>333.33152000000001</v>
      </c>
      <c r="M232" s="74">
        <f>L232/K232*100</f>
        <v>63.190809478672996</v>
      </c>
      <c r="N232" s="74">
        <f>Иные!B96</f>
        <v>35000</v>
      </c>
      <c r="O232" s="74">
        <f>Иные!C96</f>
        <v>14818.92261</v>
      </c>
      <c r="P232" s="74">
        <f t="shared" si="17"/>
        <v>42.339778885714288</v>
      </c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</row>
    <row r="233" spans="1:29" s="31" customFormat="1" x14ac:dyDescent="0.25">
      <c r="A233" s="146" t="s">
        <v>385</v>
      </c>
      <c r="B233" s="349">
        <f t="shared" si="100"/>
        <v>11816.6</v>
      </c>
      <c r="C233" s="349">
        <f t="shared" si="101"/>
        <v>11466.83246</v>
      </c>
      <c r="D233" s="349">
        <f>C233/B233*100</f>
        <v>97.040032327403807</v>
      </c>
      <c r="E233" s="74"/>
      <c r="F233" s="74"/>
      <c r="G233" s="93"/>
      <c r="H233" s="142">
        <f>Субсидии!B228</f>
        <v>11553</v>
      </c>
      <c r="I233" s="142">
        <f>Субсидии!C228</f>
        <v>11303.881519999999</v>
      </c>
      <c r="J233" s="74">
        <f t="shared" si="15"/>
        <v>97.843690123777364</v>
      </c>
      <c r="K233" s="74">
        <f>'Субвенции '!B227</f>
        <v>263.60000000000002</v>
      </c>
      <c r="L233" s="74">
        <f>'Субвенции '!C227</f>
        <v>162.95094</v>
      </c>
      <c r="M233" s="74">
        <f>L233/K233*100</f>
        <v>61.817503793626706</v>
      </c>
      <c r="N233" s="74"/>
      <c r="O233" s="74"/>
      <c r="P233" s="74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</row>
    <row r="234" spans="1:29" s="32" customFormat="1" ht="32.25" customHeight="1" x14ac:dyDescent="0.25">
      <c r="A234" s="40" t="s">
        <v>373</v>
      </c>
      <c r="B234" s="91">
        <f t="shared" si="100"/>
        <v>726890.48623199982</v>
      </c>
      <c r="C234" s="91">
        <f t="shared" si="101"/>
        <v>532489.70390000008</v>
      </c>
      <c r="D234" s="91">
        <f t="shared" ref="D234" si="119">C234/B234*100</f>
        <v>73.255836193465697</v>
      </c>
      <c r="E234" s="91">
        <f t="shared" ref="E234:F234" si="120">SUM(E235:E246)</f>
        <v>198051.30000000002</v>
      </c>
      <c r="F234" s="91">
        <f t="shared" si="120"/>
        <v>141038.70000000001</v>
      </c>
      <c r="G234" s="92">
        <f t="shared" si="14"/>
        <v>71.213215969801766</v>
      </c>
      <c r="H234" s="91">
        <f>SUM(H235:H246)</f>
        <v>175118.68623199998</v>
      </c>
      <c r="I234" s="91">
        <f t="shared" ref="I234:O234" si="121">SUM(I235:I246)</f>
        <v>141434.31057</v>
      </c>
      <c r="J234" s="91">
        <f t="shared" si="15"/>
        <v>80.764830763192009</v>
      </c>
      <c r="K234" s="91">
        <f t="shared" si="121"/>
        <v>332157.89999999991</v>
      </c>
      <c r="L234" s="91">
        <f t="shared" si="121"/>
        <v>237749.01304000005</v>
      </c>
      <c r="M234" s="91">
        <f t="shared" si="16"/>
        <v>71.577106261811068</v>
      </c>
      <c r="N234" s="91">
        <f t="shared" si="121"/>
        <v>21562.6</v>
      </c>
      <c r="O234" s="91">
        <f t="shared" si="121"/>
        <v>12267.68029</v>
      </c>
      <c r="P234" s="91">
        <f t="shared" si="17"/>
        <v>56.893325897619029</v>
      </c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  <c r="AB234" s="118"/>
      <c r="AC234" s="118"/>
    </row>
    <row r="235" spans="1:29" s="31" customFormat="1" ht="31.5" x14ac:dyDescent="0.25">
      <c r="A235" s="145" t="s">
        <v>353</v>
      </c>
      <c r="B235" s="74">
        <f t="shared" si="100"/>
        <v>597793.37243199977</v>
      </c>
      <c r="C235" s="74">
        <f t="shared" si="101"/>
        <v>427242.3528900001</v>
      </c>
      <c r="D235" s="74">
        <f t="shared" si="11"/>
        <v>71.469904584564432</v>
      </c>
      <c r="E235" s="78">
        <f>Дотации!B29</f>
        <v>198051.30000000002</v>
      </c>
      <c r="F235" s="78">
        <f>Дотации!C29</f>
        <v>141038.70000000001</v>
      </c>
      <c r="G235" s="78">
        <f t="shared" si="14"/>
        <v>71.213215969801766</v>
      </c>
      <c r="H235" s="74">
        <f>Субсидии!B230</f>
        <v>57550.172431999999</v>
      </c>
      <c r="I235" s="74">
        <f>Субсидии!C230</f>
        <v>38571.411639999998</v>
      </c>
      <c r="J235" s="74">
        <f t="shared" si="15"/>
        <v>67.022234704118603</v>
      </c>
      <c r="K235" s="74">
        <f>'Субвенции '!B229</f>
        <v>330629.29999999981</v>
      </c>
      <c r="L235" s="74">
        <f>'Субвенции '!C229</f>
        <v>236801.86416000006</v>
      </c>
      <c r="M235" s="74">
        <f t="shared" si="16"/>
        <v>71.62156050900515</v>
      </c>
      <c r="N235" s="74">
        <f>Иные!B98</f>
        <v>11562.599999999999</v>
      </c>
      <c r="O235" s="74">
        <f>Иные!C98</f>
        <v>10830.37709</v>
      </c>
      <c r="P235" s="74">
        <f t="shared" si="17"/>
        <v>93.667316088077087</v>
      </c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</row>
    <row r="236" spans="1:29" s="31" customFormat="1" x14ac:dyDescent="0.25">
      <c r="A236" s="146" t="s">
        <v>370</v>
      </c>
      <c r="B236" s="349">
        <f t="shared" si="100"/>
        <v>50000</v>
      </c>
      <c r="C236" s="349">
        <f t="shared" si="101"/>
        <v>41437.303200000002</v>
      </c>
      <c r="D236" s="349">
        <f t="shared" ref="D236:D246" si="122">C236/B236*100</f>
        <v>82.874606400000005</v>
      </c>
      <c r="E236" s="74"/>
      <c r="F236" s="74"/>
      <c r="G236" s="93"/>
      <c r="H236" s="142">
        <f>Субсидии!B231</f>
        <v>40000</v>
      </c>
      <c r="I236" s="142">
        <f>Субсидии!C231</f>
        <v>40000</v>
      </c>
      <c r="J236" s="74">
        <f t="shared" ref="J236:J246" si="123">I236/H236*100</f>
        <v>100</v>
      </c>
      <c r="K236" s="74"/>
      <c r="L236" s="74"/>
      <c r="M236" s="74"/>
      <c r="N236" s="74">
        <f>Иные!B99</f>
        <v>10000</v>
      </c>
      <c r="O236" s="74">
        <f>Иные!C99</f>
        <v>1437.3032000000001</v>
      </c>
      <c r="P236" s="74">
        <f t="shared" si="17"/>
        <v>14.373032</v>
      </c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</row>
    <row r="237" spans="1:29" s="31" customFormat="1" x14ac:dyDescent="0.25">
      <c r="A237" s="146" t="s">
        <v>552</v>
      </c>
      <c r="B237" s="349">
        <f t="shared" si="100"/>
        <v>10043.6</v>
      </c>
      <c r="C237" s="349">
        <f t="shared" si="101"/>
        <v>6920.3796700000003</v>
      </c>
      <c r="D237" s="349">
        <f t="shared" si="122"/>
        <v>68.903377972041895</v>
      </c>
      <c r="E237" s="74"/>
      <c r="F237" s="74"/>
      <c r="G237" s="93"/>
      <c r="H237" s="142">
        <f>Субсидии!B232</f>
        <v>9780</v>
      </c>
      <c r="I237" s="142">
        <f>Субсидии!C232</f>
        <v>6751.70867</v>
      </c>
      <c r="J237" s="74">
        <f t="shared" si="123"/>
        <v>69.035875971370146</v>
      </c>
      <c r="K237" s="74">
        <f>'Субвенции '!B230</f>
        <v>263.60000000000002</v>
      </c>
      <c r="L237" s="74">
        <f>'Субвенции '!C230</f>
        <v>168.67099999999999</v>
      </c>
      <c r="M237" s="74">
        <f t="shared" ref="M237:M245" si="124">L237/K237*100</f>
        <v>63.987481031866459</v>
      </c>
      <c r="N237" s="74"/>
      <c r="O237" s="74"/>
      <c r="P237" s="74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</row>
    <row r="238" spans="1:29" s="31" customFormat="1" x14ac:dyDescent="0.25">
      <c r="A238" s="146" t="s">
        <v>553</v>
      </c>
      <c r="B238" s="349">
        <f t="shared" si="100"/>
        <v>2955.4</v>
      </c>
      <c r="C238" s="349">
        <f t="shared" si="101"/>
        <v>2914.3406300000001</v>
      </c>
      <c r="D238" s="349">
        <f t="shared" si="122"/>
        <v>98.610700074440004</v>
      </c>
      <c r="E238" s="74"/>
      <c r="F238" s="74"/>
      <c r="G238" s="93"/>
      <c r="H238" s="142">
        <f>Субсидии!B233</f>
        <v>2850</v>
      </c>
      <c r="I238" s="142">
        <f>Субсидии!C233</f>
        <v>2850</v>
      </c>
      <c r="J238" s="74">
        <f t="shared" si="123"/>
        <v>100</v>
      </c>
      <c r="K238" s="74">
        <f>'Субвенции '!B231</f>
        <v>105.4</v>
      </c>
      <c r="L238" s="74">
        <f>'Субвенции '!C231</f>
        <v>64.340630000000004</v>
      </c>
      <c r="M238" s="74">
        <f t="shared" si="124"/>
        <v>61.04424098671727</v>
      </c>
      <c r="N238" s="74"/>
      <c r="O238" s="74"/>
      <c r="P238" s="74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</row>
    <row r="239" spans="1:29" s="31" customFormat="1" x14ac:dyDescent="0.25">
      <c r="A239" s="146" t="s">
        <v>554</v>
      </c>
      <c r="B239" s="349">
        <f t="shared" si="100"/>
        <v>7227.4</v>
      </c>
      <c r="C239" s="349">
        <f t="shared" si="101"/>
        <v>7187.8340699999999</v>
      </c>
      <c r="D239" s="349">
        <f t="shared" si="122"/>
        <v>99.452556521017243</v>
      </c>
      <c r="E239" s="74"/>
      <c r="F239" s="74"/>
      <c r="G239" s="93"/>
      <c r="H239" s="142">
        <f>Субсидии!B234</f>
        <v>7122</v>
      </c>
      <c r="I239" s="142">
        <f>Субсидии!C234</f>
        <v>7122</v>
      </c>
      <c r="J239" s="74">
        <f t="shared" si="123"/>
        <v>100</v>
      </c>
      <c r="K239" s="74">
        <f>'Субвенции '!B232</f>
        <v>105.4</v>
      </c>
      <c r="L239" s="74">
        <f>'Субвенции '!C232</f>
        <v>65.834070000000011</v>
      </c>
      <c r="M239" s="74">
        <f t="shared" si="124"/>
        <v>62.461166982922208</v>
      </c>
      <c r="N239" s="74"/>
      <c r="O239" s="74"/>
      <c r="P239" s="74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</row>
    <row r="240" spans="1:29" s="31" customFormat="1" x14ac:dyDescent="0.25">
      <c r="A240" s="146" t="s">
        <v>555</v>
      </c>
      <c r="B240" s="349">
        <f t="shared" si="100"/>
        <v>5727.4</v>
      </c>
      <c r="C240" s="349">
        <f t="shared" si="101"/>
        <v>4945.9467800000002</v>
      </c>
      <c r="D240" s="349">
        <f t="shared" si="122"/>
        <v>86.355881901037122</v>
      </c>
      <c r="E240" s="74"/>
      <c r="F240" s="74"/>
      <c r="G240" s="93"/>
      <c r="H240" s="142">
        <f>Субсидии!B235</f>
        <v>5622</v>
      </c>
      <c r="I240" s="142">
        <f>Субсидии!C235</f>
        <v>4877.9492099999998</v>
      </c>
      <c r="J240" s="74">
        <f t="shared" si="123"/>
        <v>86.765371931696905</v>
      </c>
      <c r="K240" s="74">
        <f>'Субвенции '!B233</f>
        <v>105.4</v>
      </c>
      <c r="L240" s="74">
        <f>'Субвенции '!C233</f>
        <v>67.99757000000001</v>
      </c>
      <c r="M240" s="74">
        <f t="shared" si="124"/>
        <v>64.513823529411781</v>
      </c>
      <c r="N240" s="74"/>
      <c r="O240" s="74"/>
      <c r="P240" s="74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</row>
    <row r="241" spans="1:29" s="31" customFormat="1" x14ac:dyDescent="0.25">
      <c r="A241" s="146" t="s">
        <v>556</v>
      </c>
      <c r="B241" s="349">
        <f t="shared" si="100"/>
        <v>6615.4</v>
      </c>
      <c r="C241" s="349">
        <f t="shared" si="101"/>
        <v>6212.2432599999993</v>
      </c>
      <c r="D241" s="349">
        <f t="shared" si="122"/>
        <v>93.90578438189678</v>
      </c>
      <c r="E241" s="74"/>
      <c r="F241" s="74"/>
      <c r="G241" s="93"/>
      <c r="H241" s="142">
        <f>Субсидии!B236</f>
        <v>6510</v>
      </c>
      <c r="I241" s="142">
        <f>Субсидии!C236</f>
        <v>6152.2840099999994</v>
      </c>
      <c r="J241" s="74">
        <f t="shared" si="123"/>
        <v>94.505130721966196</v>
      </c>
      <c r="K241" s="74">
        <f>'Субвенции '!B234</f>
        <v>105.4</v>
      </c>
      <c r="L241" s="74">
        <f>'Субвенции '!C234</f>
        <v>59.959249999999997</v>
      </c>
      <c r="M241" s="74">
        <f t="shared" si="124"/>
        <v>56.887333965844398</v>
      </c>
      <c r="N241" s="74"/>
      <c r="O241" s="74"/>
      <c r="P241" s="74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</row>
    <row r="242" spans="1:29" s="31" customFormat="1" x14ac:dyDescent="0.25">
      <c r="A242" s="146" t="s">
        <v>371</v>
      </c>
      <c r="B242" s="349">
        <f t="shared" si="100"/>
        <v>19452.39</v>
      </c>
      <c r="C242" s="349">
        <f t="shared" si="101"/>
        <v>11933.26512</v>
      </c>
      <c r="D242" s="349">
        <f t="shared" si="122"/>
        <v>61.346010027559593</v>
      </c>
      <c r="E242" s="74"/>
      <c r="F242" s="74"/>
      <c r="G242" s="93"/>
      <c r="H242" s="142">
        <f>Субсидии!B237</f>
        <v>19188.79</v>
      </c>
      <c r="I242" s="142">
        <f>Субсидии!C237</f>
        <v>11761.553889999999</v>
      </c>
      <c r="J242" s="74">
        <f t="shared" si="123"/>
        <v>61.293879864233226</v>
      </c>
      <c r="K242" s="74">
        <f>'Субвенции '!B235</f>
        <v>263.60000000000002</v>
      </c>
      <c r="L242" s="74">
        <f>'Субвенции '!C235</f>
        <v>171.71123</v>
      </c>
      <c r="M242" s="74">
        <f t="shared" si="124"/>
        <v>65.140830804248864</v>
      </c>
      <c r="N242" s="74">
        <f>Иные!B100</f>
        <v>0</v>
      </c>
      <c r="O242" s="74">
        <f>Иные!C100</f>
        <v>0</v>
      </c>
      <c r="P242" s="74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</row>
    <row r="243" spans="1:29" s="31" customFormat="1" x14ac:dyDescent="0.25">
      <c r="A243" s="146" t="s">
        <v>557</v>
      </c>
      <c r="B243" s="349">
        <f t="shared" si="100"/>
        <v>7041.4</v>
      </c>
      <c r="C243" s="349">
        <f t="shared" si="101"/>
        <v>6406.4653100000005</v>
      </c>
      <c r="D243" s="349">
        <f t="shared" si="122"/>
        <v>90.982834521544021</v>
      </c>
      <c r="E243" s="74"/>
      <c r="F243" s="74"/>
      <c r="G243" s="93"/>
      <c r="H243" s="142">
        <f>Субсидии!B238</f>
        <v>6936</v>
      </c>
      <c r="I243" s="142">
        <f>Субсидии!C238</f>
        <v>6360.4481500000002</v>
      </c>
      <c r="J243" s="74">
        <f t="shared" si="123"/>
        <v>91.701962946943482</v>
      </c>
      <c r="K243" s="74">
        <f>'Субвенции '!B236</f>
        <v>105.4</v>
      </c>
      <c r="L243" s="74">
        <f>'Субвенции '!C236</f>
        <v>46.017160000000004</v>
      </c>
      <c r="M243" s="74">
        <f t="shared" si="124"/>
        <v>43.659544592030365</v>
      </c>
      <c r="N243" s="74"/>
      <c r="O243" s="74"/>
      <c r="P243" s="74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</row>
    <row r="244" spans="1:29" s="31" customFormat="1" x14ac:dyDescent="0.25">
      <c r="A244" s="146" t="s">
        <v>372</v>
      </c>
      <c r="B244" s="349">
        <f t="shared" si="100"/>
        <v>4833.3999999999996</v>
      </c>
      <c r="C244" s="349">
        <f t="shared" si="101"/>
        <v>4799.8897500000003</v>
      </c>
      <c r="D244" s="349">
        <f t="shared" si="122"/>
        <v>99.306694045599386</v>
      </c>
      <c r="E244" s="74"/>
      <c r="F244" s="74"/>
      <c r="G244" s="93"/>
      <c r="H244" s="142">
        <f>Субсидии!B239</f>
        <v>4728</v>
      </c>
      <c r="I244" s="142">
        <f>Субсидии!C239</f>
        <v>4728</v>
      </c>
      <c r="J244" s="74">
        <f t="shared" si="123"/>
        <v>100</v>
      </c>
      <c r="K244" s="74">
        <f>'Субвенции '!B237</f>
        <v>105.4</v>
      </c>
      <c r="L244" s="74">
        <f>'Субвенции '!C237</f>
        <v>71.889750000000006</v>
      </c>
      <c r="M244" s="74">
        <f t="shared" si="124"/>
        <v>68.206593927893749</v>
      </c>
      <c r="N244" s="74">
        <f>Иные!B101</f>
        <v>0</v>
      </c>
      <c r="O244" s="74">
        <f>Иные!C101</f>
        <v>0</v>
      </c>
      <c r="P244" s="74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</row>
    <row r="245" spans="1:29" s="31" customFormat="1" x14ac:dyDescent="0.25">
      <c r="A245" s="146" t="s">
        <v>560</v>
      </c>
      <c r="B245" s="349">
        <f t="shared" si="100"/>
        <v>4014.1130000000003</v>
      </c>
      <c r="C245" s="349">
        <f t="shared" si="101"/>
        <v>3969.88987</v>
      </c>
      <c r="D245" s="349">
        <f t="shared" si="122"/>
        <v>98.898308792004599</v>
      </c>
      <c r="E245" s="74"/>
      <c r="F245" s="74"/>
      <c r="G245" s="93"/>
      <c r="H245" s="142">
        <f>Субсидии!B240</f>
        <v>3908.7130000000002</v>
      </c>
      <c r="I245" s="142">
        <f>Субсидии!C240</f>
        <v>3908.7130000000002</v>
      </c>
      <c r="J245" s="74">
        <f t="shared" si="123"/>
        <v>100</v>
      </c>
      <c r="K245" s="74">
        <f>'Субвенции '!B238</f>
        <v>105.4</v>
      </c>
      <c r="L245" s="74">
        <f>'Субвенции '!C238</f>
        <v>61.176870000000001</v>
      </c>
      <c r="M245" s="74">
        <f t="shared" si="124"/>
        <v>58.042571157495246</v>
      </c>
      <c r="N245" s="74"/>
      <c r="O245" s="74"/>
      <c r="P245" s="74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</row>
    <row r="246" spans="1:29" s="31" customFormat="1" x14ac:dyDescent="0.25">
      <c r="A246" s="146" t="s">
        <v>559</v>
      </c>
      <c r="B246" s="349">
        <f t="shared" si="100"/>
        <v>11186.6108</v>
      </c>
      <c r="C246" s="349">
        <f t="shared" si="101"/>
        <v>8519.7933499999999</v>
      </c>
      <c r="D246" s="349">
        <f t="shared" si="122"/>
        <v>76.160630796237228</v>
      </c>
      <c r="E246" s="74"/>
      <c r="F246" s="74"/>
      <c r="G246" s="93"/>
      <c r="H246" s="142">
        <f>Субсидии!B241</f>
        <v>10923.0108</v>
      </c>
      <c r="I246" s="142">
        <f>Субсидии!C241</f>
        <v>8350.2420000000002</v>
      </c>
      <c r="J246" s="74">
        <f t="shared" si="123"/>
        <v>76.44634023432441</v>
      </c>
      <c r="K246" s="74">
        <f>'Субвенции '!B239</f>
        <v>263.60000000000002</v>
      </c>
      <c r="L246" s="74">
        <f>'Субвенции '!C239</f>
        <v>169.55135000000001</v>
      </c>
      <c r="M246" s="74">
        <f>L246/K246*100</f>
        <v>64.321452959028832</v>
      </c>
      <c r="N246" s="74"/>
      <c r="O246" s="74"/>
      <c r="P246" s="74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</row>
    <row r="247" spans="1:29" s="32" customFormat="1" ht="31.5" x14ac:dyDescent="0.25">
      <c r="A247" s="40" t="s">
        <v>354</v>
      </c>
      <c r="B247" s="91">
        <f t="shared" si="100"/>
        <v>561600.42839200026</v>
      </c>
      <c r="C247" s="91">
        <f t="shared" si="101"/>
        <v>384486.40768999996</v>
      </c>
      <c r="D247" s="91">
        <f t="shared" ref="D247" si="125">C247/B247*100</f>
        <v>68.46262720825888</v>
      </c>
      <c r="E247" s="91">
        <f t="shared" ref="E247:F247" si="126">SUM(E248:E259)</f>
        <v>125510.1</v>
      </c>
      <c r="F247" s="91">
        <f t="shared" si="126"/>
        <v>94132.799999999988</v>
      </c>
      <c r="G247" s="92">
        <f t="shared" si="14"/>
        <v>75.000179268441343</v>
      </c>
      <c r="H247" s="91">
        <f>SUM(H248:H259)</f>
        <v>142328.22839200002</v>
      </c>
      <c r="I247" s="91">
        <f t="shared" ref="I247:O247" si="127">SUM(I248:I259)</f>
        <v>115048.59721000001</v>
      </c>
      <c r="J247" s="91">
        <f t="shared" si="15"/>
        <v>80.833295341197868</v>
      </c>
      <c r="K247" s="91">
        <f t="shared" si="127"/>
        <v>273041.90000000031</v>
      </c>
      <c r="L247" s="91">
        <f t="shared" si="127"/>
        <v>162864.48272999996</v>
      </c>
      <c r="M247" s="91">
        <f t="shared" si="16"/>
        <v>59.648164889710984</v>
      </c>
      <c r="N247" s="91">
        <f t="shared" si="127"/>
        <v>20720.2</v>
      </c>
      <c r="O247" s="91">
        <f t="shared" si="127"/>
        <v>12440.527749999999</v>
      </c>
      <c r="P247" s="91">
        <f t="shared" si="17"/>
        <v>60.040577552340224</v>
      </c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  <c r="AB247" s="118"/>
      <c r="AC247" s="118"/>
    </row>
    <row r="248" spans="1:29" s="31" customFormat="1" ht="31.5" x14ac:dyDescent="0.25">
      <c r="A248" s="145" t="s">
        <v>352</v>
      </c>
      <c r="B248" s="74">
        <f t="shared" si="100"/>
        <v>492192.26891200012</v>
      </c>
      <c r="C248" s="74">
        <f t="shared" si="101"/>
        <v>330008.03389999998</v>
      </c>
      <c r="D248" s="74">
        <f t="shared" si="11"/>
        <v>67.048601683543041</v>
      </c>
      <c r="E248" s="78">
        <f>Дотации!B30</f>
        <v>125510.1</v>
      </c>
      <c r="F248" s="78">
        <f>Дотации!C30</f>
        <v>94132.799999999988</v>
      </c>
      <c r="G248" s="78">
        <f t="shared" si="14"/>
        <v>75.000179268441343</v>
      </c>
      <c r="H248" s="74">
        <f>Субсидии!B243</f>
        <v>84501.568912000017</v>
      </c>
      <c r="I248" s="74">
        <f>Субсидии!C243</f>
        <v>63718.583180000001</v>
      </c>
      <c r="J248" s="74">
        <f t="shared" si="15"/>
        <v>75.405207264679987</v>
      </c>
      <c r="K248" s="74">
        <f>'Субвенции '!B241</f>
        <v>271460.40000000008</v>
      </c>
      <c r="L248" s="74">
        <f>'Субвенции '!C241</f>
        <v>161916.12296999997</v>
      </c>
      <c r="M248" s="74">
        <f t="shared" si="16"/>
        <v>59.646314147477831</v>
      </c>
      <c r="N248" s="74">
        <f>Иные!B103</f>
        <v>10720.2</v>
      </c>
      <c r="O248" s="74">
        <f>Иные!C103</f>
        <v>10240.527749999999</v>
      </c>
      <c r="P248" s="74">
        <f t="shared" si="17"/>
        <v>95.525528908042745</v>
      </c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</row>
    <row r="249" spans="1:29" s="31" customFormat="1" x14ac:dyDescent="0.25">
      <c r="A249" s="146" t="s">
        <v>561</v>
      </c>
      <c r="B249" s="349">
        <f t="shared" si="100"/>
        <v>4695.3999999999996</v>
      </c>
      <c r="C249" s="349">
        <f t="shared" si="101"/>
        <v>4402.7438300000003</v>
      </c>
      <c r="D249" s="349">
        <f t="shared" ref="D249:D259" si="128">C249/B249*100</f>
        <v>93.767172764833688</v>
      </c>
      <c r="E249" s="74"/>
      <c r="F249" s="74"/>
      <c r="G249" s="93"/>
      <c r="H249" s="142">
        <f>Субсидии!B244</f>
        <v>4590</v>
      </c>
      <c r="I249" s="142">
        <f>Субсидии!C244</f>
        <v>4341.3259200000002</v>
      </c>
      <c r="J249" s="74">
        <f t="shared" si="15"/>
        <v>94.582264052287584</v>
      </c>
      <c r="K249" s="74">
        <f>'Субвенции '!B242</f>
        <v>105.4</v>
      </c>
      <c r="L249" s="74">
        <f>'Субвенции '!C242</f>
        <v>61.417910000000006</v>
      </c>
      <c r="M249" s="74">
        <f t="shared" ref="M249:M259" si="129">L249/K249*100</f>
        <v>58.271261859582545</v>
      </c>
      <c r="N249" s="74"/>
      <c r="O249" s="74"/>
      <c r="P249" s="74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</row>
    <row r="250" spans="1:29" s="31" customFormat="1" x14ac:dyDescent="0.25">
      <c r="A250" s="146" t="s">
        <v>400</v>
      </c>
      <c r="B250" s="349">
        <f t="shared" si="100"/>
        <v>2829.4</v>
      </c>
      <c r="C250" s="349">
        <f t="shared" si="101"/>
        <v>2786.3685300000002</v>
      </c>
      <c r="D250" s="349">
        <f t="shared" si="128"/>
        <v>98.479130911147237</v>
      </c>
      <c r="E250" s="74"/>
      <c r="F250" s="74"/>
      <c r="G250" s="93"/>
      <c r="H250" s="142">
        <f>Субсидии!B245</f>
        <v>2724</v>
      </c>
      <c r="I250" s="142">
        <f>Субсидии!C245</f>
        <v>2724</v>
      </c>
      <c r="J250" s="74">
        <f t="shared" si="15"/>
        <v>100</v>
      </c>
      <c r="K250" s="74">
        <f>'Субвенции '!B243</f>
        <v>105.4</v>
      </c>
      <c r="L250" s="74">
        <f>'Субвенции '!C243</f>
        <v>62.36853</v>
      </c>
      <c r="M250" s="74">
        <f t="shared" si="129"/>
        <v>59.173178368121441</v>
      </c>
      <c r="N250" s="74">
        <f>Иные!B104</f>
        <v>0</v>
      </c>
      <c r="O250" s="74">
        <f>Иные!C104</f>
        <v>0</v>
      </c>
      <c r="P250" s="74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</row>
    <row r="251" spans="1:29" s="31" customFormat="1" x14ac:dyDescent="0.25">
      <c r="A251" s="146" t="s">
        <v>562</v>
      </c>
      <c r="B251" s="349">
        <f t="shared" si="100"/>
        <v>4899.3999999999996</v>
      </c>
      <c r="C251" s="349">
        <f t="shared" si="101"/>
        <v>4852.9512000000004</v>
      </c>
      <c r="D251" s="349">
        <f t="shared" si="128"/>
        <v>99.051949218271645</v>
      </c>
      <c r="E251" s="74"/>
      <c r="F251" s="74"/>
      <c r="G251" s="93"/>
      <c r="H251" s="142">
        <f>Субсидии!B246</f>
        <v>4794</v>
      </c>
      <c r="I251" s="142">
        <f>Субсидии!C246</f>
        <v>4794</v>
      </c>
      <c r="J251" s="74">
        <f t="shared" si="15"/>
        <v>100</v>
      </c>
      <c r="K251" s="74">
        <f>'Субвенции '!B244</f>
        <v>105.4</v>
      </c>
      <c r="L251" s="74">
        <f>'Субвенции '!C244</f>
        <v>58.9512</v>
      </c>
      <c r="M251" s="74">
        <f t="shared" si="129"/>
        <v>55.930929791271346</v>
      </c>
      <c r="N251" s="74"/>
      <c r="O251" s="74"/>
      <c r="P251" s="74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</row>
    <row r="252" spans="1:29" s="31" customFormat="1" x14ac:dyDescent="0.25">
      <c r="A252" s="146" t="s">
        <v>364</v>
      </c>
      <c r="B252" s="349">
        <f t="shared" si="100"/>
        <v>6054.1946799999996</v>
      </c>
      <c r="C252" s="349">
        <f t="shared" si="101"/>
        <v>5215.5801400000009</v>
      </c>
      <c r="D252" s="349">
        <f t="shared" si="128"/>
        <v>86.148206585256375</v>
      </c>
      <c r="E252" s="74"/>
      <c r="F252" s="74"/>
      <c r="G252" s="93"/>
      <c r="H252" s="142">
        <f>Субсидии!B247</f>
        <v>5948.79468</v>
      </c>
      <c r="I252" s="142">
        <f>Субсидии!C247</f>
        <v>5153.9292000000005</v>
      </c>
      <c r="J252" s="74">
        <f t="shared" si="15"/>
        <v>86.638209540625809</v>
      </c>
      <c r="K252" s="74">
        <f>'Субвенции '!B245</f>
        <v>105.4</v>
      </c>
      <c r="L252" s="74">
        <f>'Субвенции '!C245</f>
        <v>61.650940000000006</v>
      </c>
      <c r="M252" s="74">
        <f t="shared" si="129"/>
        <v>58.49235294117647</v>
      </c>
      <c r="N252" s="74"/>
      <c r="O252" s="74"/>
      <c r="P252" s="74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</row>
    <row r="253" spans="1:29" s="31" customFormat="1" x14ac:dyDescent="0.25">
      <c r="A253" s="146" t="s">
        <v>515</v>
      </c>
      <c r="B253" s="349">
        <f t="shared" si="100"/>
        <v>4389.3999999999996</v>
      </c>
      <c r="C253" s="349">
        <f t="shared" si="101"/>
        <v>4345.11013</v>
      </c>
      <c r="D253" s="349">
        <f t="shared" si="128"/>
        <v>98.99098122750263</v>
      </c>
      <c r="E253" s="74"/>
      <c r="F253" s="74"/>
      <c r="G253" s="93"/>
      <c r="H253" s="142">
        <f>Субсидии!B248</f>
        <v>4284</v>
      </c>
      <c r="I253" s="142">
        <f>Субсидии!C248</f>
        <v>4283.991</v>
      </c>
      <c r="J253" s="74">
        <f t="shared" si="15"/>
        <v>99.999789915966389</v>
      </c>
      <c r="K253" s="74">
        <f>'Субвенции '!B246</f>
        <v>105.4</v>
      </c>
      <c r="L253" s="74">
        <f>'Субвенции '!C246</f>
        <v>61.119129999999998</v>
      </c>
      <c r="M253" s="74">
        <f t="shared" si="129"/>
        <v>57.987789373814039</v>
      </c>
      <c r="N253" s="74"/>
      <c r="O253" s="74"/>
      <c r="P253" s="74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</row>
    <row r="254" spans="1:29" s="31" customFormat="1" x14ac:dyDescent="0.25">
      <c r="A254" s="146" t="s">
        <v>350</v>
      </c>
      <c r="B254" s="349">
        <f t="shared" si="100"/>
        <v>22761.9172</v>
      </c>
      <c r="C254" s="349">
        <f t="shared" si="101"/>
        <v>14085.22387</v>
      </c>
      <c r="D254" s="349">
        <f t="shared" si="128"/>
        <v>61.880656827975812</v>
      </c>
      <c r="E254" s="74"/>
      <c r="F254" s="74"/>
      <c r="G254" s="93"/>
      <c r="H254" s="142">
        <f>Субсидии!B249</f>
        <v>12234.4172</v>
      </c>
      <c r="I254" s="142">
        <f>Субсидии!C249</f>
        <v>11560.94491</v>
      </c>
      <c r="J254" s="74">
        <f t="shared" si="15"/>
        <v>94.495264637534177</v>
      </c>
      <c r="K254" s="74">
        <f>'Субвенции '!B247</f>
        <v>527.5</v>
      </c>
      <c r="L254" s="74">
        <f>'Субвенции '!C247</f>
        <v>324.27896000000004</v>
      </c>
      <c r="M254" s="74">
        <f t="shared" si="129"/>
        <v>61.474684360189578</v>
      </c>
      <c r="N254" s="74">
        <f>Иные!B105</f>
        <v>10000</v>
      </c>
      <c r="O254" s="74">
        <f>Иные!C105</f>
        <v>2200</v>
      </c>
      <c r="P254" s="74">
        <f t="shared" si="17"/>
        <v>22</v>
      </c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</row>
    <row r="255" spans="1:29" s="31" customFormat="1" x14ac:dyDescent="0.25">
      <c r="A255" s="146" t="s">
        <v>563</v>
      </c>
      <c r="B255" s="349">
        <f t="shared" si="100"/>
        <v>4017.4</v>
      </c>
      <c r="C255" s="349">
        <f t="shared" si="101"/>
        <v>3828.2020900000002</v>
      </c>
      <c r="D255" s="349">
        <f t="shared" si="128"/>
        <v>95.290538407925524</v>
      </c>
      <c r="E255" s="74"/>
      <c r="F255" s="74"/>
      <c r="G255" s="93"/>
      <c r="H255" s="142">
        <f>Субсидии!B250</f>
        <v>3912</v>
      </c>
      <c r="I255" s="142">
        <f>Субсидии!C250</f>
        <v>3765.8230000000003</v>
      </c>
      <c r="J255" s="74">
        <f t="shared" si="15"/>
        <v>96.263369120654403</v>
      </c>
      <c r="K255" s="74">
        <f>'Субвенции '!B248</f>
        <v>105.4</v>
      </c>
      <c r="L255" s="74">
        <f>'Субвенции '!C248</f>
        <v>62.379089999999998</v>
      </c>
      <c r="M255" s="74">
        <f t="shared" si="129"/>
        <v>59.183197343453507</v>
      </c>
      <c r="N255" s="74"/>
      <c r="O255" s="74"/>
      <c r="P255" s="74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</row>
    <row r="256" spans="1:29" s="31" customFormat="1" x14ac:dyDescent="0.25">
      <c r="A256" s="146" t="s">
        <v>564</v>
      </c>
      <c r="B256" s="349">
        <f t="shared" si="100"/>
        <v>3237.4</v>
      </c>
      <c r="C256" s="349">
        <f t="shared" si="101"/>
        <v>3195.0529299999998</v>
      </c>
      <c r="D256" s="349">
        <f t="shared" si="128"/>
        <v>98.691941990486185</v>
      </c>
      <c r="E256" s="74"/>
      <c r="F256" s="74"/>
      <c r="G256" s="93"/>
      <c r="H256" s="142">
        <f>Субсидии!B251</f>
        <v>3132</v>
      </c>
      <c r="I256" s="142">
        <f>Субсидии!C251</f>
        <v>3132</v>
      </c>
      <c r="J256" s="74">
        <f t="shared" si="15"/>
        <v>100</v>
      </c>
      <c r="K256" s="74">
        <f>'Субвенции '!B249</f>
        <v>105.4</v>
      </c>
      <c r="L256" s="74">
        <f>'Субвенции '!C249</f>
        <v>63.052930000000003</v>
      </c>
      <c r="M256" s="74">
        <f t="shared" si="129"/>
        <v>59.822514231499049</v>
      </c>
      <c r="N256" s="74"/>
      <c r="O256" s="74"/>
      <c r="P256" s="74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</row>
    <row r="257" spans="1:29" s="31" customFormat="1" x14ac:dyDescent="0.25">
      <c r="A257" s="146" t="s">
        <v>349</v>
      </c>
      <c r="B257" s="349">
        <f t="shared" si="100"/>
        <v>7041.4</v>
      </c>
      <c r="C257" s="349">
        <f t="shared" si="101"/>
        <v>3531.7858200000001</v>
      </c>
      <c r="D257" s="349">
        <f t="shared" si="128"/>
        <v>50.157437725452326</v>
      </c>
      <c r="E257" s="74"/>
      <c r="F257" s="74"/>
      <c r="G257" s="93"/>
      <c r="H257" s="142">
        <f>Субсидии!B252</f>
        <v>6936</v>
      </c>
      <c r="I257" s="142">
        <f>Субсидии!C252</f>
        <v>3468</v>
      </c>
      <c r="J257" s="74">
        <f t="shared" si="15"/>
        <v>50</v>
      </c>
      <c r="K257" s="74">
        <f>'Субвенции '!B250</f>
        <v>105.4</v>
      </c>
      <c r="L257" s="74">
        <f>'Субвенции '!C250</f>
        <v>63.785820000000001</v>
      </c>
      <c r="M257" s="74">
        <f t="shared" si="129"/>
        <v>60.517855787476279</v>
      </c>
      <c r="N257" s="74">
        <f>Иные!B106</f>
        <v>0</v>
      </c>
      <c r="O257" s="74">
        <f>Иные!C106</f>
        <v>0</v>
      </c>
      <c r="P257" s="74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</row>
    <row r="258" spans="1:29" s="31" customFormat="1" x14ac:dyDescent="0.25">
      <c r="A258" s="146" t="s">
        <v>565</v>
      </c>
      <c r="B258" s="349">
        <f t="shared" si="100"/>
        <v>6442.8476000000001</v>
      </c>
      <c r="C258" s="349">
        <f t="shared" si="101"/>
        <v>5237.5731100000003</v>
      </c>
      <c r="D258" s="349">
        <f t="shared" si="128"/>
        <v>81.292829431507897</v>
      </c>
      <c r="E258" s="74"/>
      <c r="F258" s="74"/>
      <c r="G258" s="93"/>
      <c r="H258" s="142">
        <f>Субсидии!B253</f>
        <v>6337.4476000000004</v>
      </c>
      <c r="I258" s="142">
        <f>Субсидии!C253</f>
        <v>5172</v>
      </c>
      <c r="J258" s="74">
        <f t="shared" si="15"/>
        <v>81.610142228237109</v>
      </c>
      <c r="K258" s="74">
        <f>'Субвенции '!B251</f>
        <v>105.4</v>
      </c>
      <c r="L258" s="74">
        <f>'Субвенции '!C251</f>
        <v>65.57311</v>
      </c>
      <c r="M258" s="74">
        <f t="shared" si="129"/>
        <v>62.213576850094874</v>
      </c>
      <c r="N258" s="74"/>
      <c r="O258" s="74"/>
      <c r="P258" s="74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</row>
    <row r="259" spans="1:29" s="31" customFormat="1" x14ac:dyDescent="0.25">
      <c r="A259" s="146" t="s">
        <v>566</v>
      </c>
      <c r="B259" s="349">
        <f t="shared" si="100"/>
        <v>3039.4</v>
      </c>
      <c r="C259" s="349">
        <f t="shared" si="101"/>
        <v>2997.7821399999998</v>
      </c>
      <c r="D259" s="349">
        <f t="shared" si="128"/>
        <v>98.630721194972679</v>
      </c>
      <c r="E259" s="74"/>
      <c r="F259" s="74"/>
      <c r="G259" s="93"/>
      <c r="H259" s="142">
        <f>Субсидии!B254</f>
        <v>2934</v>
      </c>
      <c r="I259" s="142">
        <f>Субсидии!C254</f>
        <v>2934</v>
      </c>
      <c r="J259" s="74">
        <f t="shared" si="15"/>
        <v>100</v>
      </c>
      <c r="K259" s="74">
        <f>'Субвенции '!B252</f>
        <v>105.4</v>
      </c>
      <c r="L259" s="74">
        <f>'Субвенции '!C252</f>
        <v>63.782139999999998</v>
      </c>
      <c r="M259" s="74">
        <f t="shared" si="129"/>
        <v>60.514364326375706</v>
      </c>
      <c r="N259" s="74"/>
      <c r="O259" s="74"/>
      <c r="P259" s="74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s="32" customFormat="1" ht="31.5" x14ac:dyDescent="0.25">
      <c r="A260" s="40" t="s">
        <v>387</v>
      </c>
      <c r="B260" s="91">
        <f t="shared" si="100"/>
        <v>484829.43071999995</v>
      </c>
      <c r="C260" s="91">
        <f t="shared" si="101"/>
        <v>273949.84409000003</v>
      </c>
      <c r="D260" s="91">
        <f t="shared" ref="D260" si="130">C260/B260*100</f>
        <v>56.504375916942287</v>
      </c>
      <c r="E260" s="91">
        <f t="shared" ref="E260:F260" si="131">SUM(E261:E273)</f>
        <v>39744</v>
      </c>
      <c r="F260" s="91">
        <f t="shared" si="131"/>
        <v>27557.7</v>
      </c>
      <c r="G260" s="92">
        <f t="shared" si="14"/>
        <v>69.338013285024161</v>
      </c>
      <c r="H260" s="91">
        <f>SUM(H261:H273)</f>
        <v>177766.81991999998</v>
      </c>
      <c r="I260" s="91">
        <f t="shared" ref="I260:O260" si="132">SUM(I261:I273)</f>
        <v>72560.82686999999</v>
      </c>
      <c r="J260" s="91">
        <f t="shared" si="15"/>
        <v>40.817981051050126</v>
      </c>
      <c r="K260" s="91">
        <f t="shared" si="132"/>
        <v>242973.89999999997</v>
      </c>
      <c r="L260" s="91">
        <f t="shared" si="132"/>
        <v>161573.86385000005</v>
      </c>
      <c r="M260" s="91">
        <f t="shared" si="16"/>
        <v>66.498444421396727</v>
      </c>
      <c r="N260" s="91">
        <f t="shared" si="132"/>
        <v>24344.710800000001</v>
      </c>
      <c r="O260" s="91">
        <f t="shared" si="132"/>
        <v>12257.453370000001</v>
      </c>
      <c r="P260" s="91">
        <f t="shared" si="17"/>
        <v>50.349554244858808</v>
      </c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</row>
    <row r="261" spans="1:29" s="31" customFormat="1" ht="31.5" x14ac:dyDescent="0.25">
      <c r="A261" s="145" t="s">
        <v>348</v>
      </c>
      <c r="B261" s="74">
        <f t="shared" si="100"/>
        <v>381409.18401999999</v>
      </c>
      <c r="C261" s="74">
        <f t="shared" si="101"/>
        <v>254542.12422</v>
      </c>
      <c r="D261" s="74">
        <f t="shared" si="11"/>
        <v>66.737282395028146</v>
      </c>
      <c r="E261" s="78">
        <f>Дотации!B31</f>
        <v>39744</v>
      </c>
      <c r="F261" s="78">
        <f>Дотации!C31</f>
        <v>27557.7</v>
      </c>
      <c r="G261" s="78">
        <f t="shared" si="14"/>
        <v>69.338013285024161</v>
      </c>
      <c r="H261" s="74">
        <f>Субсидии!B256</f>
        <v>88021.984019999989</v>
      </c>
      <c r="I261" s="74">
        <f>Субсидии!C256</f>
        <v>56250.714670000001</v>
      </c>
      <c r="J261" s="74">
        <f t="shared" si="15"/>
        <v>63.905301949589031</v>
      </c>
      <c r="K261" s="74">
        <f>'Субвенции '!B254</f>
        <v>241550.90000000002</v>
      </c>
      <c r="L261" s="74">
        <f>'Субвенции '!C254</f>
        <v>160728.66698000001</v>
      </c>
      <c r="M261" s="74">
        <f t="shared" si="16"/>
        <v>66.540289015689851</v>
      </c>
      <c r="N261" s="74">
        <f>Иные!B108</f>
        <v>12092.3</v>
      </c>
      <c r="O261" s="74">
        <f>Иные!C108</f>
        <v>10005.042570000001</v>
      </c>
      <c r="P261" s="74">
        <f t="shared" si="17"/>
        <v>82.738954293227934</v>
      </c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</row>
    <row r="262" spans="1:29" s="31" customFormat="1" x14ac:dyDescent="0.25">
      <c r="A262" s="146" t="s">
        <v>376</v>
      </c>
      <c r="B262" s="349">
        <f t="shared" si="100"/>
        <v>4347.3999999999996</v>
      </c>
      <c r="C262" s="349">
        <f t="shared" si="101"/>
        <v>201.35736000000003</v>
      </c>
      <c r="D262" s="349">
        <f t="shared" ref="D262:D264" si="133">C262/B262*100</f>
        <v>4.6316731839720298</v>
      </c>
      <c r="E262" s="74"/>
      <c r="F262" s="74"/>
      <c r="G262" s="93"/>
      <c r="H262" s="142">
        <f>Субсидии!B257</f>
        <v>4242</v>
      </c>
      <c r="I262" s="142">
        <f>Субсидии!C257</f>
        <v>140.96988000000002</v>
      </c>
      <c r="J262" s="74">
        <f t="shared" si="15"/>
        <v>3.3231937765205095</v>
      </c>
      <c r="K262" s="74">
        <f>'Субвенции '!B255</f>
        <v>105.4</v>
      </c>
      <c r="L262" s="74">
        <f>'Субвенции '!C255</f>
        <v>60.387480000000004</v>
      </c>
      <c r="M262" s="74">
        <f t="shared" ref="M262:M273" si="134">L262/K262*100</f>
        <v>57.29362428842505</v>
      </c>
      <c r="N262" s="74">
        <f>Иные!B109</f>
        <v>0</v>
      </c>
      <c r="O262" s="74">
        <f>Иные!C109</f>
        <v>0</v>
      </c>
      <c r="P262" s="74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</row>
    <row r="263" spans="1:29" s="31" customFormat="1" x14ac:dyDescent="0.25">
      <c r="A263" s="146" t="s">
        <v>377</v>
      </c>
      <c r="B263" s="349">
        <f t="shared" si="100"/>
        <v>4155.3999999999996</v>
      </c>
      <c r="C263" s="349">
        <f t="shared" si="101"/>
        <v>66.182850000000002</v>
      </c>
      <c r="D263" s="349">
        <f t="shared" si="133"/>
        <v>1.5926950474081918</v>
      </c>
      <c r="E263" s="74"/>
      <c r="F263" s="74"/>
      <c r="G263" s="93"/>
      <c r="H263" s="142">
        <f>Субсидии!B258</f>
        <v>4050</v>
      </c>
      <c r="I263" s="142">
        <f>Субсидии!C258</f>
        <v>0</v>
      </c>
      <c r="J263" s="74">
        <f t="shared" si="15"/>
        <v>0</v>
      </c>
      <c r="K263" s="74">
        <f>'Субвенции '!B256</f>
        <v>105.4</v>
      </c>
      <c r="L263" s="74">
        <f>'Субвенции '!C256</f>
        <v>66.182850000000002</v>
      </c>
      <c r="M263" s="74">
        <f t="shared" si="134"/>
        <v>62.792077798861477</v>
      </c>
      <c r="N263" s="74">
        <f>Иные!B110</f>
        <v>0</v>
      </c>
      <c r="O263" s="74">
        <f>Иные!C110</f>
        <v>0</v>
      </c>
      <c r="P263" s="74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</row>
    <row r="264" spans="1:29" s="31" customFormat="1" x14ac:dyDescent="0.25">
      <c r="A264" s="146" t="s">
        <v>378</v>
      </c>
      <c r="B264" s="349">
        <f t="shared" si="100"/>
        <v>4099.5</v>
      </c>
      <c r="C264" s="349">
        <f t="shared" si="101"/>
        <v>346.85127999999997</v>
      </c>
      <c r="D264" s="349">
        <f t="shared" si="133"/>
        <v>8.4608191242834483</v>
      </c>
      <c r="E264" s="74"/>
      <c r="F264" s="74"/>
      <c r="G264" s="93"/>
      <c r="H264" s="142">
        <f>Субсидии!B259</f>
        <v>3994.1</v>
      </c>
      <c r="I264" s="142">
        <f>Субсидии!C259</f>
        <v>300</v>
      </c>
      <c r="J264" s="74">
        <f t="shared" si="15"/>
        <v>7.511078841290904</v>
      </c>
      <c r="K264" s="74">
        <f>'Субвенции '!B257</f>
        <v>105.4</v>
      </c>
      <c r="L264" s="74">
        <f>'Субвенции '!C257</f>
        <v>46.851279999999996</v>
      </c>
      <c r="M264" s="74">
        <f t="shared" si="134"/>
        <v>44.450929791271342</v>
      </c>
      <c r="N264" s="74">
        <f>Иные!B111</f>
        <v>0</v>
      </c>
      <c r="O264" s="74">
        <f>Иные!C111</f>
        <v>0</v>
      </c>
      <c r="P264" s="74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</row>
    <row r="265" spans="1:29" s="31" customFormat="1" x14ac:dyDescent="0.25">
      <c r="A265" s="146" t="s">
        <v>379</v>
      </c>
      <c r="B265" s="349">
        <f t="shared" si="100"/>
        <v>6927.4</v>
      </c>
      <c r="C265" s="349">
        <f t="shared" si="101"/>
        <v>62.312190000000001</v>
      </c>
      <c r="D265" s="349">
        <f t="shared" ref="D265:D273" si="135">C265/B265*100</f>
        <v>0.89950327684268272</v>
      </c>
      <c r="E265" s="74"/>
      <c r="F265" s="74"/>
      <c r="G265" s="93"/>
      <c r="H265" s="142">
        <f>Субсидии!B260</f>
        <v>6822</v>
      </c>
      <c r="I265" s="142">
        <f>Субсидии!C260</f>
        <v>0</v>
      </c>
      <c r="J265" s="74">
        <f t="shared" si="15"/>
        <v>0</v>
      </c>
      <c r="K265" s="74">
        <f>'Субвенции '!B258</f>
        <v>105.4</v>
      </c>
      <c r="L265" s="74">
        <f>'Субвенции '!C258</f>
        <v>62.312190000000001</v>
      </c>
      <c r="M265" s="74">
        <f t="shared" si="134"/>
        <v>59.119724857685007</v>
      </c>
      <c r="N265" s="74">
        <f>Иные!B112</f>
        <v>0</v>
      </c>
      <c r="O265" s="74">
        <f>Иные!C112</f>
        <v>0</v>
      </c>
      <c r="P265" s="74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</row>
    <row r="266" spans="1:29" s="31" customFormat="1" x14ac:dyDescent="0.25">
      <c r="A266" s="146" t="s">
        <v>380</v>
      </c>
      <c r="B266" s="349">
        <f t="shared" ref="B266:B329" si="136">E266+H266+K266+N266</f>
        <v>5655.4</v>
      </c>
      <c r="C266" s="349">
        <f t="shared" ref="C266:C329" si="137">F266+I266+L266+O266</f>
        <v>62.543010000000002</v>
      </c>
      <c r="D266" s="349">
        <f t="shared" si="135"/>
        <v>1.1058989638221879</v>
      </c>
      <c r="E266" s="74"/>
      <c r="F266" s="74"/>
      <c r="G266" s="93"/>
      <c r="H266" s="142">
        <f>Субсидии!B261</f>
        <v>5550</v>
      </c>
      <c r="I266" s="142">
        <f>Субсидии!C261</f>
        <v>0</v>
      </c>
      <c r="J266" s="74">
        <f t="shared" si="15"/>
        <v>0</v>
      </c>
      <c r="K266" s="74">
        <f>'Субвенции '!B259</f>
        <v>105.4</v>
      </c>
      <c r="L266" s="74">
        <f>'Субвенции '!C259</f>
        <v>62.543010000000002</v>
      </c>
      <c r="M266" s="74">
        <f t="shared" si="134"/>
        <v>59.338719165085386</v>
      </c>
      <c r="N266" s="74">
        <f>Иные!B113</f>
        <v>0</v>
      </c>
      <c r="O266" s="74">
        <f>Иные!C113</f>
        <v>0</v>
      </c>
      <c r="P266" s="74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</row>
    <row r="267" spans="1:29" s="31" customFormat="1" x14ac:dyDescent="0.25">
      <c r="A267" s="146" t="s">
        <v>381</v>
      </c>
      <c r="B267" s="349">
        <f t="shared" si="136"/>
        <v>5362.1358999999993</v>
      </c>
      <c r="C267" s="349">
        <f t="shared" si="137"/>
        <v>63.929490000000001</v>
      </c>
      <c r="D267" s="349">
        <f t="shared" si="135"/>
        <v>1.1922392716678443</v>
      </c>
      <c r="E267" s="74"/>
      <c r="F267" s="74"/>
      <c r="G267" s="93"/>
      <c r="H267" s="142">
        <f>Субсидии!B262</f>
        <v>5256.7358999999997</v>
      </c>
      <c r="I267" s="142">
        <f>Субсидии!C262</f>
        <v>0</v>
      </c>
      <c r="J267" s="74">
        <f t="shared" si="15"/>
        <v>0</v>
      </c>
      <c r="K267" s="74">
        <f>'Субвенции '!B260</f>
        <v>105.4</v>
      </c>
      <c r="L267" s="74">
        <f>'Субвенции '!C260</f>
        <v>63.929490000000001</v>
      </c>
      <c r="M267" s="74">
        <f t="shared" si="134"/>
        <v>60.654165085388989</v>
      </c>
      <c r="N267" s="74">
        <f>Иные!B114</f>
        <v>0</v>
      </c>
      <c r="O267" s="74">
        <f>Иные!C114</f>
        <v>0</v>
      </c>
      <c r="P267" s="74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</row>
    <row r="268" spans="1:29" s="31" customFormat="1" x14ac:dyDescent="0.25">
      <c r="A268" s="146" t="s">
        <v>285</v>
      </c>
      <c r="B268" s="349">
        <f t="shared" si="136"/>
        <v>4251.3999999999996</v>
      </c>
      <c r="C268" s="349">
        <f t="shared" si="137"/>
        <v>314.62491</v>
      </c>
      <c r="D268" s="349">
        <f t="shared" si="135"/>
        <v>7.4005012466481643</v>
      </c>
      <c r="E268" s="74"/>
      <c r="F268" s="74"/>
      <c r="G268" s="93"/>
      <c r="H268" s="142">
        <f>Субсидии!B263</f>
        <v>4146</v>
      </c>
      <c r="I268" s="142">
        <f>Субсидии!C263</f>
        <v>249.75</v>
      </c>
      <c r="J268" s="74">
        <f t="shared" si="15"/>
        <v>6.0238784370477569</v>
      </c>
      <c r="K268" s="74">
        <f>'Субвенции '!B261</f>
        <v>105.4</v>
      </c>
      <c r="L268" s="74">
        <f>'Субвенции '!C261</f>
        <v>64.87491</v>
      </c>
      <c r="M268" s="74">
        <f t="shared" si="134"/>
        <v>61.551148007590129</v>
      </c>
      <c r="N268" s="74">
        <f>Иные!B115</f>
        <v>0</v>
      </c>
      <c r="O268" s="74">
        <f>Иные!C115</f>
        <v>0</v>
      </c>
      <c r="P268" s="74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</row>
    <row r="269" spans="1:29" s="31" customFormat="1" x14ac:dyDescent="0.25">
      <c r="A269" s="146" t="s">
        <v>382</v>
      </c>
      <c r="B269" s="349">
        <f t="shared" si="136"/>
        <v>3653.4</v>
      </c>
      <c r="C269" s="349">
        <f t="shared" si="137"/>
        <v>365.19605000000001</v>
      </c>
      <c r="D269" s="349">
        <f t="shared" si="135"/>
        <v>9.9960598346745506</v>
      </c>
      <c r="E269" s="74"/>
      <c r="F269" s="74"/>
      <c r="G269" s="93"/>
      <c r="H269" s="142">
        <f>Субсидии!B264</f>
        <v>3548</v>
      </c>
      <c r="I269" s="142">
        <f>Субсидии!C264</f>
        <v>300</v>
      </c>
      <c r="J269" s="74">
        <f t="shared" si="15"/>
        <v>8.4554678692220975</v>
      </c>
      <c r="K269" s="74">
        <f>'Субвенции '!B262</f>
        <v>105.4</v>
      </c>
      <c r="L269" s="74">
        <f>'Субвенции '!C262</f>
        <v>65.19605</v>
      </c>
      <c r="M269" s="74">
        <f t="shared" si="134"/>
        <v>61.855834914610995</v>
      </c>
      <c r="N269" s="74">
        <f>Иные!B116</f>
        <v>0</v>
      </c>
      <c r="O269" s="74">
        <f>Иные!C116</f>
        <v>0</v>
      </c>
      <c r="P269" s="74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</row>
    <row r="270" spans="1:29" s="31" customFormat="1" x14ac:dyDescent="0.25">
      <c r="A270" s="146" t="s">
        <v>383</v>
      </c>
      <c r="B270" s="349">
        <f t="shared" si="136"/>
        <v>50177.599999999999</v>
      </c>
      <c r="C270" s="349">
        <f t="shared" si="137"/>
        <v>15497.477599999998</v>
      </c>
      <c r="D270" s="349">
        <f t="shared" si="135"/>
        <v>30.885250789196771</v>
      </c>
      <c r="E270" s="74"/>
      <c r="F270" s="74"/>
      <c r="G270" s="93"/>
      <c r="H270" s="142">
        <f>Субсидии!B265</f>
        <v>39914</v>
      </c>
      <c r="I270" s="142">
        <f>Субсидии!C265</f>
        <v>15319.392319999999</v>
      </c>
      <c r="J270" s="74">
        <f t="shared" si="15"/>
        <v>38.380999949892264</v>
      </c>
      <c r="K270" s="74">
        <f>'Субвенции '!B263</f>
        <v>263.60000000000002</v>
      </c>
      <c r="L270" s="74">
        <f>'Субвенции '!C263</f>
        <v>178.08528000000001</v>
      </c>
      <c r="M270" s="74">
        <f t="shared" si="134"/>
        <v>67.558907435508345</v>
      </c>
      <c r="N270" s="74">
        <f>Иные!B117</f>
        <v>10000</v>
      </c>
      <c r="O270" s="74">
        <f>Иные!C117</f>
        <v>0</v>
      </c>
      <c r="P270" s="74">
        <f t="shared" si="17"/>
        <v>0</v>
      </c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</row>
    <row r="271" spans="1:29" s="31" customFormat="1" ht="20.25" customHeight="1" x14ac:dyDescent="0.25">
      <c r="A271" s="146" t="s">
        <v>384</v>
      </c>
      <c r="B271" s="349">
        <f t="shared" si="136"/>
        <v>7817.8107999999993</v>
      </c>
      <c r="C271" s="349">
        <f t="shared" si="137"/>
        <v>2317.1708600000002</v>
      </c>
      <c r="D271" s="349">
        <f t="shared" si="135"/>
        <v>29.639638503403031</v>
      </c>
      <c r="E271" s="74"/>
      <c r="F271" s="74"/>
      <c r="G271" s="93"/>
      <c r="H271" s="142">
        <f>Субсидии!B266</f>
        <v>5460</v>
      </c>
      <c r="I271" s="142">
        <f>Субсидии!C266</f>
        <v>0</v>
      </c>
      <c r="J271" s="74">
        <f t="shared" si="15"/>
        <v>0</v>
      </c>
      <c r="K271" s="74">
        <f>'Субвенции '!B264</f>
        <v>105.4</v>
      </c>
      <c r="L271" s="74">
        <f>'Субвенции '!C264</f>
        <v>64.760059999999996</v>
      </c>
      <c r="M271" s="74">
        <f t="shared" si="134"/>
        <v>61.442182163187852</v>
      </c>
      <c r="N271" s="74">
        <f>Иные!B118</f>
        <v>2252.4108000000001</v>
      </c>
      <c r="O271" s="74">
        <f>Иные!C118</f>
        <v>2252.4108000000001</v>
      </c>
      <c r="P271" s="74">
        <f t="shared" si="17"/>
        <v>100</v>
      </c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</row>
    <row r="272" spans="1:29" s="31" customFormat="1" x14ac:dyDescent="0.25">
      <c r="A272" s="146" t="s">
        <v>385</v>
      </c>
      <c r="B272" s="349">
        <f t="shared" si="136"/>
        <v>2745.4</v>
      </c>
      <c r="C272" s="349">
        <f t="shared" si="137"/>
        <v>52.085190000000004</v>
      </c>
      <c r="D272" s="349">
        <f t="shared" si="135"/>
        <v>1.8971803744445255</v>
      </c>
      <c r="E272" s="74"/>
      <c r="F272" s="74"/>
      <c r="G272" s="93"/>
      <c r="H272" s="142">
        <f>Субсидии!B267</f>
        <v>2640</v>
      </c>
      <c r="I272" s="142">
        <f>Субсидии!C267</f>
        <v>0</v>
      </c>
      <c r="J272" s="74">
        <f t="shared" si="15"/>
        <v>0</v>
      </c>
      <c r="K272" s="74">
        <f>'Субвенции '!B265</f>
        <v>105.4</v>
      </c>
      <c r="L272" s="74">
        <f>'Субвенции '!C265</f>
        <v>52.085190000000004</v>
      </c>
      <c r="M272" s="74">
        <f t="shared" si="134"/>
        <v>49.416688804554084</v>
      </c>
      <c r="N272" s="74">
        <f>Иные!B119</f>
        <v>0</v>
      </c>
      <c r="O272" s="74">
        <f>Иные!C119</f>
        <v>0</v>
      </c>
      <c r="P272" s="74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</row>
    <row r="273" spans="1:29" s="31" customFormat="1" x14ac:dyDescent="0.25">
      <c r="A273" s="146" t="s">
        <v>386</v>
      </c>
      <c r="B273" s="349">
        <f t="shared" si="136"/>
        <v>4227.3999999999996</v>
      </c>
      <c r="C273" s="349">
        <f t="shared" si="137"/>
        <v>57.989080000000001</v>
      </c>
      <c r="D273" s="349">
        <f t="shared" si="135"/>
        <v>1.371743388371103</v>
      </c>
      <c r="E273" s="74"/>
      <c r="F273" s="74"/>
      <c r="G273" s="93"/>
      <c r="H273" s="142">
        <f>Субсидии!B268</f>
        <v>4122</v>
      </c>
      <c r="I273" s="142">
        <f>Субсидии!C268</f>
        <v>0</v>
      </c>
      <c r="J273" s="74">
        <f t="shared" si="15"/>
        <v>0</v>
      </c>
      <c r="K273" s="74">
        <f>'Субвенции '!B266</f>
        <v>105.4</v>
      </c>
      <c r="L273" s="74">
        <f>'Субвенции '!C266</f>
        <v>57.989080000000001</v>
      </c>
      <c r="M273" s="74">
        <f t="shared" si="134"/>
        <v>55.01810246679316</v>
      </c>
      <c r="N273" s="74">
        <f>Иные!B120</f>
        <v>0</v>
      </c>
      <c r="O273" s="74">
        <f>Иные!C120</f>
        <v>0</v>
      </c>
      <c r="P273" s="74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</row>
    <row r="274" spans="1:29" s="32" customFormat="1" ht="31.5" x14ac:dyDescent="0.25">
      <c r="A274" s="40" t="s">
        <v>375</v>
      </c>
      <c r="B274" s="91">
        <f t="shared" si="136"/>
        <v>991120.24864999973</v>
      </c>
      <c r="C274" s="91">
        <f t="shared" si="137"/>
        <v>546577.76355000003</v>
      </c>
      <c r="D274" s="91">
        <f t="shared" ref="D274" si="138">C274/B274*100</f>
        <v>55.147472195678681</v>
      </c>
      <c r="E274" s="91">
        <f t="shared" ref="E274:F274" si="139">SUM(E275:E281)</f>
        <v>216306.09999999998</v>
      </c>
      <c r="F274" s="91">
        <f t="shared" si="139"/>
        <v>134204.1</v>
      </c>
      <c r="G274" s="92">
        <f t="shared" si="14"/>
        <v>62.043603948293658</v>
      </c>
      <c r="H274" s="91">
        <f>SUM(H275:H281)</f>
        <v>232516.44865000001</v>
      </c>
      <c r="I274" s="91">
        <f t="shared" ref="I274:O274" si="140">SUM(I275:I281)</f>
        <v>117150.23345</v>
      </c>
      <c r="J274" s="91">
        <f t="shared" si="15"/>
        <v>50.38363269789258</v>
      </c>
      <c r="K274" s="91">
        <f t="shared" si="140"/>
        <v>371529.89999999979</v>
      </c>
      <c r="L274" s="91">
        <f t="shared" si="140"/>
        <v>259375.16054000001</v>
      </c>
      <c r="M274" s="91">
        <f t="shared" si="16"/>
        <v>69.812728542171214</v>
      </c>
      <c r="N274" s="91">
        <f t="shared" si="140"/>
        <v>170767.8</v>
      </c>
      <c r="O274" s="91">
        <f t="shared" si="140"/>
        <v>35848.269560000001</v>
      </c>
      <c r="P274" s="91">
        <f t="shared" si="17"/>
        <v>20.992405804841429</v>
      </c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</row>
    <row r="275" spans="1:29" s="31" customFormat="1" ht="31.5" x14ac:dyDescent="0.25">
      <c r="A275" s="145" t="s">
        <v>347</v>
      </c>
      <c r="B275" s="74">
        <f t="shared" si="136"/>
        <v>687120.46006999991</v>
      </c>
      <c r="C275" s="74">
        <f t="shared" si="137"/>
        <v>466275.31889000005</v>
      </c>
      <c r="D275" s="74">
        <f t="shared" si="11"/>
        <v>67.859326855512151</v>
      </c>
      <c r="E275" s="78">
        <f>Дотации!B32</f>
        <v>216306.09999999998</v>
      </c>
      <c r="F275" s="78">
        <f>Дотации!C32</f>
        <v>134204.1</v>
      </c>
      <c r="G275" s="78">
        <f t="shared" si="14"/>
        <v>62.043603948293658</v>
      </c>
      <c r="H275" s="74">
        <f>Субсидии!B270</f>
        <v>76334.660069999998</v>
      </c>
      <c r="I275" s="74">
        <f>Субсидии!C270</f>
        <v>53564.016110000004</v>
      </c>
      <c r="J275" s="74">
        <f t="shared" si="15"/>
        <v>70.169980531623537</v>
      </c>
      <c r="K275" s="74">
        <f>'Субвенции '!B268</f>
        <v>370211.89999999991</v>
      </c>
      <c r="L275" s="74">
        <f>'Субвенции '!C268</f>
        <v>258555.61558000001</v>
      </c>
      <c r="M275" s="74">
        <f t="shared" si="16"/>
        <v>69.83989860401573</v>
      </c>
      <c r="N275" s="74">
        <f>Иные!B122</f>
        <v>24267.8</v>
      </c>
      <c r="O275" s="74">
        <f>Иные!C122</f>
        <v>19951.587200000002</v>
      </c>
      <c r="P275" s="74">
        <f t="shared" si="17"/>
        <v>82.214239444861107</v>
      </c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</row>
    <row r="276" spans="1:29" s="31" customFormat="1" x14ac:dyDescent="0.25">
      <c r="A276" s="146" t="s">
        <v>374</v>
      </c>
      <c r="B276" s="349">
        <f t="shared" si="136"/>
        <v>223086.45938000001</v>
      </c>
      <c r="C276" s="349">
        <f t="shared" si="137"/>
        <v>25577.900199999996</v>
      </c>
      <c r="D276" s="349">
        <f t="shared" ref="D276:D281" si="141">C276/B276*100</f>
        <v>11.465465125532889</v>
      </c>
      <c r="E276" s="74"/>
      <c r="F276" s="74"/>
      <c r="G276" s="93"/>
      <c r="H276" s="142">
        <f>Субсидии!B271</f>
        <v>76586.45938</v>
      </c>
      <c r="I276" s="142">
        <f>Субсидии!C271</f>
        <v>9681.2178399999993</v>
      </c>
      <c r="J276" s="74">
        <f t="shared" ref="J276:J281" si="142">I276/H276*100</f>
        <v>12.640900125653518</v>
      </c>
      <c r="K276" s="74"/>
      <c r="L276" s="74"/>
      <c r="M276" s="74"/>
      <c r="N276" s="74">
        <f>Иные!B123</f>
        <v>146500</v>
      </c>
      <c r="O276" s="74">
        <f>Иные!C123</f>
        <v>15896.682359999999</v>
      </c>
      <c r="P276" s="74">
        <f t="shared" si="17"/>
        <v>10.850977720136518</v>
      </c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</row>
    <row r="277" spans="1:29" s="31" customFormat="1" x14ac:dyDescent="0.25">
      <c r="A277" s="146" t="s">
        <v>567</v>
      </c>
      <c r="B277" s="349">
        <f t="shared" si="136"/>
        <v>7761.3852000000006</v>
      </c>
      <c r="C277" s="349">
        <f t="shared" si="137"/>
        <v>7517.8614799999996</v>
      </c>
      <c r="D277" s="349">
        <f t="shared" si="141"/>
        <v>96.862367815477043</v>
      </c>
      <c r="E277" s="74"/>
      <c r="F277" s="74"/>
      <c r="G277" s="93"/>
      <c r="H277" s="142">
        <f>Субсидии!B272</f>
        <v>7497.7852000000003</v>
      </c>
      <c r="I277" s="142">
        <f>Субсидии!C272</f>
        <v>7347.7367999999997</v>
      </c>
      <c r="J277" s="74">
        <f t="shared" si="142"/>
        <v>97.998763688242221</v>
      </c>
      <c r="K277" s="74">
        <f>'Субвенции '!B269</f>
        <v>263.60000000000002</v>
      </c>
      <c r="L277" s="74">
        <f>'Субвенции '!C269</f>
        <v>170.12467999999998</v>
      </c>
      <c r="M277" s="74">
        <f>L277/K277*100</f>
        <v>64.538952959028819</v>
      </c>
      <c r="N277" s="74"/>
      <c r="O277" s="74"/>
      <c r="P277" s="74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</row>
    <row r="278" spans="1:29" s="31" customFormat="1" x14ac:dyDescent="0.25">
      <c r="A278" s="146" t="s">
        <v>568</v>
      </c>
      <c r="B278" s="349">
        <f t="shared" si="136"/>
        <v>7613.6</v>
      </c>
      <c r="C278" s="349">
        <f t="shared" si="137"/>
        <v>7506.1036700000004</v>
      </c>
      <c r="D278" s="349">
        <f t="shared" si="141"/>
        <v>98.588101161080175</v>
      </c>
      <c r="E278" s="74"/>
      <c r="F278" s="74"/>
      <c r="G278" s="93"/>
      <c r="H278" s="142">
        <f>Субсидии!B273</f>
        <v>7350</v>
      </c>
      <c r="I278" s="142">
        <f>Субсидии!C273</f>
        <v>7350</v>
      </c>
      <c r="J278" s="74">
        <f t="shared" si="142"/>
        <v>100</v>
      </c>
      <c r="K278" s="74">
        <f>'Субвенции '!B270</f>
        <v>263.60000000000002</v>
      </c>
      <c r="L278" s="74">
        <f>'Субвенции '!C270</f>
        <v>156.10367000000002</v>
      </c>
      <c r="M278" s="74">
        <f>L278/K278*100</f>
        <v>59.21990515933232</v>
      </c>
      <c r="N278" s="74"/>
      <c r="O278" s="74"/>
      <c r="P278" s="74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</row>
    <row r="279" spans="1:29" s="31" customFormat="1" x14ac:dyDescent="0.25">
      <c r="A279" s="146" t="s">
        <v>485</v>
      </c>
      <c r="B279" s="349">
        <f t="shared" si="136"/>
        <v>8381.6</v>
      </c>
      <c r="C279" s="349">
        <f t="shared" si="137"/>
        <v>8276.0528400000003</v>
      </c>
      <c r="D279" s="349">
        <f t="shared" si="141"/>
        <v>98.740727784671179</v>
      </c>
      <c r="E279" s="74"/>
      <c r="F279" s="74"/>
      <c r="G279" s="93"/>
      <c r="H279" s="142">
        <f>Субсидии!B274</f>
        <v>8118</v>
      </c>
      <c r="I279" s="142">
        <f>Субсидии!C274</f>
        <v>8118</v>
      </c>
      <c r="J279" s="74">
        <f t="shared" si="142"/>
        <v>100</v>
      </c>
      <c r="K279" s="74">
        <f>'Субвенции '!B271</f>
        <v>263.60000000000002</v>
      </c>
      <c r="L279" s="74">
        <f>'Субвенции '!C271</f>
        <v>158.05284</v>
      </c>
      <c r="M279" s="74">
        <f>L279/K279*100</f>
        <v>59.959347496206369</v>
      </c>
      <c r="N279" s="74"/>
      <c r="O279" s="74"/>
      <c r="P279" s="74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</row>
    <row r="280" spans="1:29" s="31" customFormat="1" x14ac:dyDescent="0.25">
      <c r="A280" s="146" t="s">
        <v>569</v>
      </c>
      <c r="B280" s="349">
        <f t="shared" si="136"/>
        <v>50554.144</v>
      </c>
      <c r="C280" s="349">
        <f t="shared" si="137"/>
        <v>24920.137490000001</v>
      </c>
      <c r="D280" s="349">
        <f t="shared" si="141"/>
        <v>49.293955981135788</v>
      </c>
      <c r="E280" s="74"/>
      <c r="F280" s="74"/>
      <c r="G280" s="93"/>
      <c r="H280" s="142">
        <f>Субсидии!B275</f>
        <v>50290.544000000002</v>
      </c>
      <c r="I280" s="142">
        <f>Субсидии!C275</f>
        <v>24750.262699999999</v>
      </c>
      <c r="J280" s="74">
        <f t="shared" si="142"/>
        <v>49.214545581372114</v>
      </c>
      <c r="K280" s="74">
        <f>'Субвенции '!B272</f>
        <v>263.60000000000002</v>
      </c>
      <c r="L280" s="74">
        <f>'Субвенции '!C272</f>
        <v>169.87479000000002</v>
      </c>
      <c r="M280" s="74">
        <f>L280/K280*100</f>
        <v>64.444154021244316</v>
      </c>
      <c r="N280" s="74"/>
      <c r="O280" s="74"/>
      <c r="P280" s="74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</row>
    <row r="281" spans="1:29" s="31" customFormat="1" x14ac:dyDescent="0.25">
      <c r="A281" s="146" t="s">
        <v>570</v>
      </c>
      <c r="B281" s="349">
        <f t="shared" si="136"/>
        <v>6602.6</v>
      </c>
      <c r="C281" s="349">
        <f t="shared" si="137"/>
        <v>6504.3889799999997</v>
      </c>
      <c r="D281" s="349">
        <f t="shared" si="141"/>
        <v>98.512540211431855</v>
      </c>
      <c r="E281" s="74"/>
      <c r="F281" s="74"/>
      <c r="G281" s="93"/>
      <c r="H281" s="142">
        <f>Субсидии!B276</f>
        <v>6339</v>
      </c>
      <c r="I281" s="142">
        <f>Субсидии!C276</f>
        <v>6339</v>
      </c>
      <c r="J281" s="74">
        <f t="shared" si="142"/>
        <v>100</v>
      </c>
      <c r="K281" s="74">
        <f>'Субвенции '!B273</f>
        <v>263.60000000000002</v>
      </c>
      <c r="L281" s="74">
        <f>'Субвенции '!C273</f>
        <v>165.38898</v>
      </c>
      <c r="M281" s="74">
        <f>L281/K281*100</f>
        <v>62.742405159332314</v>
      </c>
      <c r="N281" s="74"/>
      <c r="O281" s="74"/>
      <c r="P281" s="74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</row>
    <row r="282" spans="1:29" s="32" customFormat="1" ht="31.5" x14ac:dyDescent="0.25">
      <c r="A282" s="40" t="s">
        <v>411</v>
      </c>
      <c r="B282" s="91">
        <f t="shared" si="136"/>
        <v>497605.91751</v>
      </c>
      <c r="C282" s="91">
        <f t="shared" si="137"/>
        <v>365305.59783000004</v>
      </c>
      <c r="D282" s="91">
        <f t="shared" ref="D282" si="143">C282/B282*100</f>
        <v>73.412631356551088</v>
      </c>
      <c r="E282" s="91">
        <f t="shared" ref="E282:F282" si="144">SUM(E283:E291)</f>
        <v>121555.90000000001</v>
      </c>
      <c r="F282" s="91">
        <f t="shared" si="144"/>
        <v>91167.900000000009</v>
      </c>
      <c r="G282" s="92">
        <f t="shared" si="14"/>
        <v>75.000802100103741</v>
      </c>
      <c r="H282" s="91">
        <f>SUM(H283:H291)</f>
        <v>148319.72951</v>
      </c>
      <c r="I282" s="91">
        <f t="shared" ref="I282:O282" si="145">SUM(I283:I291)</f>
        <v>125757.46502</v>
      </c>
      <c r="J282" s="91">
        <f t="shared" si="15"/>
        <v>84.788089511396521</v>
      </c>
      <c r="K282" s="91">
        <f t="shared" si="145"/>
        <v>206047.8</v>
      </c>
      <c r="L282" s="91">
        <f t="shared" si="145"/>
        <v>137512.07376</v>
      </c>
      <c r="M282" s="91">
        <f t="shared" si="16"/>
        <v>66.737948068360836</v>
      </c>
      <c r="N282" s="91">
        <f t="shared" si="145"/>
        <v>21682.487999999998</v>
      </c>
      <c r="O282" s="91">
        <f t="shared" si="145"/>
        <v>10868.15905</v>
      </c>
      <c r="P282" s="91">
        <f t="shared" si="17"/>
        <v>50.124132664111244</v>
      </c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8"/>
      <c r="AC282" s="118"/>
    </row>
    <row r="283" spans="1:29" s="31" customFormat="1" ht="31.5" x14ac:dyDescent="0.25">
      <c r="A283" s="145" t="s">
        <v>346</v>
      </c>
      <c r="B283" s="74">
        <f t="shared" si="136"/>
        <v>379138.01751000003</v>
      </c>
      <c r="C283" s="74">
        <f t="shared" si="137"/>
        <v>267142.76967000007</v>
      </c>
      <c r="D283" s="74">
        <f t="shared" si="11"/>
        <v>70.460559831078925</v>
      </c>
      <c r="E283" s="78">
        <f>Дотации!B33</f>
        <v>121555.90000000001</v>
      </c>
      <c r="F283" s="78">
        <f>Дотации!C33</f>
        <v>91167.900000000009</v>
      </c>
      <c r="G283" s="78">
        <f t="shared" si="14"/>
        <v>75.000802100103741</v>
      </c>
      <c r="H283" s="74">
        <f>Субсидии!B278</f>
        <v>41169.629509999999</v>
      </c>
      <c r="I283" s="74">
        <f>Субсидии!C278</f>
        <v>28643.897620000003</v>
      </c>
      <c r="J283" s="74">
        <f t="shared" si="15"/>
        <v>69.575310637766293</v>
      </c>
      <c r="K283" s="74">
        <f>'Субвенции '!B275</f>
        <v>204730</v>
      </c>
      <c r="L283" s="74">
        <f>'Субвенции '!C275</f>
        <v>136742.96620000002</v>
      </c>
      <c r="M283" s="74">
        <f t="shared" si="16"/>
        <v>66.791855712401713</v>
      </c>
      <c r="N283" s="74">
        <f>Иные!B125</f>
        <v>11682.487999999999</v>
      </c>
      <c r="O283" s="74">
        <f>Иные!C125</f>
        <v>10588.00585</v>
      </c>
      <c r="P283" s="74">
        <f t="shared" si="17"/>
        <v>90.631429281159967</v>
      </c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</row>
    <row r="284" spans="1:29" s="31" customFormat="1" x14ac:dyDescent="0.25">
      <c r="A284" s="146" t="s">
        <v>572</v>
      </c>
      <c r="B284" s="349">
        <f t="shared" si="136"/>
        <v>10684.5</v>
      </c>
      <c r="C284" s="349">
        <f t="shared" si="137"/>
        <v>8414.5235099999991</v>
      </c>
      <c r="D284" s="349">
        <f t="shared" ref="D284:D291" si="146">C284/B284*100</f>
        <v>78.754490242875193</v>
      </c>
      <c r="E284" s="74"/>
      <c r="F284" s="74"/>
      <c r="G284" s="93"/>
      <c r="H284" s="142">
        <f>Субсидии!B280</f>
        <v>10579.1</v>
      </c>
      <c r="I284" s="142">
        <f>Субсидии!C280</f>
        <v>8352.0658399999993</v>
      </c>
      <c r="J284" s="74">
        <f t="shared" si="15"/>
        <v>78.948737038122331</v>
      </c>
      <c r="K284" s="74">
        <f>'Субвенции '!B276</f>
        <v>105.4</v>
      </c>
      <c r="L284" s="74">
        <f>'Субвенции '!C276</f>
        <v>62.45767</v>
      </c>
      <c r="M284" s="74">
        <f t="shared" ref="M284:M291" si="147">L284/K284*100</f>
        <v>59.257751423149905</v>
      </c>
      <c r="N284" s="74"/>
      <c r="O284" s="74"/>
      <c r="P284" s="74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</row>
    <row r="285" spans="1:29" s="31" customFormat="1" x14ac:dyDescent="0.25">
      <c r="A285" s="146" t="s">
        <v>642</v>
      </c>
      <c r="B285" s="349">
        <f t="shared" si="136"/>
        <v>6185.4</v>
      </c>
      <c r="C285" s="349">
        <f t="shared" si="137"/>
        <v>6141.1498099999999</v>
      </c>
      <c r="D285" s="349">
        <f t="shared" si="146"/>
        <v>99.284602612603877</v>
      </c>
      <c r="E285" s="74"/>
      <c r="F285" s="74"/>
      <c r="G285" s="93"/>
      <c r="H285" s="142">
        <f>Субсидии!B279</f>
        <v>6080</v>
      </c>
      <c r="I285" s="142">
        <f>Субсидии!C279</f>
        <v>6080</v>
      </c>
      <c r="J285" s="74">
        <f t="shared" si="15"/>
        <v>100</v>
      </c>
      <c r="K285" s="74">
        <f>'Субвенции '!B277</f>
        <v>105.4</v>
      </c>
      <c r="L285" s="74">
        <f>'Субвенции '!C277</f>
        <v>61.149809999999995</v>
      </c>
      <c r="M285" s="74">
        <f t="shared" si="147"/>
        <v>58.016897533206823</v>
      </c>
      <c r="N285" s="74"/>
      <c r="O285" s="74"/>
      <c r="P285" s="74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</row>
    <row r="286" spans="1:29" s="31" customFormat="1" x14ac:dyDescent="0.25">
      <c r="A286" s="146" t="s">
        <v>575</v>
      </c>
      <c r="B286" s="349">
        <f t="shared" si="136"/>
        <v>6939.4</v>
      </c>
      <c r="C286" s="349">
        <f t="shared" si="137"/>
        <v>4792.9304700000002</v>
      </c>
      <c r="D286" s="349">
        <f t="shared" si="146"/>
        <v>69.06837003199125</v>
      </c>
      <c r="E286" s="74"/>
      <c r="F286" s="74"/>
      <c r="G286" s="93"/>
      <c r="H286" s="142">
        <f>Субсидии!B281</f>
        <v>6834</v>
      </c>
      <c r="I286" s="142">
        <f>Субсидии!C281</f>
        <v>4731.3507600000003</v>
      </c>
      <c r="J286" s="74">
        <f t="shared" si="15"/>
        <v>69.232525021949087</v>
      </c>
      <c r="K286" s="74">
        <f>'Субвенции '!B278</f>
        <v>105.4</v>
      </c>
      <c r="L286" s="74">
        <f>'Субвенции '!C278</f>
        <v>61.579709999999999</v>
      </c>
      <c r="M286" s="74">
        <f t="shared" si="147"/>
        <v>58.424772296015171</v>
      </c>
      <c r="N286" s="74"/>
      <c r="O286" s="74"/>
      <c r="P286" s="74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</row>
    <row r="287" spans="1:29" s="31" customFormat="1" x14ac:dyDescent="0.25">
      <c r="A287" s="146" t="s">
        <v>410</v>
      </c>
      <c r="B287" s="349">
        <f t="shared" si="136"/>
        <v>16133.6</v>
      </c>
      <c r="C287" s="349">
        <f t="shared" si="137"/>
        <v>14683.497669999999</v>
      </c>
      <c r="D287" s="349">
        <f t="shared" si="146"/>
        <v>91.011910980810228</v>
      </c>
      <c r="E287" s="74"/>
      <c r="F287" s="74"/>
      <c r="G287" s="93"/>
      <c r="H287" s="142">
        <f>Субсидии!B282</f>
        <v>15870</v>
      </c>
      <c r="I287" s="142">
        <f>Субсидии!C282</f>
        <v>14534.676799999999</v>
      </c>
      <c r="J287" s="74">
        <f t="shared" si="15"/>
        <v>91.585865154379334</v>
      </c>
      <c r="K287" s="74">
        <f>'Субвенции '!B279</f>
        <v>263.60000000000002</v>
      </c>
      <c r="L287" s="74">
        <f>'Субвенции '!C279</f>
        <v>148.82086999999999</v>
      </c>
      <c r="M287" s="74">
        <f t="shared" si="147"/>
        <v>56.457082701062198</v>
      </c>
      <c r="N287" s="74"/>
      <c r="O287" s="74"/>
      <c r="P287" s="74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</row>
    <row r="288" spans="1:29" s="31" customFormat="1" x14ac:dyDescent="0.25">
      <c r="A288" s="146" t="s">
        <v>643</v>
      </c>
      <c r="B288" s="349">
        <f t="shared" si="136"/>
        <v>5819.4</v>
      </c>
      <c r="C288" s="349">
        <f t="shared" si="137"/>
        <v>5771.9435599999997</v>
      </c>
      <c r="D288" s="349">
        <f t="shared" si="146"/>
        <v>99.184513180052932</v>
      </c>
      <c r="E288" s="74"/>
      <c r="F288" s="74"/>
      <c r="G288" s="93"/>
      <c r="H288" s="142">
        <f>Субсидии!B283</f>
        <v>5714</v>
      </c>
      <c r="I288" s="142">
        <f>Субсидии!C283</f>
        <v>5714</v>
      </c>
      <c r="J288" s="74">
        <f t="shared" si="15"/>
        <v>100</v>
      </c>
      <c r="K288" s="74">
        <f>'Субвенции '!B280</f>
        <v>105.4</v>
      </c>
      <c r="L288" s="74">
        <f>'Субвенции '!C280</f>
        <v>57.943559999999998</v>
      </c>
      <c r="M288" s="74">
        <f t="shared" si="147"/>
        <v>54.974914611005687</v>
      </c>
      <c r="N288" s="74"/>
      <c r="O288" s="74"/>
      <c r="P288" s="74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</row>
    <row r="289" spans="1:29" s="31" customFormat="1" x14ac:dyDescent="0.25">
      <c r="A289" s="146" t="s">
        <v>573</v>
      </c>
      <c r="B289" s="349">
        <f t="shared" si="136"/>
        <v>15293.6</v>
      </c>
      <c r="C289" s="349">
        <f t="shared" si="137"/>
        <v>15201.07317</v>
      </c>
      <c r="D289" s="349">
        <f t="shared" si="146"/>
        <v>99.394996403724434</v>
      </c>
      <c r="E289" s="74"/>
      <c r="F289" s="74"/>
      <c r="G289" s="93"/>
      <c r="H289" s="142">
        <f>Субсидии!B284</f>
        <v>15030</v>
      </c>
      <c r="I289" s="142">
        <f>Субсидии!C284</f>
        <v>15030</v>
      </c>
      <c r="J289" s="74">
        <f t="shared" si="15"/>
        <v>100</v>
      </c>
      <c r="K289" s="74">
        <f>'Субвенции '!B281</f>
        <v>263.60000000000002</v>
      </c>
      <c r="L289" s="74">
        <f>'Субвенции '!C281</f>
        <v>171.07317</v>
      </c>
      <c r="M289" s="74">
        <f t="shared" si="147"/>
        <v>64.898774658573586</v>
      </c>
      <c r="N289" s="74"/>
      <c r="O289" s="74"/>
      <c r="P289" s="74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</row>
    <row r="290" spans="1:29" s="31" customFormat="1" x14ac:dyDescent="0.25">
      <c r="A290" s="146" t="s">
        <v>299</v>
      </c>
      <c r="B290" s="349">
        <f t="shared" si="136"/>
        <v>3957.9</v>
      </c>
      <c r="C290" s="349">
        <f t="shared" si="137"/>
        <v>2306.0165200000001</v>
      </c>
      <c r="D290" s="349">
        <f t="shared" si="146"/>
        <v>58.263637787715709</v>
      </c>
      <c r="E290" s="74"/>
      <c r="F290" s="74"/>
      <c r="G290" s="93"/>
      <c r="H290" s="142">
        <f>Субсидии!B285</f>
        <v>3852.5</v>
      </c>
      <c r="I290" s="142">
        <f>Субсидии!C285</f>
        <v>2245.9740000000002</v>
      </c>
      <c r="J290" s="74">
        <f t="shared" si="15"/>
        <v>58.299130434782612</v>
      </c>
      <c r="K290" s="74">
        <f>'Субвенции '!B282</f>
        <v>105.4</v>
      </c>
      <c r="L290" s="74">
        <f>'Субвенции '!C282</f>
        <v>60.042519999999996</v>
      </c>
      <c r="M290" s="74">
        <f t="shared" si="147"/>
        <v>56.966337760910811</v>
      </c>
      <c r="N290" s="74"/>
      <c r="O290" s="74"/>
      <c r="P290" s="74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</row>
    <row r="291" spans="1:29" s="31" customFormat="1" x14ac:dyDescent="0.25">
      <c r="A291" s="147" t="s">
        <v>574</v>
      </c>
      <c r="B291" s="350">
        <f t="shared" si="136"/>
        <v>53454.1</v>
      </c>
      <c r="C291" s="350">
        <f t="shared" si="137"/>
        <v>40851.693449999999</v>
      </c>
      <c r="D291" s="350">
        <f t="shared" si="146"/>
        <v>76.423872911525962</v>
      </c>
      <c r="E291" s="94"/>
      <c r="F291" s="94"/>
      <c r="G291" s="95"/>
      <c r="H291" s="143">
        <f>Субсидии!B286</f>
        <v>43190.5</v>
      </c>
      <c r="I291" s="143">
        <f>Субсидии!C286</f>
        <v>40425.5</v>
      </c>
      <c r="J291" s="74">
        <f t="shared" si="15"/>
        <v>93.598129218230866</v>
      </c>
      <c r="K291" s="94">
        <f>'Субвенции '!B283</f>
        <v>263.60000000000002</v>
      </c>
      <c r="L291" s="94">
        <f>'Субвенции '!C283</f>
        <v>146.04024999999999</v>
      </c>
      <c r="M291" s="94">
        <f t="shared" si="147"/>
        <v>55.402219271623665</v>
      </c>
      <c r="N291" s="94">
        <f>Иные!B127</f>
        <v>10000</v>
      </c>
      <c r="O291" s="94">
        <f>Иные!C127</f>
        <v>280.15320000000003</v>
      </c>
      <c r="P291" s="74">
        <f t="shared" si="17"/>
        <v>2.8015320000000004</v>
      </c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</row>
    <row r="292" spans="1:29" s="32" customFormat="1" ht="31.5" x14ac:dyDescent="0.25">
      <c r="A292" s="40" t="s">
        <v>403</v>
      </c>
      <c r="B292" s="91">
        <f t="shared" si="136"/>
        <v>990073.66130999988</v>
      </c>
      <c r="C292" s="91">
        <f t="shared" si="137"/>
        <v>689222.26991000003</v>
      </c>
      <c r="D292" s="91">
        <f t="shared" ref="D292" si="148">C292/B292*100</f>
        <v>69.613231504216245</v>
      </c>
      <c r="E292" s="91">
        <f t="shared" ref="E292:F292" si="149">SUM(E293:E302)</f>
        <v>199990.09999999998</v>
      </c>
      <c r="F292" s="91">
        <f t="shared" si="149"/>
        <v>134992.79999999999</v>
      </c>
      <c r="G292" s="92">
        <f t="shared" si="14"/>
        <v>67.499741237191245</v>
      </c>
      <c r="H292" s="91">
        <f>SUM(H293:H302)</f>
        <v>158740.36131000001</v>
      </c>
      <c r="I292" s="91">
        <f t="shared" ref="I292:O292" si="150">SUM(I293:I302)</f>
        <v>117726.64282000001</v>
      </c>
      <c r="J292" s="91">
        <f t="shared" si="15"/>
        <v>74.163018055688212</v>
      </c>
      <c r="K292" s="91">
        <f t="shared" si="150"/>
        <v>592333.89999999979</v>
      </c>
      <c r="L292" s="91">
        <f t="shared" si="150"/>
        <v>419247.87869000004</v>
      </c>
      <c r="M292" s="91">
        <f t="shared" si="16"/>
        <v>70.778977649261705</v>
      </c>
      <c r="N292" s="91">
        <f t="shared" si="150"/>
        <v>39009.300000000003</v>
      </c>
      <c r="O292" s="91">
        <f t="shared" si="150"/>
        <v>17254.948400000001</v>
      </c>
      <c r="P292" s="91">
        <f t="shared" si="17"/>
        <v>44.232909588226399</v>
      </c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</row>
    <row r="293" spans="1:29" s="31" customFormat="1" ht="31.5" x14ac:dyDescent="0.25">
      <c r="A293" s="145" t="s">
        <v>345</v>
      </c>
      <c r="B293" s="74">
        <f t="shared" si="136"/>
        <v>910470.67671999987</v>
      </c>
      <c r="C293" s="74">
        <f t="shared" si="137"/>
        <v>635833.12224000006</v>
      </c>
      <c r="D293" s="74">
        <f t="shared" si="11"/>
        <v>69.835650779068416</v>
      </c>
      <c r="E293" s="78">
        <f>Дотации!B34</f>
        <v>199990.09999999998</v>
      </c>
      <c r="F293" s="78">
        <f>Дотации!C34</f>
        <v>134992.79999999999</v>
      </c>
      <c r="G293" s="78">
        <f t="shared" si="14"/>
        <v>67.499741237191245</v>
      </c>
      <c r="H293" s="74">
        <f>Субсидии!B288</f>
        <v>100929.77672000001</v>
      </c>
      <c r="I293" s="74">
        <f>Субсидии!C288</f>
        <v>65435.384239999999</v>
      </c>
      <c r="J293" s="74">
        <f t="shared" si="15"/>
        <v>64.832585948873373</v>
      </c>
      <c r="K293" s="74">
        <f>'Субвенции '!B285</f>
        <v>590541.49999999988</v>
      </c>
      <c r="L293" s="74">
        <f>'Субвенции '!C285</f>
        <v>418149.98960000003</v>
      </c>
      <c r="M293" s="74">
        <f t="shared" si="16"/>
        <v>70.807892349648611</v>
      </c>
      <c r="N293" s="74">
        <f>Иные!B129</f>
        <v>19009.3</v>
      </c>
      <c r="O293" s="74">
        <f>Иные!C129</f>
        <v>17254.948400000001</v>
      </c>
      <c r="P293" s="74">
        <f t="shared" si="17"/>
        <v>90.771087835953992</v>
      </c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</row>
    <row r="294" spans="1:29" s="31" customFormat="1" x14ac:dyDescent="0.25">
      <c r="A294" s="146" t="s">
        <v>576</v>
      </c>
      <c r="B294" s="349">
        <f t="shared" si="136"/>
        <v>26941.7948</v>
      </c>
      <c r="C294" s="349">
        <f t="shared" si="137"/>
        <v>5955.37709</v>
      </c>
      <c r="D294" s="349">
        <f t="shared" ref="D294:D302" si="151">C294/B294*100</f>
        <v>22.10460414463553</v>
      </c>
      <c r="E294" s="74"/>
      <c r="F294" s="74"/>
      <c r="G294" s="93"/>
      <c r="H294" s="142">
        <f>Субсидии!B289</f>
        <v>6941.7947999999997</v>
      </c>
      <c r="I294" s="142">
        <f>Субсидии!C289</f>
        <v>5955.37709</v>
      </c>
      <c r="J294" s="74">
        <f t="shared" si="15"/>
        <v>85.790163229832146</v>
      </c>
      <c r="K294" s="74"/>
      <c r="L294" s="74"/>
      <c r="M294" s="74"/>
      <c r="N294" s="74">
        <f>Иные!B130</f>
        <v>20000</v>
      </c>
      <c r="O294" s="74">
        <f>Иные!C130</f>
        <v>0</v>
      </c>
      <c r="P294" s="74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</row>
    <row r="295" spans="1:29" s="31" customFormat="1" x14ac:dyDescent="0.25">
      <c r="A295" s="146" t="s">
        <v>577</v>
      </c>
      <c r="B295" s="349">
        <f t="shared" si="136"/>
        <v>5631.9397900000004</v>
      </c>
      <c r="C295" s="349">
        <f t="shared" si="137"/>
        <v>4811.0735699999996</v>
      </c>
      <c r="D295" s="349">
        <f t="shared" si="151"/>
        <v>85.424804763404609</v>
      </c>
      <c r="E295" s="74"/>
      <c r="F295" s="74"/>
      <c r="G295" s="93"/>
      <c r="H295" s="142">
        <f>Субсидии!B290</f>
        <v>5368.33979</v>
      </c>
      <c r="I295" s="142">
        <f>Субсидии!C290</f>
        <v>4644.3122899999998</v>
      </c>
      <c r="J295" s="74">
        <f t="shared" si="15"/>
        <v>86.513009080596959</v>
      </c>
      <c r="K295" s="74">
        <f>'Субвенции '!B286</f>
        <v>263.60000000000002</v>
      </c>
      <c r="L295" s="74">
        <f>'Субвенции '!C286</f>
        <v>166.76128</v>
      </c>
      <c r="M295" s="74">
        <f t="shared" ref="M295:M302" si="152">L295/K295*100</f>
        <v>63.263004552352044</v>
      </c>
      <c r="N295" s="74"/>
      <c r="O295" s="74"/>
      <c r="P295" s="74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</row>
    <row r="296" spans="1:29" s="31" customFormat="1" x14ac:dyDescent="0.25">
      <c r="A296" s="146" t="s">
        <v>400</v>
      </c>
      <c r="B296" s="349">
        <f t="shared" si="136"/>
        <v>13277.6</v>
      </c>
      <c r="C296" s="349">
        <f t="shared" si="137"/>
        <v>10819.123109999999</v>
      </c>
      <c r="D296" s="349">
        <f t="shared" si="151"/>
        <v>81.484026556004082</v>
      </c>
      <c r="E296" s="74"/>
      <c r="F296" s="74"/>
      <c r="G296" s="93"/>
      <c r="H296" s="142">
        <f>Субсидии!B291</f>
        <v>13014</v>
      </c>
      <c r="I296" s="142">
        <f>Субсидии!C291</f>
        <v>10699.999199999998</v>
      </c>
      <c r="J296" s="74">
        <f t="shared" si="15"/>
        <v>82.219142461964026</v>
      </c>
      <c r="K296" s="74">
        <f>'Субвенции '!B287</f>
        <v>263.60000000000002</v>
      </c>
      <c r="L296" s="74">
        <f>'Субвенции '!C287</f>
        <v>119.12391000000001</v>
      </c>
      <c r="M296" s="74">
        <f t="shared" si="152"/>
        <v>45.191164643399091</v>
      </c>
      <c r="N296" s="74"/>
      <c r="O296" s="74"/>
      <c r="P296" s="74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</row>
    <row r="297" spans="1:29" s="31" customFormat="1" x14ac:dyDescent="0.25">
      <c r="A297" s="146" t="s">
        <v>401</v>
      </c>
      <c r="B297" s="349">
        <f t="shared" si="136"/>
        <v>3867.4</v>
      </c>
      <c r="C297" s="349">
        <f t="shared" si="137"/>
        <v>3831.1044400000001</v>
      </c>
      <c r="D297" s="349">
        <f t="shared" si="151"/>
        <v>99.061499715571188</v>
      </c>
      <c r="E297" s="74"/>
      <c r="F297" s="74"/>
      <c r="G297" s="93"/>
      <c r="H297" s="142">
        <f>Субсидии!B292</f>
        <v>3762</v>
      </c>
      <c r="I297" s="142">
        <f>Субсидии!C292</f>
        <v>3762</v>
      </c>
      <c r="J297" s="74">
        <f t="shared" si="15"/>
        <v>100</v>
      </c>
      <c r="K297" s="74">
        <f>'Субвенции '!B288</f>
        <v>105.4</v>
      </c>
      <c r="L297" s="74">
        <f>'Субвенции '!C288</f>
        <v>69.104439999999997</v>
      </c>
      <c r="M297" s="74">
        <f t="shared" si="152"/>
        <v>65.56398481973433</v>
      </c>
      <c r="N297" s="74"/>
      <c r="O297" s="74"/>
      <c r="P297" s="74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</row>
    <row r="298" spans="1:29" s="31" customFormat="1" x14ac:dyDescent="0.25">
      <c r="A298" s="146" t="s">
        <v>644</v>
      </c>
      <c r="B298" s="349">
        <f t="shared" si="136"/>
        <v>7042.05</v>
      </c>
      <c r="C298" s="349">
        <f t="shared" si="137"/>
        <v>5464.9882900000002</v>
      </c>
      <c r="D298" s="349">
        <f t="shared" si="151"/>
        <v>77.605076504710993</v>
      </c>
      <c r="E298" s="74"/>
      <c r="F298" s="74"/>
      <c r="G298" s="93"/>
      <c r="H298" s="142">
        <f>Субсидии!B293</f>
        <v>6778.45</v>
      </c>
      <c r="I298" s="142">
        <f>Субсидии!C293</f>
        <v>5289</v>
      </c>
      <c r="J298" s="74">
        <f t="shared" si="15"/>
        <v>78.026687517057738</v>
      </c>
      <c r="K298" s="74">
        <f>'Субвенции '!B289</f>
        <v>263.60000000000002</v>
      </c>
      <c r="L298" s="74">
        <f>'Субвенции '!C289</f>
        <v>175.98829000000001</v>
      </c>
      <c r="M298" s="74">
        <f t="shared" si="152"/>
        <v>66.763387708649475</v>
      </c>
      <c r="N298" s="74"/>
      <c r="O298" s="74"/>
      <c r="P298" s="74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</row>
    <row r="299" spans="1:29" s="31" customFormat="1" x14ac:dyDescent="0.25">
      <c r="A299" s="146" t="s">
        <v>580</v>
      </c>
      <c r="B299" s="349">
        <f t="shared" si="136"/>
        <v>3606.4</v>
      </c>
      <c r="C299" s="349">
        <f t="shared" si="137"/>
        <v>3565.4366500000001</v>
      </c>
      <c r="D299" s="349">
        <f t="shared" si="151"/>
        <v>98.86414845829637</v>
      </c>
      <c r="E299" s="74"/>
      <c r="F299" s="74"/>
      <c r="G299" s="93"/>
      <c r="H299" s="142">
        <f>Субсидии!B294</f>
        <v>3501</v>
      </c>
      <c r="I299" s="142">
        <f>Субсидии!C294</f>
        <v>3501</v>
      </c>
      <c r="J299" s="74">
        <f t="shared" si="15"/>
        <v>100</v>
      </c>
      <c r="K299" s="74">
        <f>'Субвенции '!B290</f>
        <v>105.4</v>
      </c>
      <c r="L299" s="74">
        <f>'Субвенции '!C290</f>
        <v>64.43665</v>
      </c>
      <c r="M299" s="74">
        <f t="shared" si="152"/>
        <v>61.135341555977227</v>
      </c>
      <c r="N299" s="74"/>
      <c r="O299" s="74"/>
      <c r="P299" s="74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</row>
    <row r="300" spans="1:29" s="31" customFormat="1" x14ac:dyDescent="0.25">
      <c r="A300" s="146" t="s">
        <v>579</v>
      </c>
      <c r="B300" s="349">
        <f t="shared" si="136"/>
        <v>7112.6</v>
      </c>
      <c r="C300" s="349">
        <f t="shared" si="137"/>
        <v>7011.8184300000003</v>
      </c>
      <c r="D300" s="349">
        <f t="shared" si="151"/>
        <v>98.583055844557549</v>
      </c>
      <c r="E300" s="74"/>
      <c r="F300" s="74"/>
      <c r="G300" s="93"/>
      <c r="H300" s="142">
        <f>Субсидии!B295</f>
        <v>6849</v>
      </c>
      <c r="I300" s="142">
        <f>Субсидии!C295</f>
        <v>6849</v>
      </c>
      <c r="J300" s="74">
        <f t="shared" si="15"/>
        <v>100</v>
      </c>
      <c r="K300" s="74">
        <f>'Субвенции '!B291</f>
        <v>263.60000000000002</v>
      </c>
      <c r="L300" s="74">
        <f>'Субвенции '!C291</f>
        <v>162.81843000000001</v>
      </c>
      <c r="M300" s="74">
        <f t="shared" si="152"/>
        <v>61.767234446130502</v>
      </c>
      <c r="N300" s="74"/>
      <c r="O300" s="74"/>
      <c r="P300" s="74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</row>
    <row r="301" spans="1:29" s="31" customFormat="1" x14ac:dyDescent="0.25">
      <c r="A301" s="146" t="s">
        <v>581</v>
      </c>
      <c r="B301" s="349">
        <f t="shared" si="136"/>
        <v>6966.6</v>
      </c>
      <c r="C301" s="349">
        <f t="shared" si="137"/>
        <v>6872.5166799999997</v>
      </c>
      <c r="D301" s="349">
        <f t="shared" si="151"/>
        <v>98.649508799127247</v>
      </c>
      <c r="E301" s="74"/>
      <c r="F301" s="74"/>
      <c r="G301" s="93"/>
      <c r="H301" s="142">
        <f>Субсидии!B296</f>
        <v>6703</v>
      </c>
      <c r="I301" s="142">
        <f>Субсидии!C296</f>
        <v>6703</v>
      </c>
      <c r="J301" s="74">
        <f t="shared" si="15"/>
        <v>100</v>
      </c>
      <c r="K301" s="74">
        <f>'Субвенции '!B292</f>
        <v>263.60000000000002</v>
      </c>
      <c r="L301" s="74">
        <f>'Субвенции '!C292</f>
        <v>169.51667999999998</v>
      </c>
      <c r="M301" s="74">
        <f t="shared" si="152"/>
        <v>64.308300455235184</v>
      </c>
      <c r="N301" s="74"/>
      <c r="O301" s="74"/>
      <c r="P301" s="74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</row>
    <row r="302" spans="1:29" s="31" customFormat="1" x14ac:dyDescent="0.25">
      <c r="A302" s="146" t="s">
        <v>402</v>
      </c>
      <c r="B302" s="349">
        <f t="shared" si="136"/>
        <v>5156.6000000000004</v>
      </c>
      <c r="C302" s="349">
        <f t="shared" si="137"/>
        <v>5057.7094099999995</v>
      </c>
      <c r="D302" s="349">
        <f t="shared" si="151"/>
        <v>98.082252065314336</v>
      </c>
      <c r="E302" s="74"/>
      <c r="F302" s="74"/>
      <c r="G302" s="93"/>
      <c r="H302" s="142">
        <f>Субсидии!B297</f>
        <v>4893</v>
      </c>
      <c r="I302" s="142">
        <f>Субсидии!C297</f>
        <v>4887.57</v>
      </c>
      <c r="J302" s="74">
        <f t="shared" si="15"/>
        <v>99.889025137952174</v>
      </c>
      <c r="K302" s="74">
        <f>'Субвенции '!B293</f>
        <v>263.60000000000002</v>
      </c>
      <c r="L302" s="74">
        <f>'Субвенции '!C293</f>
        <v>170.13941</v>
      </c>
      <c r="M302" s="74">
        <f t="shared" si="152"/>
        <v>64.544540971168431</v>
      </c>
      <c r="N302" s="74"/>
      <c r="O302" s="74"/>
      <c r="P302" s="74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</row>
    <row r="303" spans="1:29" s="32" customFormat="1" ht="31.5" x14ac:dyDescent="0.25">
      <c r="A303" s="40" t="s">
        <v>413</v>
      </c>
      <c r="B303" s="91">
        <f t="shared" si="136"/>
        <v>438075.15592200006</v>
      </c>
      <c r="C303" s="91">
        <f t="shared" si="137"/>
        <v>324773.24470000004</v>
      </c>
      <c r="D303" s="91">
        <f t="shared" ref="D303" si="153">C303/B303*100</f>
        <v>74.136421641273444</v>
      </c>
      <c r="E303" s="91">
        <f t="shared" ref="E303:F303" si="154">SUM(E304:E312)</f>
        <v>112804.6</v>
      </c>
      <c r="F303" s="91">
        <f t="shared" si="154"/>
        <v>84603.9</v>
      </c>
      <c r="G303" s="92">
        <f t="shared" si="14"/>
        <v>75.000398919902196</v>
      </c>
      <c r="H303" s="91">
        <f>SUM(H304:H312)</f>
        <v>93632.934722000005</v>
      </c>
      <c r="I303" s="91">
        <f t="shared" ref="I303:O303" si="155">SUM(I304:I312)</f>
        <v>79242.270739999993</v>
      </c>
      <c r="J303" s="91">
        <f t="shared" si="15"/>
        <v>84.630766914733073</v>
      </c>
      <c r="K303" s="91">
        <f t="shared" si="155"/>
        <v>214080.60000000003</v>
      </c>
      <c r="L303" s="91">
        <f t="shared" si="155"/>
        <v>148119.92477000001</v>
      </c>
      <c r="M303" s="91">
        <f t="shared" si="16"/>
        <v>69.188859135297633</v>
      </c>
      <c r="N303" s="91">
        <f t="shared" si="155"/>
        <v>17557.021199999999</v>
      </c>
      <c r="O303" s="91">
        <f t="shared" si="155"/>
        <v>12807.14919</v>
      </c>
      <c r="P303" s="91">
        <f t="shared" si="17"/>
        <v>72.946025661801912</v>
      </c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</row>
    <row r="304" spans="1:29" s="31" customFormat="1" ht="31.5" x14ac:dyDescent="0.25">
      <c r="A304" s="145" t="s">
        <v>344</v>
      </c>
      <c r="B304" s="74">
        <f t="shared" si="136"/>
        <v>372033.45032200008</v>
      </c>
      <c r="C304" s="74">
        <f t="shared" si="137"/>
        <v>265175.93339999998</v>
      </c>
      <c r="D304" s="74">
        <f t="shared" si="11"/>
        <v>71.277443781059617</v>
      </c>
      <c r="E304" s="78">
        <f>Дотации!B35</f>
        <v>112804.6</v>
      </c>
      <c r="F304" s="78">
        <f>Дотации!C35</f>
        <v>84603.9</v>
      </c>
      <c r="G304" s="78">
        <f t="shared" si="14"/>
        <v>75.000398919902196</v>
      </c>
      <c r="H304" s="74">
        <f>Субсидии!B299</f>
        <v>42303.650321999994</v>
      </c>
      <c r="I304" s="74">
        <f>Субсидии!C299</f>
        <v>29867.897159999993</v>
      </c>
      <c r="J304" s="74">
        <f t="shared" si="15"/>
        <v>70.603593147769587</v>
      </c>
      <c r="K304" s="74">
        <f>'Субвенции '!B295</f>
        <v>212762.80000000005</v>
      </c>
      <c r="L304" s="74">
        <f>'Субвенции '!C295</f>
        <v>147363.55724999998</v>
      </c>
      <c r="M304" s="74">
        <f t="shared" si="16"/>
        <v>69.261899754092326</v>
      </c>
      <c r="N304" s="74">
        <f>Иные!B135</f>
        <v>4162.3999999999996</v>
      </c>
      <c r="O304" s="74">
        <f>Иные!C135</f>
        <v>3340.57899</v>
      </c>
      <c r="P304" s="74">
        <f t="shared" si="17"/>
        <v>80.256077983855477</v>
      </c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</row>
    <row r="305" spans="1:29" s="31" customFormat="1" x14ac:dyDescent="0.25">
      <c r="A305" s="146" t="s">
        <v>582</v>
      </c>
      <c r="B305" s="349">
        <f t="shared" si="136"/>
        <v>4941.3999999999996</v>
      </c>
      <c r="C305" s="349">
        <f t="shared" si="137"/>
        <v>4899.2574999999997</v>
      </c>
      <c r="D305" s="349">
        <f t="shared" ref="D305:D312" si="156">C305/B305*100</f>
        <v>99.147154652527618</v>
      </c>
      <c r="E305" s="74"/>
      <c r="F305" s="74"/>
      <c r="G305" s="93"/>
      <c r="H305" s="142">
        <f>Субсидии!B301</f>
        <v>4836</v>
      </c>
      <c r="I305" s="142">
        <f>Субсидии!C301</f>
        <v>4836</v>
      </c>
      <c r="J305" s="74">
        <f t="shared" si="15"/>
        <v>100</v>
      </c>
      <c r="K305" s="74">
        <f>'Субвенции '!B296</f>
        <v>105.4</v>
      </c>
      <c r="L305" s="74">
        <f>'Субвенции '!C296</f>
        <v>63.2575</v>
      </c>
      <c r="M305" s="74">
        <f t="shared" ref="M305:M312" si="157">L305/K305*100</f>
        <v>60.016603415559764</v>
      </c>
      <c r="N305" s="74"/>
      <c r="O305" s="74"/>
      <c r="P305" s="74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</row>
    <row r="306" spans="1:29" s="31" customFormat="1" x14ac:dyDescent="0.25">
      <c r="A306" s="146" t="s">
        <v>583</v>
      </c>
      <c r="B306" s="349">
        <f t="shared" si="136"/>
        <v>5057.1143999999995</v>
      </c>
      <c r="C306" s="349">
        <f t="shared" si="137"/>
        <v>5019.3493200000003</v>
      </c>
      <c r="D306" s="349">
        <f t="shared" si="156"/>
        <v>99.253228679185128</v>
      </c>
      <c r="E306" s="74"/>
      <c r="F306" s="74"/>
      <c r="G306" s="93"/>
      <c r="H306" s="142">
        <f>Субсидии!B302</f>
        <v>4951.7143999999998</v>
      </c>
      <c r="I306" s="142">
        <f>Субсидии!C302</f>
        <v>4951.7143999999998</v>
      </c>
      <c r="J306" s="74">
        <f t="shared" si="15"/>
        <v>100</v>
      </c>
      <c r="K306" s="74">
        <f>'Субвенции '!B297</f>
        <v>105.4</v>
      </c>
      <c r="L306" s="74">
        <f>'Субвенции '!C297</f>
        <v>67.634919999999994</v>
      </c>
      <c r="M306" s="74">
        <f t="shared" si="157"/>
        <v>64.1697533206831</v>
      </c>
      <c r="N306" s="74"/>
      <c r="O306" s="74"/>
      <c r="P306" s="74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</row>
    <row r="307" spans="1:29" s="31" customFormat="1" x14ac:dyDescent="0.25">
      <c r="A307" s="146" t="s">
        <v>584</v>
      </c>
      <c r="B307" s="349">
        <f t="shared" si="136"/>
        <v>5718.4</v>
      </c>
      <c r="C307" s="349">
        <f t="shared" si="137"/>
        <v>4791.8067799999999</v>
      </c>
      <c r="D307" s="349">
        <f t="shared" si="156"/>
        <v>83.796285324566313</v>
      </c>
      <c r="E307" s="74"/>
      <c r="F307" s="74"/>
      <c r="G307" s="93"/>
      <c r="H307" s="142">
        <f>Субсидии!B303</f>
        <v>5613</v>
      </c>
      <c r="I307" s="142">
        <f>Субсидии!C303</f>
        <v>4731.7485999999999</v>
      </c>
      <c r="J307" s="74">
        <f t="shared" si="15"/>
        <v>84.299814715838224</v>
      </c>
      <c r="K307" s="74">
        <f>'Субвенции '!B298</f>
        <v>105.4</v>
      </c>
      <c r="L307" s="74">
        <f>'Субвенции '!C298</f>
        <v>60.05818</v>
      </c>
      <c r="M307" s="74">
        <f t="shared" si="157"/>
        <v>56.981195445920299</v>
      </c>
      <c r="N307" s="74"/>
      <c r="O307" s="74"/>
      <c r="P307" s="74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</row>
    <row r="308" spans="1:29" s="31" customFormat="1" x14ac:dyDescent="0.25">
      <c r="A308" s="146" t="s">
        <v>382</v>
      </c>
      <c r="B308" s="349">
        <f t="shared" si="136"/>
        <v>5543.6</v>
      </c>
      <c r="C308" s="349">
        <f t="shared" si="137"/>
        <v>5423.2733900000003</v>
      </c>
      <c r="D308" s="349">
        <f t="shared" si="156"/>
        <v>97.829449996392242</v>
      </c>
      <c r="E308" s="74"/>
      <c r="F308" s="74"/>
      <c r="G308" s="93"/>
      <c r="H308" s="142">
        <f>Субсидии!B304</f>
        <v>5280</v>
      </c>
      <c r="I308" s="142">
        <f>Субсидии!C304</f>
        <v>5279.9964</v>
      </c>
      <c r="J308" s="74">
        <f t="shared" si="15"/>
        <v>99.999931818181821</v>
      </c>
      <c r="K308" s="74">
        <f>'Субвенции '!B299</f>
        <v>263.60000000000002</v>
      </c>
      <c r="L308" s="74">
        <f>'Субвенции '!C299</f>
        <v>143.27698999999998</v>
      </c>
      <c r="M308" s="74">
        <f t="shared" si="157"/>
        <v>54.353941578148699</v>
      </c>
      <c r="N308" s="74"/>
      <c r="O308" s="74"/>
      <c r="P308" s="74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</row>
    <row r="309" spans="1:29" s="31" customFormat="1" x14ac:dyDescent="0.25">
      <c r="A309" s="146" t="s">
        <v>366</v>
      </c>
      <c r="B309" s="349">
        <f t="shared" si="136"/>
        <v>6521.6</v>
      </c>
      <c r="C309" s="349">
        <f t="shared" si="137"/>
        <v>6409.2700699999996</v>
      </c>
      <c r="D309" s="349">
        <f t="shared" si="156"/>
        <v>98.277570994847878</v>
      </c>
      <c r="E309" s="74"/>
      <c r="F309" s="74"/>
      <c r="G309" s="93"/>
      <c r="H309" s="142">
        <f>Субсидии!B305</f>
        <v>6258</v>
      </c>
      <c r="I309" s="142">
        <f>Субсидии!C305</f>
        <v>6258</v>
      </c>
      <c r="J309" s="74">
        <f t="shared" si="15"/>
        <v>100</v>
      </c>
      <c r="K309" s="74">
        <f>'Субвенции '!B300</f>
        <v>263.60000000000002</v>
      </c>
      <c r="L309" s="74">
        <f>'Субвенции '!C300</f>
        <v>151.27007</v>
      </c>
      <c r="M309" s="74">
        <f t="shared" si="157"/>
        <v>57.386217754172989</v>
      </c>
      <c r="N309" s="74"/>
      <c r="O309" s="74"/>
      <c r="P309" s="74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</row>
    <row r="310" spans="1:29" s="31" customFormat="1" x14ac:dyDescent="0.25">
      <c r="A310" s="146" t="s">
        <v>585</v>
      </c>
      <c r="B310" s="349">
        <f t="shared" si="136"/>
        <v>8090.0211999999992</v>
      </c>
      <c r="C310" s="349">
        <f t="shared" si="137"/>
        <v>8023.0185600000004</v>
      </c>
      <c r="D310" s="349">
        <f t="shared" si="156"/>
        <v>99.171786595565422</v>
      </c>
      <c r="E310" s="74"/>
      <c r="F310" s="74"/>
      <c r="G310" s="93"/>
      <c r="H310" s="142">
        <f>Субсидии!B306</f>
        <v>4590</v>
      </c>
      <c r="I310" s="142">
        <f>Субсидии!C306</f>
        <v>4567.05008</v>
      </c>
      <c r="J310" s="74">
        <f t="shared" si="15"/>
        <v>99.50000174291938</v>
      </c>
      <c r="K310" s="74">
        <f>'Субвенции '!B301</f>
        <v>105.4</v>
      </c>
      <c r="L310" s="74">
        <f>'Субвенции '!C301</f>
        <v>61.347279999999998</v>
      </c>
      <c r="M310" s="74">
        <f t="shared" si="157"/>
        <v>58.204250474383301</v>
      </c>
      <c r="N310" s="74">
        <f>Иные!B137</f>
        <v>3394.6212</v>
      </c>
      <c r="O310" s="74">
        <f>Иные!C137</f>
        <v>3394.6212</v>
      </c>
      <c r="P310" s="74">
        <f t="shared" si="17"/>
        <v>100</v>
      </c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</row>
    <row r="311" spans="1:29" s="31" customFormat="1" x14ac:dyDescent="0.25">
      <c r="A311" s="146" t="s">
        <v>412</v>
      </c>
      <c r="B311" s="349">
        <f t="shared" si="136"/>
        <v>22763.599999999999</v>
      </c>
      <c r="C311" s="349">
        <f t="shared" si="137"/>
        <v>17794.587759999999</v>
      </c>
      <c r="D311" s="349">
        <f t="shared" si="156"/>
        <v>78.171237238398135</v>
      </c>
      <c r="E311" s="74"/>
      <c r="F311" s="74"/>
      <c r="G311" s="93"/>
      <c r="H311" s="142">
        <f>Субсидии!B300</f>
        <v>12500</v>
      </c>
      <c r="I311" s="142">
        <f>Субсидии!C300</f>
        <v>11576.434639999999</v>
      </c>
      <c r="J311" s="74">
        <f t="shared" si="15"/>
        <v>92.611477119999989</v>
      </c>
      <c r="K311" s="74">
        <f>'Субвенции '!B302</f>
        <v>263.60000000000002</v>
      </c>
      <c r="L311" s="74">
        <f>'Субвенции '!C302</f>
        <v>146.20411999999999</v>
      </c>
      <c r="M311" s="74">
        <f t="shared" si="157"/>
        <v>55.464385432473442</v>
      </c>
      <c r="N311" s="74">
        <f>Иные!B136</f>
        <v>10000</v>
      </c>
      <c r="O311" s="74">
        <f>Иные!C136</f>
        <v>6071.9489999999996</v>
      </c>
      <c r="P311" s="74">
        <f t="shared" si="17"/>
        <v>60.71949</v>
      </c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</row>
    <row r="312" spans="1:29" s="31" customFormat="1" x14ac:dyDescent="0.25">
      <c r="A312" s="146" t="s">
        <v>645</v>
      </c>
      <c r="B312" s="349">
        <f t="shared" si="136"/>
        <v>7405.9699999999993</v>
      </c>
      <c r="C312" s="349">
        <f t="shared" si="137"/>
        <v>7236.7479200000007</v>
      </c>
      <c r="D312" s="349">
        <f t="shared" si="156"/>
        <v>97.715058527107203</v>
      </c>
      <c r="E312" s="74"/>
      <c r="F312" s="74"/>
      <c r="G312" s="93"/>
      <c r="H312" s="142">
        <f>Субсидии!B307</f>
        <v>7300.57</v>
      </c>
      <c r="I312" s="142">
        <f>Субсидии!C307</f>
        <v>7173.4294600000003</v>
      </c>
      <c r="J312" s="74">
        <f t="shared" si="15"/>
        <v>98.258484748451153</v>
      </c>
      <c r="K312" s="74">
        <f>'Субвенции '!B303</f>
        <v>105.4</v>
      </c>
      <c r="L312" s="74">
        <f>'Субвенции '!C303</f>
        <v>63.318460000000002</v>
      </c>
      <c r="M312" s="74">
        <f t="shared" si="157"/>
        <v>60.074440227703988</v>
      </c>
      <c r="N312" s="74"/>
      <c r="O312" s="74"/>
      <c r="P312" s="74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</row>
    <row r="313" spans="1:29" s="32" customFormat="1" ht="31.5" x14ac:dyDescent="0.25">
      <c r="A313" s="40" t="s">
        <v>417</v>
      </c>
      <c r="B313" s="91">
        <f t="shared" si="136"/>
        <v>294331.75578199996</v>
      </c>
      <c r="C313" s="91">
        <f t="shared" si="137"/>
        <v>210115.63558999999</v>
      </c>
      <c r="D313" s="91">
        <f t="shared" ref="D313" si="158">C313/B313*100</f>
        <v>71.387348277032132</v>
      </c>
      <c r="E313" s="91">
        <f t="shared" ref="E313:F313" si="159">SUM(E314:E321)</f>
        <v>59680.800000000003</v>
      </c>
      <c r="F313" s="91">
        <f t="shared" si="159"/>
        <v>44760</v>
      </c>
      <c r="G313" s="92">
        <f t="shared" si="14"/>
        <v>74.998994651546226</v>
      </c>
      <c r="H313" s="91">
        <f>SUM(H314:H321)</f>
        <v>82542.255782000007</v>
      </c>
      <c r="I313" s="91">
        <f t="shared" ref="I313:O313" si="160">SUM(I314:I321)</f>
        <v>66754.708190000005</v>
      </c>
      <c r="J313" s="91">
        <f t="shared" si="15"/>
        <v>80.873375167143422</v>
      </c>
      <c r="K313" s="91">
        <f t="shared" si="160"/>
        <v>136781.4</v>
      </c>
      <c r="L313" s="91">
        <f t="shared" si="160"/>
        <v>94302.261299999998</v>
      </c>
      <c r="M313" s="91">
        <f t="shared" si="16"/>
        <v>68.943775469471717</v>
      </c>
      <c r="N313" s="91">
        <f t="shared" si="160"/>
        <v>15327.3</v>
      </c>
      <c r="O313" s="91">
        <f t="shared" si="160"/>
        <v>4298.6661000000004</v>
      </c>
      <c r="P313" s="91">
        <f t="shared" si="17"/>
        <v>28.045814331291229</v>
      </c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18"/>
      <c r="AC313" s="118"/>
    </row>
    <row r="314" spans="1:29" s="31" customFormat="1" ht="31.5" x14ac:dyDescent="0.25">
      <c r="A314" s="145" t="s">
        <v>343</v>
      </c>
      <c r="B314" s="74">
        <f t="shared" si="136"/>
        <v>248641.74992200002</v>
      </c>
      <c r="C314" s="74">
        <f t="shared" si="137"/>
        <v>178809.26111000002</v>
      </c>
      <c r="D314" s="74">
        <f t="shared" si="11"/>
        <v>71.914415485771499</v>
      </c>
      <c r="E314" s="78">
        <f>Дотации!B36</f>
        <v>59680.800000000003</v>
      </c>
      <c r="F314" s="78">
        <f>Дотации!C36</f>
        <v>44760</v>
      </c>
      <c r="G314" s="78">
        <f t="shared" si="14"/>
        <v>74.998994651546226</v>
      </c>
      <c r="H314" s="74">
        <f>Субсидии!B309</f>
        <v>47642.849922000001</v>
      </c>
      <c r="I314" s="74">
        <f>Субсидии!C309</f>
        <v>35964.776160000001</v>
      </c>
      <c r="J314" s="74">
        <f t="shared" si="15"/>
        <v>75.488297234277283</v>
      </c>
      <c r="K314" s="74">
        <f>'Субвенции '!B305</f>
        <v>135990.80000000002</v>
      </c>
      <c r="L314" s="74">
        <f>'Субвенции '!C305</f>
        <v>93785.818850000011</v>
      </c>
      <c r="M314" s="74">
        <f t="shared" si="16"/>
        <v>68.964826186771461</v>
      </c>
      <c r="N314" s="74">
        <f>Иные!B139</f>
        <v>5327.3</v>
      </c>
      <c r="O314" s="74">
        <f>Иные!C139</f>
        <v>4298.6661000000004</v>
      </c>
      <c r="P314" s="74">
        <f t="shared" si="17"/>
        <v>80.69127137574381</v>
      </c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</row>
    <row r="315" spans="1:29" s="31" customFormat="1" x14ac:dyDescent="0.25">
      <c r="A315" s="146" t="s">
        <v>442</v>
      </c>
      <c r="B315" s="349">
        <f t="shared" si="136"/>
        <v>0</v>
      </c>
      <c r="C315" s="349">
        <f t="shared" si="137"/>
        <v>0</v>
      </c>
      <c r="D315" s="349"/>
      <c r="E315" s="74"/>
      <c r="F315" s="74"/>
      <c r="G315" s="93"/>
      <c r="H315" s="142"/>
      <c r="I315" s="142"/>
      <c r="J315" s="74"/>
      <c r="K315" s="74">
        <f>'Субвенции '!B306</f>
        <v>0</v>
      </c>
      <c r="L315" s="74">
        <f>'Субвенции '!C306</f>
        <v>0</v>
      </c>
      <c r="M315" s="74"/>
      <c r="N315" s="74"/>
      <c r="O315" s="74"/>
      <c r="P315" s="74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</row>
    <row r="316" spans="1:29" s="31" customFormat="1" x14ac:dyDescent="0.25">
      <c r="A316" s="146" t="s">
        <v>646</v>
      </c>
      <c r="B316" s="349">
        <f t="shared" si="136"/>
        <v>2226.4</v>
      </c>
      <c r="C316" s="349">
        <f t="shared" si="137"/>
        <v>2189.8277200000002</v>
      </c>
      <c r="D316" s="349">
        <f t="shared" ref="D316:D321" si="161">C316/B316*100</f>
        <v>98.357335609054985</v>
      </c>
      <c r="E316" s="74"/>
      <c r="F316" s="74"/>
      <c r="G316" s="93"/>
      <c r="H316" s="142">
        <f>Субсидии!B310</f>
        <v>2121</v>
      </c>
      <c r="I316" s="142">
        <f>Субсидии!C310</f>
        <v>2120.8056000000001</v>
      </c>
      <c r="J316" s="74">
        <f t="shared" si="15"/>
        <v>99.990834512022644</v>
      </c>
      <c r="K316" s="74">
        <f>'Субвенции '!B307</f>
        <v>105.4</v>
      </c>
      <c r="L316" s="74">
        <f>'Субвенции '!C307</f>
        <v>69.022120000000001</v>
      </c>
      <c r="M316" s="74">
        <f t="shared" ref="M316:M321" si="162">L316/K316*100</f>
        <v>65.485882352941175</v>
      </c>
      <c r="N316" s="74"/>
      <c r="O316" s="74"/>
      <c r="P316" s="74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</row>
    <row r="317" spans="1:29" s="31" customFormat="1" x14ac:dyDescent="0.25">
      <c r="A317" s="146" t="s">
        <v>587</v>
      </c>
      <c r="B317" s="349">
        <f t="shared" si="136"/>
        <v>4679.3999999999996</v>
      </c>
      <c r="C317" s="349">
        <f t="shared" si="137"/>
        <v>4609.1109800000004</v>
      </c>
      <c r="D317" s="349">
        <f t="shared" si="161"/>
        <v>98.497905287002624</v>
      </c>
      <c r="E317" s="74"/>
      <c r="F317" s="74"/>
      <c r="G317" s="93"/>
      <c r="H317" s="142">
        <f>Субсидии!B311</f>
        <v>4574</v>
      </c>
      <c r="I317" s="142">
        <f>Субсидии!C311</f>
        <v>4539.4952000000003</v>
      </c>
      <c r="J317" s="74">
        <f t="shared" si="15"/>
        <v>99.245631832094446</v>
      </c>
      <c r="K317" s="74">
        <f>'Субвенции '!B308</f>
        <v>105.4</v>
      </c>
      <c r="L317" s="74">
        <f>'Субвенции '!C308</f>
        <v>69.615780000000001</v>
      </c>
      <c r="M317" s="74">
        <f t="shared" si="162"/>
        <v>66.049127134724856</v>
      </c>
      <c r="N317" s="74"/>
      <c r="O317" s="74"/>
      <c r="P317" s="74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</row>
    <row r="318" spans="1:29" s="31" customFormat="1" x14ac:dyDescent="0.25">
      <c r="A318" s="146" t="s">
        <v>590</v>
      </c>
      <c r="B318" s="349">
        <f t="shared" si="136"/>
        <v>8960.3802599999999</v>
      </c>
      <c r="C318" s="349">
        <f t="shared" si="137"/>
        <v>8919.7954600000012</v>
      </c>
      <c r="D318" s="349">
        <f t="shared" si="161"/>
        <v>99.547063865345393</v>
      </c>
      <c r="E318" s="74"/>
      <c r="F318" s="74"/>
      <c r="G318" s="93"/>
      <c r="H318" s="142">
        <f>Субсидии!B312</f>
        <v>8854.9802600000003</v>
      </c>
      <c r="I318" s="142">
        <f>Субсидии!C312</f>
        <v>8854.9802500000005</v>
      </c>
      <c r="J318" s="74">
        <f t="shared" si="15"/>
        <v>99.999999887069208</v>
      </c>
      <c r="K318" s="74">
        <f>'Субвенции '!B309</f>
        <v>105.4</v>
      </c>
      <c r="L318" s="74">
        <f>'Субвенции '!C309</f>
        <v>64.815209999999993</v>
      </c>
      <c r="M318" s="74">
        <f t="shared" si="162"/>
        <v>61.494506641366208</v>
      </c>
      <c r="N318" s="74"/>
      <c r="O318" s="74"/>
      <c r="P318" s="74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</row>
    <row r="319" spans="1:29" s="31" customFormat="1" x14ac:dyDescent="0.25">
      <c r="A319" s="146" t="s">
        <v>588</v>
      </c>
      <c r="B319" s="349">
        <f t="shared" si="136"/>
        <v>3321.4</v>
      </c>
      <c r="C319" s="349">
        <f t="shared" si="137"/>
        <v>3283.5492300000001</v>
      </c>
      <c r="D319" s="349">
        <f t="shared" si="161"/>
        <v>98.860397121695669</v>
      </c>
      <c r="E319" s="74"/>
      <c r="F319" s="74"/>
      <c r="G319" s="93"/>
      <c r="H319" s="142">
        <f>Субсидии!B313</f>
        <v>3216</v>
      </c>
      <c r="I319" s="142">
        <f>Субсидии!C313</f>
        <v>3216</v>
      </c>
      <c r="J319" s="74">
        <f t="shared" si="15"/>
        <v>100</v>
      </c>
      <c r="K319" s="74">
        <f>'Субвенции '!B310</f>
        <v>105.4</v>
      </c>
      <c r="L319" s="74">
        <f>'Субвенции '!C310</f>
        <v>67.549229999999994</v>
      </c>
      <c r="M319" s="74">
        <f t="shared" si="162"/>
        <v>64.088453510436423</v>
      </c>
      <c r="N319" s="74"/>
      <c r="O319" s="74"/>
      <c r="P319" s="74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</row>
    <row r="320" spans="1:29" s="31" customFormat="1" x14ac:dyDescent="0.25">
      <c r="A320" s="146" t="s">
        <v>416</v>
      </c>
      <c r="B320" s="349">
        <f t="shared" si="136"/>
        <v>22607.3256</v>
      </c>
      <c r="C320" s="349">
        <f t="shared" si="137"/>
        <v>8443.6108899999999</v>
      </c>
      <c r="D320" s="349">
        <f t="shared" si="161"/>
        <v>37.349003767168284</v>
      </c>
      <c r="E320" s="74"/>
      <c r="F320" s="74"/>
      <c r="G320" s="93"/>
      <c r="H320" s="142">
        <f>Субсидии!B314</f>
        <v>12343.7256</v>
      </c>
      <c r="I320" s="142">
        <f>Субсидии!C314</f>
        <v>8268.9509799999996</v>
      </c>
      <c r="J320" s="74">
        <f t="shared" si="15"/>
        <v>66.989102382509216</v>
      </c>
      <c r="K320" s="74">
        <f>'Субвенции '!B311</f>
        <v>263.60000000000002</v>
      </c>
      <c r="L320" s="74">
        <f>'Субвенции '!C311</f>
        <v>174.65991</v>
      </c>
      <c r="M320" s="74">
        <f t="shared" si="162"/>
        <v>66.259449924127452</v>
      </c>
      <c r="N320" s="74">
        <f>Иные!B140</f>
        <v>10000</v>
      </c>
      <c r="O320" s="74">
        <f>Иные!C140</f>
        <v>0</v>
      </c>
      <c r="P320" s="74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</row>
    <row r="321" spans="1:29" s="31" customFormat="1" x14ac:dyDescent="0.25">
      <c r="A321" s="146" t="s">
        <v>589</v>
      </c>
      <c r="B321" s="349">
        <f t="shared" si="136"/>
        <v>3895.1</v>
      </c>
      <c r="C321" s="349">
        <f t="shared" si="137"/>
        <v>3860.4802</v>
      </c>
      <c r="D321" s="349">
        <f t="shared" si="161"/>
        <v>99.1111961181998</v>
      </c>
      <c r="E321" s="74"/>
      <c r="F321" s="74"/>
      <c r="G321" s="93"/>
      <c r="H321" s="142">
        <f>Субсидии!B315</f>
        <v>3789.7</v>
      </c>
      <c r="I321" s="142">
        <f>Субсидии!C315</f>
        <v>3789.7</v>
      </c>
      <c r="J321" s="74">
        <f t="shared" si="15"/>
        <v>100</v>
      </c>
      <c r="K321" s="74">
        <f>'Субвенции '!B312</f>
        <v>105.4</v>
      </c>
      <c r="L321" s="74">
        <f>'Субвенции '!C312</f>
        <v>70.780199999999994</v>
      </c>
      <c r="M321" s="74">
        <f t="shared" si="162"/>
        <v>67.153889943073992</v>
      </c>
      <c r="N321" s="74"/>
      <c r="O321" s="74"/>
      <c r="P321" s="74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</row>
    <row r="322" spans="1:29" s="32" customFormat="1" ht="31.5" x14ac:dyDescent="0.25">
      <c r="A322" s="40" t="s">
        <v>418</v>
      </c>
      <c r="B322" s="91">
        <f t="shared" si="136"/>
        <v>903985.85403219995</v>
      </c>
      <c r="C322" s="91">
        <f t="shared" si="137"/>
        <v>636962.69470000011</v>
      </c>
      <c r="D322" s="91">
        <f t="shared" ref="D322" si="163">C322/B322*100</f>
        <v>70.461577673903676</v>
      </c>
      <c r="E322" s="91">
        <f t="shared" ref="E322:F322" si="164">SUM(E323:E330)</f>
        <v>134198.6</v>
      </c>
      <c r="F322" s="91">
        <f t="shared" si="164"/>
        <v>100648.8</v>
      </c>
      <c r="G322" s="92">
        <f t="shared" si="14"/>
        <v>74.999888225361516</v>
      </c>
      <c r="H322" s="91">
        <f>SUM(H323:H330)</f>
        <v>152395.2540322</v>
      </c>
      <c r="I322" s="91">
        <f t="shared" ref="I322:O322" si="165">SUM(I323:I330)</f>
        <v>117856.77974</v>
      </c>
      <c r="J322" s="91">
        <f t="shared" si="15"/>
        <v>77.336253342310599</v>
      </c>
      <c r="K322" s="91">
        <f t="shared" si="165"/>
        <v>488055.9</v>
      </c>
      <c r="L322" s="91">
        <f t="shared" si="165"/>
        <v>340287.69841000007</v>
      </c>
      <c r="M322" s="91">
        <f t="shared" si="16"/>
        <v>69.723099015911913</v>
      </c>
      <c r="N322" s="91">
        <f t="shared" si="165"/>
        <v>129336.1</v>
      </c>
      <c r="O322" s="91">
        <f t="shared" si="165"/>
        <v>78169.416549999994</v>
      </c>
      <c r="P322" s="91">
        <f t="shared" si="17"/>
        <v>60.438977632694971</v>
      </c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</row>
    <row r="323" spans="1:29" s="31" customFormat="1" ht="31.5" x14ac:dyDescent="0.25">
      <c r="A323" s="145" t="s">
        <v>342</v>
      </c>
      <c r="B323" s="74">
        <f t="shared" si="136"/>
        <v>748859.36323219992</v>
      </c>
      <c r="C323" s="74">
        <f t="shared" si="137"/>
        <v>519159.37038000009</v>
      </c>
      <c r="D323" s="74">
        <f t="shared" si="11"/>
        <v>69.326684804904232</v>
      </c>
      <c r="E323" s="78">
        <f>Дотации!B37</f>
        <v>134198.6</v>
      </c>
      <c r="F323" s="78">
        <f>Дотации!C37</f>
        <v>100648.8</v>
      </c>
      <c r="G323" s="78">
        <f t="shared" si="14"/>
        <v>74.999888225361516</v>
      </c>
      <c r="H323" s="74">
        <f>Субсидии!B317</f>
        <v>103217.56323219999</v>
      </c>
      <c r="I323" s="74">
        <f>Субсидии!C317</f>
        <v>70635.091939999998</v>
      </c>
      <c r="J323" s="74">
        <f t="shared" si="15"/>
        <v>68.433210132173045</v>
      </c>
      <c r="K323" s="74">
        <f>'Субвенции '!B314</f>
        <v>487107.1</v>
      </c>
      <c r="L323" s="74">
        <f>'Субвенции '!C314</f>
        <v>339706.06189000007</v>
      </c>
      <c r="M323" s="74">
        <f t="shared" si="16"/>
        <v>69.739501208255859</v>
      </c>
      <c r="N323" s="74">
        <f>Иные!B142</f>
        <v>24336.100000000002</v>
      </c>
      <c r="O323" s="74">
        <f>Иные!C142</f>
        <v>8169.4165499999999</v>
      </c>
      <c r="P323" s="74">
        <f t="shared" si="17"/>
        <v>33.569127962163201</v>
      </c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</row>
    <row r="324" spans="1:29" s="31" customFormat="1" x14ac:dyDescent="0.25">
      <c r="A324" s="146" t="s">
        <v>415</v>
      </c>
      <c r="B324" s="349">
        <f t="shared" si="136"/>
        <v>108633.4618</v>
      </c>
      <c r="C324" s="349">
        <f t="shared" si="137"/>
        <v>73633.461800000005</v>
      </c>
      <c r="D324" s="349">
        <f t="shared" ref="D324:D330" si="166">C324/B324*100</f>
        <v>67.78156617669346</v>
      </c>
      <c r="E324" s="74"/>
      <c r="F324" s="74"/>
      <c r="G324" s="93"/>
      <c r="H324" s="142">
        <f>Субсидии!B318</f>
        <v>3633.4618</v>
      </c>
      <c r="I324" s="142">
        <f>Субсидии!C318</f>
        <v>3633.4618</v>
      </c>
      <c r="J324" s="74">
        <f t="shared" si="15"/>
        <v>100</v>
      </c>
      <c r="K324" s="74"/>
      <c r="L324" s="74"/>
      <c r="M324" s="74"/>
      <c r="N324" s="74">
        <f>Иные!B143</f>
        <v>105000</v>
      </c>
      <c r="O324" s="74">
        <f>Иные!C143</f>
        <v>70000</v>
      </c>
      <c r="P324" s="74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</row>
    <row r="325" spans="1:29" s="31" customFormat="1" x14ac:dyDescent="0.25">
      <c r="A325" s="146" t="s">
        <v>595</v>
      </c>
      <c r="B325" s="349">
        <f t="shared" si="136"/>
        <v>7098.4</v>
      </c>
      <c r="C325" s="349">
        <f t="shared" si="137"/>
        <v>7064.1818700000003</v>
      </c>
      <c r="D325" s="349">
        <f t="shared" si="166"/>
        <v>99.517945875126799</v>
      </c>
      <c r="E325" s="74"/>
      <c r="F325" s="74"/>
      <c r="G325" s="93"/>
      <c r="H325" s="142">
        <f>Субсидии!B319</f>
        <v>6993</v>
      </c>
      <c r="I325" s="142">
        <f>Субсидии!C319</f>
        <v>6993</v>
      </c>
      <c r="J325" s="74">
        <f t="shared" si="15"/>
        <v>100</v>
      </c>
      <c r="K325" s="74">
        <f>'Субвенции '!B315</f>
        <v>105.4</v>
      </c>
      <c r="L325" s="74">
        <f>'Субвенции '!C315</f>
        <v>71.181869999999989</v>
      </c>
      <c r="M325" s="74">
        <f t="shared" ref="M325:M330" si="167">L325/K325*100</f>
        <v>67.534981024667914</v>
      </c>
      <c r="N325" s="74"/>
      <c r="O325" s="74"/>
      <c r="P325" s="74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</row>
    <row r="326" spans="1:29" s="31" customFormat="1" x14ac:dyDescent="0.25">
      <c r="A326" s="146" t="s">
        <v>594</v>
      </c>
      <c r="B326" s="349">
        <f t="shared" si="136"/>
        <v>7928.0319999999992</v>
      </c>
      <c r="C326" s="349">
        <f t="shared" si="137"/>
        <v>7236.4004500000001</v>
      </c>
      <c r="D326" s="349">
        <f t="shared" si="166"/>
        <v>91.276125651359635</v>
      </c>
      <c r="E326" s="74"/>
      <c r="F326" s="74"/>
      <c r="G326" s="93"/>
      <c r="H326" s="142">
        <f>Субсидии!B320</f>
        <v>7822.6319999999996</v>
      </c>
      <c r="I326" s="142">
        <f>Субсидии!C320</f>
        <v>7181.3159999999998</v>
      </c>
      <c r="J326" s="74">
        <f t="shared" si="15"/>
        <v>91.801787429090368</v>
      </c>
      <c r="K326" s="74">
        <f>'Субвенции '!B316</f>
        <v>105.4</v>
      </c>
      <c r="L326" s="74">
        <f>'Субвенции '!C316</f>
        <v>55.084449999999997</v>
      </c>
      <c r="M326" s="74">
        <f t="shared" si="167"/>
        <v>52.26228652751422</v>
      </c>
      <c r="N326" s="74"/>
      <c r="O326" s="74"/>
      <c r="P326" s="74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</row>
    <row r="327" spans="1:29" s="31" customFormat="1" x14ac:dyDescent="0.25">
      <c r="A327" s="146" t="s">
        <v>285</v>
      </c>
      <c r="B327" s="349">
        <f t="shared" si="136"/>
        <v>6012.4</v>
      </c>
      <c r="C327" s="349">
        <f t="shared" si="137"/>
        <v>5946.2949600000002</v>
      </c>
      <c r="D327" s="349">
        <f t="shared" si="166"/>
        <v>98.900521588716657</v>
      </c>
      <c r="E327" s="74"/>
      <c r="F327" s="74"/>
      <c r="G327" s="93"/>
      <c r="H327" s="142">
        <f>Субсидии!B321</f>
        <v>5907</v>
      </c>
      <c r="I327" s="142">
        <f>Субсидии!C321</f>
        <v>5877.4650000000001</v>
      </c>
      <c r="J327" s="74">
        <f t="shared" si="15"/>
        <v>99.5</v>
      </c>
      <c r="K327" s="74">
        <f>'Субвенции '!B317</f>
        <v>105.4</v>
      </c>
      <c r="L327" s="74">
        <f>'Субвенции '!C317</f>
        <v>68.82996</v>
      </c>
      <c r="M327" s="74">
        <f t="shared" si="167"/>
        <v>65.303567362428836</v>
      </c>
      <c r="N327" s="74"/>
      <c r="O327" s="74"/>
      <c r="P327" s="74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</row>
    <row r="328" spans="1:29" s="31" customFormat="1" x14ac:dyDescent="0.25">
      <c r="A328" s="146" t="s">
        <v>593</v>
      </c>
      <c r="B328" s="349">
        <f t="shared" si="136"/>
        <v>9155.880000000001</v>
      </c>
      <c r="C328" s="349">
        <f t="shared" si="137"/>
        <v>9060.3544600000005</v>
      </c>
      <c r="D328" s="349">
        <f t="shared" si="166"/>
        <v>98.956675491596641</v>
      </c>
      <c r="E328" s="74"/>
      <c r="F328" s="74"/>
      <c r="G328" s="93"/>
      <c r="H328" s="142">
        <f>Субсидии!B322</f>
        <v>8892.2800000000007</v>
      </c>
      <c r="I328" s="142">
        <f>Субсидии!C322</f>
        <v>8892.2800000000007</v>
      </c>
      <c r="J328" s="74">
        <f t="shared" si="15"/>
        <v>100</v>
      </c>
      <c r="K328" s="74">
        <f>'Субвенции '!B318</f>
        <v>263.60000000000002</v>
      </c>
      <c r="L328" s="74">
        <f>'Субвенции '!C318</f>
        <v>168.07445999999999</v>
      </c>
      <c r="M328" s="74">
        <f t="shared" si="167"/>
        <v>63.761176024279195</v>
      </c>
      <c r="N328" s="74"/>
      <c r="O328" s="74"/>
      <c r="P328" s="74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</row>
    <row r="329" spans="1:29" s="31" customFormat="1" x14ac:dyDescent="0.25">
      <c r="A329" s="146" t="s">
        <v>592</v>
      </c>
      <c r="B329" s="349">
        <f t="shared" si="136"/>
        <v>8837.7169999999987</v>
      </c>
      <c r="C329" s="349">
        <f t="shared" si="137"/>
        <v>8787.5710999999992</v>
      </c>
      <c r="D329" s="349">
        <f t="shared" si="166"/>
        <v>99.432592150212557</v>
      </c>
      <c r="E329" s="74"/>
      <c r="F329" s="74"/>
      <c r="G329" s="93"/>
      <c r="H329" s="142">
        <f>Субсидии!B324</f>
        <v>8732.3169999999991</v>
      </c>
      <c r="I329" s="142">
        <f>Субсидии!C324</f>
        <v>8732.3169999999991</v>
      </c>
      <c r="J329" s="74">
        <f t="shared" si="15"/>
        <v>100</v>
      </c>
      <c r="K329" s="74">
        <f>'Субвенции '!B319</f>
        <v>105.4</v>
      </c>
      <c r="L329" s="74">
        <f>'Субвенции '!C319</f>
        <v>55.254100000000001</v>
      </c>
      <c r="M329" s="74">
        <f t="shared" si="167"/>
        <v>52.423244781783687</v>
      </c>
      <c r="N329" s="74"/>
      <c r="O329" s="74"/>
      <c r="P329" s="74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</row>
    <row r="330" spans="1:29" s="31" customFormat="1" x14ac:dyDescent="0.25">
      <c r="A330" s="146" t="s">
        <v>596</v>
      </c>
      <c r="B330" s="349">
        <f t="shared" ref="B330:B379" si="168">E330+H330+K330+N330</f>
        <v>7460.6</v>
      </c>
      <c r="C330" s="349">
        <f t="shared" ref="C330:C379" si="169">F330+I330+L330+O330</f>
        <v>6075.0596800000003</v>
      </c>
      <c r="D330" s="349">
        <f t="shared" si="166"/>
        <v>81.428567139372163</v>
      </c>
      <c r="E330" s="74"/>
      <c r="F330" s="74"/>
      <c r="G330" s="93"/>
      <c r="H330" s="142">
        <f>Субсидии!B323</f>
        <v>7197</v>
      </c>
      <c r="I330" s="142">
        <f>Субсидии!C323</f>
        <v>5911.848</v>
      </c>
      <c r="J330" s="74">
        <f t="shared" si="15"/>
        <v>82.143226344310122</v>
      </c>
      <c r="K330" s="74">
        <f>'Субвенции '!B320</f>
        <v>263.60000000000002</v>
      </c>
      <c r="L330" s="74">
        <f>'Субвенции '!C320</f>
        <v>163.21168</v>
      </c>
      <c r="M330" s="74">
        <f t="shared" si="167"/>
        <v>61.916418816388465</v>
      </c>
      <c r="N330" s="74"/>
      <c r="O330" s="74"/>
      <c r="P330" s="74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</row>
    <row r="331" spans="1:29" s="32" customFormat="1" ht="31.5" x14ac:dyDescent="0.25">
      <c r="A331" s="40" t="s">
        <v>409</v>
      </c>
      <c r="B331" s="91">
        <f t="shared" si="168"/>
        <v>373124.58439999993</v>
      </c>
      <c r="C331" s="91">
        <f t="shared" si="169"/>
        <v>267854.58225000004</v>
      </c>
      <c r="D331" s="91">
        <f t="shared" ref="D331" si="170">C331/B331*100</f>
        <v>71.786902672393325</v>
      </c>
      <c r="E331" s="91">
        <f t="shared" ref="E331:F331" si="171">SUM(E332:E340)</f>
        <v>42097.9</v>
      </c>
      <c r="F331" s="91">
        <f t="shared" si="171"/>
        <v>26023.5</v>
      </c>
      <c r="G331" s="92">
        <f t="shared" si="14"/>
        <v>61.816622681891495</v>
      </c>
      <c r="H331" s="91">
        <f>SUM(H332:H340)</f>
        <v>94670.984399999987</v>
      </c>
      <c r="I331" s="91">
        <f t="shared" ref="I331:O331" si="172">SUM(I332:I340)</f>
        <v>74981.445940000005</v>
      </c>
      <c r="J331" s="91">
        <f t="shared" si="15"/>
        <v>79.20214035505478</v>
      </c>
      <c r="K331" s="91">
        <f t="shared" si="172"/>
        <v>220852.69999999998</v>
      </c>
      <c r="L331" s="91">
        <f t="shared" si="172"/>
        <v>161835.26961000002</v>
      </c>
      <c r="M331" s="91">
        <f t="shared" si="16"/>
        <v>73.277469376647886</v>
      </c>
      <c r="N331" s="91">
        <f t="shared" si="172"/>
        <v>15503</v>
      </c>
      <c r="O331" s="91">
        <f t="shared" si="172"/>
        <v>5014.3666999999996</v>
      </c>
      <c r="P331" s="91">
        <f t="shared" si="17"/>
        <v>32.344492678836353</v>
      </c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8"/>
      <c r="AC331" s="118"/>
    </row>
    <row r="332" spans="1:29" s="31" customFormat="1" ht="31.5" x14ac:dyDescent="0.25">
      <c r="A332" s="145" t="s">
        <v>341</v>
      </c>
      <c r="B332" s="74">
        <f t="shared" si="168"/>
        <v>307990.96039999998</v>
      </c>
      <c r="C332" s="74">
        <f t="shared" si="169"/>
        <v>220197.13325000004</v>
      </c>
      <c r="D332" s="74">
        <f t="shared" si="11"/>
        <v>71.494674052777825</v>
      </c>
      <c r="E332" s="78">
        <f>Дотации!B38</f>
        <v>42097.9</v>
      </c>
      <c r="F332" s="78">
        <f>Дотации!C38</f>
        <v>26023.5</v>
      </c>
      <c r="G332" s="78">
        <f t="shared" si="14"/>
        <v>61.816622681891495</v>
      </c>
      <c r="H332" s="74">
        <f>Субсидии!B326</f>
        <v>41119.060399999995</v>
      </c>
      <c r="I332" s="74">
        <f>Субсидии!C326</f>
        <v>28359.658040000002</v>
      </c>
      <c r="J332" s="74">
        <f t="shared" si="15"/>
        <v>68.969615949687423</v>
      </c>
      <c r="K332" s="74">
        <f>'Субвенции '!B322</f>
        <v>219271</v>
      </c>
      <c r="L332" s="74">
        <f>'Субвенции '!C322</f>
        <v>160799.60851000002</v>
      </c>
      <c r="M332" s="74">
        <f t="shared" si="16"/>
        <v>73.333732463481269</v>
      </c>
      <c r="N332" s="74">
        <f>Иные!B145</f>
        <v>5503</v>
      </c>
      <c r="O332" s="74">
        <f>Иные!C145</f>
        <v>5014.3666999999996</v>
      </c>
      <c r="P332" s="74">
        <f t="shared" si="17"/>
        <v>91.120601490096305</v>
      </c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</row>
    <row r="333" spans="1:29" s="31" customFormat="1" x14ac:dyDescent="0.25">
      <c r="A333" s="146" t="s">
        <v>597</v>
      </c>
      <c r="B333" s="349">
        <f t="shared" si="168"/>
        <v>3362.4</v>
      </c>
      <c r="C333" s="349">
        <f t="shared" si="169"/>
        <v>3315.0660499999999</v>
      </c>
      <c r="D333" s="349">
        <f t="shared" ref="D333:D340" si="173">C333/B333*100</f>
        <v>98.59225701879609</v>
      </c>
      <c r="E333" s="74"/>
      <c r="F333" s="74"/>
      <c r="G333" s="93"/>
      <c r="H333" s="142">
        <f>Субсидии!B327</f>
        <v>3257</v>
      </c>
      <c r="I333" s="142">
        <f>Субсидии!C327</f>
        <v>3245.3449999999998</v>
      </c>
      <c r="J333" s="74">
        <f t="shared" si="15"/>
        <v>99.642155357691124</v>
      </c>
      <c r="K333" s="74">
        <f>'Субвенции '!B323</f>
        <v>105.4</v>
      </c>
      <c r="L333" s="74">
        <f>'Субвенции '!C323</f>
        <v>69.721050000000005</v>
      </c>
      <c r="M333" s="74">
        <f t="shared" ref="M333:M340" si="174">L333/K333*100</f>
        <v>66.14900379506642</v>
      </c>
      <c r="N333" s="74"/>
      <c r="O333" s="74"/>
      <c r="P333" s="74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</row>
    <row r="334" spans="1:29" s="31" customFormat="1" x14ac:dyDescent="0.25">
      <c r="A334" s="146" t="s">
        <v>647</v>
      </c>
      <c r="B334" s="349">
        <f t="shared" si="168"/>
        <v>3306.4</v>
      </c>
      <c r="C334" s="349">
        <f t="shared" si="169"/>
        <v>2708.1158699999996</v>
      </c>
      <c r="D334" s="349">
        <f t="shared" si="173"/>
        <v>81.905270687152182</v>
      </c>
      <c r="E334" s="74"/>
      <c r="F334" s="74"/>
      <c r="G334" s="93"/>
      <c r="H334" s="142">
        <f>Субсидии!B328</f>
        <v>3201</v>
      </c>
      <c r="I334" s="142">
        <f>Субсидии!C328</f>
        <v>2640.8249999999998</v>
      </c>
      <c r="J334" s="74">
        <f t="shared" si="15"/>
        <v>82.5</v>
      </c>
      <c r="K334" s="74">
        <f>'Субвенции '!B324</f>
        <v>105.4</v>
      </c>
      <c r="L334" s="74">
        <f>'Субвенции '!C324</f>
        <v>67.290869999999998</v>
      </c>
      <c r="M334" s="74">
        <f t="shared" si="174"/>
        <v>63.843330170777982</v>
      </c>
      <c r="N334" s="74"/>
      <c r="O334" s="74"/>
      <c r="P334" s="74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</row>
    <row r="335" spans="1:29" s="31" customFormat="1" x14ac:dyDescent="0.25">
      <c r="A335" s="146" t="s">
        <v>600</v>
      </c>
      <c r="B335" s="349">
        <f t="shared" si="168"/>
        <v>6350.6</v>
      </c>
      <c r="C335" s="349">
        <f t="shared" si="169"/>
        <v>6260.8692000000001</v>
      </c>
      <c r="D335" s="349">
        <f t="shared" si="173"/>
        <v>98.587050042515671</v>
      </c>
      <c r="E335" s="74"/>
      <c r="F335" s="74"/>
      <c r="G335" s="93"/>
      <c r="H335" s="142">
        <f>Субсидии!B330</f>
        <v>6087</v>
      </c>
      <c r="I335" s="142">
        <f>Субсидии!C330</f>
        <v>6087</v>
      </c>
      <c r="J335" s="74">
        <f t="shared" si="15"/>
        <v>100</v>
      </c>
      <c r="K335" s="74">
        <f>'Субвенции '!B325</f>
        <v>263.60000000000002</v>
      </c>
      <c r="L335" s="74">
        <f>'Субвенции '!C325</f>
        <v>173.86920000000001</v>
      </c>
      <c r="M335" s="74">
        <f t="shared" si="174"/>
        <v>65.959484066767828</v>
      </c>
      <c r="N335" s="74"/>
      <c r="O335" s="74"/>
      <c r="P335" s="74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</row>
    <row r="336" spans="1:29" s="31" customFormat="1" x14ac:dyDescent="0.25">
      <c r="A336" s="146" t="s">
        <v>427</v>
      </c>
      <c r="B336" s="349">
        <f t="shared" si="168"/>
        <v>4644.3999999999996</v>
      </c>
      <c r="C336" s="349">
        <f t="shared" si="169"/>
        <v>3785.2501000000002</v>
      </c>
      <c r="D336" s="349">
        <f t="shared" si="173"/>
        <v>81.501380156747928</v>
      </c>
      <c r="E336" s="74"/>
      <c r="F336" s="74"/>
      <c r="G336" s="93"/>
      <c r="H336" s="142">
        <f>Субсидии!B329</f>
        <v>4539</v>
      </c>
      <c r="I336" s="142">
        <f>Субсидии!C329</f>
        <v>3713.2501000000002</v>
      </c>
      <c r="J336" s="74">
        <f t="shared" si="15"/>
        <v>81.807669090107964</v>
      </c>
      <c r="K336" s="74">
        <f>'Субвенции '!B326</f>
        <v>105.4</v>
      </c>
      <c r="L336" s="74">
        <f>'Субвенции '!C326</f>
        <v>72</v>
      </c>
      <c r="M336" s="74">
        <f t="shared" si="174"/>
        <v>68.311195445920305</v>
      </c>
      <c r="N336" s="74"/>
      <c r="O336" s="74"/>
      <c r="P336" s="74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</row>
    <row r="337" spans="1:29" s="31" customFormat="1" x14ac:dyDescent="0.25">
      <c r="A337" s="146" t="s">
        <v>435</v>
      </c>
      <c r="B337" s="349">
        <f t="shared" si="168"/>
        <v>5749.2639999999992</v>
      </c>
      <c r="C337" s="349">
        <f t="shared" si="169"/>
        <v>5434.8585999999996</v>
      </c>
      <c r="D337" s="349">
        <f t="shared" si="173"/>
        <v>94.531380016642132</v>
      </c>
      <c r="E337" s="74"/>
      <c r="F337" s="74"/>
      <c r="G337" s="93"/>
      <c r="H337" s="142">
        <f>Субсидии!B331</f>
        <v>5643.8639999999996</v>
      </c>
      <c r="I337" s="142">
        <f>Субсидии!C331</f>
        <v>5362.8585999999996</v>
      </c>
      <c r="J337" s="74">
        <f t="shared" si="15"/>
        <v>95.021045865031468</v>
      </c>
      <c r="K337" s="74">
        <f>'Субвенции '!B327</f>
        <v>105.4</v>
      </c>
      <c r="L337" s="74">
        <f>'Субвенции '!C327</f>
        <v>72</v>
      </c>
      <c r="M337" s="74">
        <f t="shared" si="174"/>
        <v>68.311195445920305</v>
      </c>
      <c r="N337" s="74"/>
      <c r="O337" s="74"/>
      <c r="P337" s="74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</row>
    <row r="338" spans="1:29" s="31" customFormat="1" x14ac:dyDescent="0.25">
      <c r="A338" s="146" t="s">
        <v>419</v>
      </c>
      <c r="B338" s="349">
        <f t="shared" si="168"/>
        <v>21527.5</v>
      </c>
      <c r="C338" s="349">
        <f t="shared" si="169"/>
        <v>11333.814969999999</v>
      </c>
      <c r="D338" s="349">
        <f t="shared" si="173"/>
        <v>52.648077900360001</v>
      </c>
      <c r="E338" s="74"/>
      <c r="F338" s="74"/>
      <c r="G338" s="93"/>
      <c r="H338" s="142">
        <f>Субсидии!B332</f>
        <v>11000</v>
      </c>
      <c r="I338" s="142">
        <f>Субсидии!C332</f>
        <v>11000</v>
      </c>
      <c r="J338" s="74">
        <f t="shared" si="15"/>
        <v>100</v>
      </c>
      <c r="K338" s="74">
        <f>'Субвенции '!B328</f>
        <v>527.5</v>
      </c>
      <c r="L338" s="74">
        <f>'Субвенции '!C328</f>
        <v>333.81496999999996</v>
      </c>
      <c r="M338" s="74">
        <f t="shared" si="174"/>
        <v>63.282458767772511</v>
      </c>
      <c r="N338" s="74">
        <f>Иные!B146</f>
        <v>10000</v>
      </c>
      <c r="O338" s="74">
        <f>Иные!C146</f>
        <v>0</v>
      </c>
      <c r="P338" s="74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</row>
    <row r="339" spans="1:29" s="31" customFormat="1" x14ac:dyDescent="0.25">
      <c r="A339" s="146" t="s">
        <v>599</v>
      </c>
      <c r="B339" s="349">
        <f t="shared" si="168"/>
        <v>16570.8</v>
      </c>
      <c r="C339" s="349">
        <f t="shared" si="169"/>
        <v>11419.24468</v>
      </c>
      <c r="D339" s="349">
        <f t="shared" si="173"/>
        <v>68.911849035653077</v>
      </c>
      <c r="E339" s="74"/>
      <c r="F339" s="74"/>
      <c r="G339" s="93"/>
      <c r="H339" s="142">
        <f>Субсидии!B333</f>
        <v>16307.2</v>
      </c>
      <c r="I339" s="142">
        <f>Субсидии!C333</f>
        <v>11243.81675</v>
      </c>
      <c r="J339" s="74">
        <f t="shared" si="15"/>
        <v>68.9500144108124</v>
      </c>
      <c r="K339" s="74">
        <f>'Субвенции '!B329</f>
        <v>263.60000000000002</v>
      </c>
      <c r="L339" s="74">
        <f>'Субвенции '!C329</f>
        <v>175.42793</v>
      </c>
      <c r="M339" s="74">
        <f t="shared" si="174"/>
        <v>66.550808042488612</v>
      </c>
      <c r="N339" s="74"/>
      <c r="O339" s="74"/>
      <c r="P339" s="74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</row>
    <row r="340" spans="1:29" s="31" customFormat="1" x14ac:dyDescent="0.25">
      <c r="A340" s="146" t="s">
        <v>648</v>
      </c>
      <c r="B340" s="349">
        <f t="shared" si="168"/>
        <v>3622.26</v>
      </c>
      <c r="C340" s="349">
        <f t="shared" si="169"/>
        <v>3400.2295299999996</v>
      </c>
      <c r="D340" s="349">
        <f t="shared" si="173"/>
        <v>93.870388376317521</v>
      </c>
      <c r="E340" s="74"/>
      <c r="F340" s="74"/>
      <c r="G340" s="93"/>
      <c r="H340" s="142">
        <f>Субсидии!B334</f>
        <v>3516.86</v>
      </c>
      <c r="I340" s="142">
        <f>Субсидии!C334</f>
        <v>3328.6924499999996</v>
      </c>
      <c r="J340" s="74">
        <f t="shared" si="15"/>
        <v>94.649558128557842</v>
      </c>
      <c r="K340" s="74">
        <f>'Субвенции '!B330</f>
        <v>105.4</v>
      </c>
      <c r="L340" s="74">
        <f>'Субвенции '!C330</f>
        <v>71.537080000000003</v>
      </c>
      <c r="M340" s="74">
        <f t="shared" si="174"/>
        <v>67.871992409867175</v>
      </c>
      <c r="N340" s="74"/>
      <c r="O340" s="74"/>
      <c r="P340" s="74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</row>
    <row r="341" spans="1:29" s="32" customFormat="1" ht="31.5" x14ac:dyDescent="0.25">
      <c r="A341" s="40" t="s">
        <v>408</v>
      </c>
      <c r="B341" s="91">
        <f t="shared" si="168"/>
        <v>404326.77010999998</v>
      </c>
      <c r="C341" s="91">
        <f t="shared" si="169"/>
        <v>286430.32089000003</v>
      </c>
      <c r="D341" s="91">
        <f t="shared" ref="D341" si="175">C341/B341*100</f>
        <v>70.841295225659835</v>
      </c>
      <c r="E341" s="91">
        <f t="shared" ref="E341:F341" si="176">SUM(E342:E351)</f>
        <v>62670.9</v>
      </c>
      <c r="F341" s="91">
        <f t="shared" si="176"/>
        <v>47430.8</v>
      </c>
      <c r="G341" s="92">
        <f t="shared" si="14"/>
        <v>75.682334225294355</v>
      </c>
      <c r="H341" s="91">
        <f>SUM(H342:H351)</f>
        <v>94191.870109999989</v>
      </c>
      <c r="I341" s="91">
        <f t="shared" ref="I341:O341" si="177">SUM(I342:I351)</f>
        <v>65150.448990000004</v>
      </c>
      <c r="J341" s="91">
        <f t="shared" si="15"/>
        <v>69.167804943160633</v>
      </c>
      <c r="K341" s="91">
        <f t="shared" si="177"/>
        <v>225443.40000000002</v>
      </c>
      <c r="L341" s="91">
        <f t="shared" si="177"/>
        <v>153369.55497999999</v>
      </c>
      <c r="M341" s="91">
        <f t="shared" si="16"/>
        <v>68.030181846086407</v>
      </c>
      <c r="N341" s="91">
        <f t="shared" si="177"/>
        <v>22020.6</v>
      </c>
      <c r="O341" s="91">
        <f t="shared" si="177"/>
        <v>20479.516920000002</v>
      </c>
      <c r="P341" s="91">
        <f t="shared" si="17"/>
        <v>93.001629928339852</v>
      </c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8"/>
      <c r="AC341" s="118"/>
    </row>
    <row r="342" spans="1:29" s="31" customFormat="1" ht="31.5" x14ac:dyDescent="0.25">
      <c r="A342" s="145" t="s">
        <v>340</v>
      </c>
      <c r="B342" s="74">
        <f t="shared" si="168"/>
        <v>354398.95632</v>
      </c>
      <c r="C342" s="74">
        <f t="shared" si="169"/>
        <v>244997.25076</v>
      </c>
      <c r="D342" s="74">
        <f t="shared" si="11"/>
        <v>69.130353346408526</v>
      </c>
      <c r="E342" s="78">
        <f>Дотации!B39</f>
        <v>62670.9</v>
      </c>
      <c r="F342" s="78">
        <f>Дотации!C39</f>
        <v>47430.8</v>
      </c>
      <c r="G342" s="78">
        <f t="shared" si="14"/>
        <v>75.682334225294355</v>
      </c>
      <c r="H342" s="74">
        <f>Субсидии!B336</f>
        <v>56162.356319999999</v>
      </c>
      <c r="I342" s="74">
        <f>Субсидии!C336</f>
        <v>34887.096539999999</v>
      </c>
      <c r="J342" s="74">
        <f t="shared" si="15"/>
        <v>62.118292083796248</v>
      </c>
      <c r="K342" s="74">
        <f>'Субвенции '!B332</f>
        <v>223545.10000000003</v>
      </c>
      <c r="L342" s="74">
        <f>'Субвенции '!C332</f>
        <v>152162.49050000001</v>
      </c>
      <c r="M342" s="74">
        <f t="shared" si="16"/>
        <v>68.067915825486665</v>
      </c>
      <c r="N342" s="74">
        <f>Иные!B148</f>
        <v>12020.6</v>
      </c>
      <c r="O342" s="74">
        <f>Иные!C148</f>
        <v>10516.863720000001</v>
      </c>
      <c r="P342" s="74">
        <f t="shared" si="17"/>
        <v>87.490339250952545</v>
      </c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</row>
    <row r="343" spans="1:29" s="31" customFormat="1" x14ac:dyDescent="0.25">
      <c r="A343" s="146" t="s">
        <v>601</v>
      </c>
      <c r="B343" s="349">
        <f t="shared" si="168"/>
        <v>8493.0419000000002</v>
      </c>
      <c r="C343" s="349">
        <f t="shared" si="169"/>
        <v>6992.1902900000005</v>
      </c>
      <c r="D343" s="349">
        <f>C343/B343*100</f>
        <v>82.328456309629189</v>
      </c>
      <c r="E343" s="74"/>
      <c r="F343" s="74"/>
      <c r="G343" s="93"/>
      <c r="H343" s="142">
        <f>Субсидии!B337</f>
        <v>8229.4418999999998</v>
      </c>
      <c r="I343" s="142">
        <f>Субсидии!C337</f>
        <v>6812.5494500000004</v>
      </c>
      <c r="J343" s="74">
        <f t="shared" si="15"/>
        <v>82.782642283433589</v>
      </c>
      <c r="K343" s="74">
        <f>'Субвенции '!B333</f>
        <v>263.60000000000002</v>
      </c>
      <c r="L343" s="74">
        <f>'Субвенции '!C333</f>
        <v>179.64084</v>
      </c>
      <c r="M343" s="74">
        <f>L343/K343*100</f>
        <v>68.149028831562958</v>
      </c>
      <c r="N343" s="74"/>
      <c r="O343" s="74"/>
      <c r="P343" s="74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</row>
    <row r="344" spans="1:29" s="31" customFormat="1" x14ac:dyDescent="0.25">
      <c r="A344" s="146" t="s">
        <v>649</v>
      </c>
      <c r="B344" s="349">
        <f t="shared" si="168"/>
        <v>0</v>
      </c>
      <c r="C344" s="349">
        <f t="shared" si="169"/>
        <v>0</v>
      </c>
      <c r="D344" s="349"/>
      <c r="E344" s="74"/>
      <c r="F344" s="74"/>
      <c r="G344" s="93"/>
      <c r="H344" s="142"/>
      <c r="I344" s="142"/>
      <c r="J344" s="74"/>
      <c r="K344" s="74">
        <f>'Субвенции '!B334</f>
        <v>0</v>
      </c>
      <c r="L344" s="74">
        <f>'Субвенции '!C334</f>
        <v>0</v>
      </c>
      <c r="M344" s="74"/>
      <c r="N344" s="74"/>
      <c r="O344" s="74"/>
      <c r="P344" s="74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</row>
    <row r="345" spans="1:29" s="31" customFormat="1" x14ac:dyDescent="0.25">
      <c r="A345" s="146" t="s">
        <v>602</v>
      </c>
      <c r="B345" s="349">
        <f t="shared" si="168"/>
        <v>3991.4796000000001</v>
      </c>
      <c r="C345" s="349">
        <f t="shared" si="169"/>
        <v>3152.6327000000001</v>
      </c>
      <c r="D345" s="349">
        <f>C345/B345*100</f>
        <v>78.984061449293137</v>
      </c>
      <c r="E345" s="74"/>
      <c r="F345" s="74"/>
      <c r="G345" s="93"/>
      <c r="H345" s="142">
        <f>Субсидии!B338</f>
        <v>3886.0796</v>
      </c>
      <c r="I345" s="142">
        <f>Субсидии!C338</f>
        <v>3081</v>
      </c>
      <c r="J345" s="74">
        <f t="shared" si="15"/>
        <v>79.282987409727795</v>
      </c>
      <c r="K345" s="74">
        <f>'Субвенции '!B335</f>
        <v>105.4</v>
      </c>
      <c r="L345" s="74">
        <f>'Субвенции '!C335</f>
        <v>71.6327</v>
      </c>
      <c r="M345" s="74">
        <f>L345/K345*100</f>
        <v>67.962713472485774</v>
      </c>
      <c r="N345" s="74"/>
      <c r="O345" s="74"/>
      <c r="P345" s="74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</row>
    <row r="346" spans="1:29" s="31" customFormat="1" x14ac:dyDescent="0.25">
      <c r="A346" s="146" t="s">
        <v>603</v>
      </c>
      <c r="B346" s="349">
        <f t="shared" si="168"/>
        <v>3813.4</v>
      </c>
      <c r="C346" s="349">
        <f t="shared" si="169"/>
        <v>3778.5522300000002</v>
      </c>
      <c r="D346" s="349">
        <f>C346/B346*100</f>
        <v>99.086175853569003</v>
      </c>
      <c r="E346" s="74"/>
      <c r="F346" s="74"/>
      <c r="G346" s="93"/>
      <c r="H346" s="142">
        <f>Субсидии!B339</f>
        <v>3708</v>
      </c>
      <c r="I346" s="142">
        <f>Субсидии!C339</f>
        <v>3707.9998100000003</v>
      </c>
      <c r="J346" s="74">
        <f t="shared" si="15"/>
        <v>99.999994875943912</v>
      </c>
      <c r="K346" s="74">
        <f>'Субвенции '!B336</f>
        <v>105.4</v>
      </c>
      <c r="L346" s="74">
        <f>'Субвенции '!C336</f>
        <v>70.552419999999998</v>
      </c>
      <c r="M346" s="74">
        <f>L346/K346*100</f>
        <v>66.937779886147993</v>
      </c>
      <c r="N346" s="74"/>
      <c r="O346" s="74"/>
      <c r="P346" s="74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s="31" customFormat="1" x14ac:dyDescent="0.25">
      <c r="A347" s="146" t="s">
        <v>650</v>
      </c>
      <c r="B347" s="349">
        <f t="shared" si="168"/>
        <v>0</v>
      </c>
      <c r="C347" s="349">
        <f t="shared" si="169"/>
        <v>0</v>
      </c>
      <c r="D347" s="349"/>
      <c r="E347" s="74"/>
      <c r="F347" s="74"/>
      <c r="G347" s="93"/>
      <c r="H347" s="142"/>
      <c r="I347" s="142"/>
      <c r="J347" s="74"/>
      <c r="K347" s="74">
        <f>'Субвенции '!B337</f>
        <v>0</v>
      </c>
      <c r="L347" s="74">
        <f>'Субвенции '!C337</f>
        <v>0</v>
      </c>
      <c r="M347" s="74"/>
      <c r="N347" s="74"/>
      <c r="O347" s="74"/>
      <c r="P347" s="74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</row>
    <row r="348" spans="1:29" s="31" customFormat="1" x14ac:dyDescent="0.25">
      <c r="A348" s="146" t="s">
        <v>405</v>
      </c>
      <c r="B348" s="349">
        <f t="shared" si="168"/>
        <v>7630.3422900000005</v>
      </c>
      <c r="C348" s="349">
        <f t="shared" si="169"/>
        <v>2022.4324700000002</v>
      </c>
      <c r="D348" s="349">
        <f>C348/B348*100</f>
        <v>26.505134280155602</v>
      </c>
      <c r="E348" s="74"/>
      <c r="F348" s="74"/>
      <c r="G348" s="93"/>
      <c r="H348" s="142">
        <f>Субсидии!B340</f>
        <v>7366.7422900000001</v>
      </c>
      <c r="I348" s="142">
        <f>Субсидии!C340</f>
        <v>1842.6970700000002</v>
      </c>
      <c r="J348" s="74">
        <f t="shared" si="15"/>
        <v>25.013730594341183</v>
      </c>
      <c r="K348" s="74">
        <f>'Субвенции '!B338</f>
        <v>263.60000000000002</v>
      </c>
      <c r="L348" s="74">
        <f>'Субвенции '!C338</f>
        <v>179.7354</v>
      </c>
      <c r="M348" s="74">
        <f>L348/K348*100</f>
        <v>68.184901365705613</v>
      </c>
      <c r="N348" s="74">
        <f>Иные!B151</f>
        <v>0</v>
      </c>
      <c r="O348" s="74">
        <f>Иные!C151</f>
        <v>0</v>
      </c>
      <c r="P348" s="74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</row>
    <row r="349" spans="1:29" s="31" customFormat="1" x14ac:dyDescent="0.25">
      <c r="A349" s="146" t="s">
        <v>404</v>
      </c>
      <c r="B349" s="349">
        <f t="shared" si="168"/>
        <v>4944.6499999999996</v>
      </c>
      <c r="C349" s="349">
        <f t="shared" si="169"/>
        <v>4883.6532500000003</v>
      </c>
      <c r="D349" s="349">
        <f>C349/B349*100</f>
        <v>98.76640914928258</v>
      </c>
      <c r="E349" s="74"/>
      <c r="F349" s="74"/>
      <c r="G349" s="93"/>
      <c r="H349" s="142">
        <f>Субсидии!B341</f>
        <v>4839.25</v>
      </c>
      <c r="I349" s="142">
        <f>Субсидии!C341</f>
        <v>4819.1061200000004</v>
      </c>
      <c r="J349" s="74">
        <f t="shared" si="15"/>
        <v>99.583739629074756</v>
      </c>
      <c r="K349" s="74">
        <f>'Субвенции '!B339</f>
        <v>105.4</v>
      </c>
      <c r="L349" s="74">
        <f>'Субвенции '!C339</f>
        <v>64.547129999999996</v>
      </c>
      <c r="M349" s="74">
        <f>L349/K349*100</f>
        <v>61.240161290322568</v>
      </c>
      <c r="N349" s="74"/>
      <c r="O349" s="74"/>
      <c r="P349" s="74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</row>
    <row r="350" spans="1:29" s="31" customFormat="1" x14ac:dyDescent="0.25">
      <c r="A350" s="146" t="s">
        <v>407</v>
      </c>
      <c r="B350" s="349">
        <f t="shared" si="168"/>
        <v>263.60000000000002</v>
      </c>
      <c r="C350" s="349">
        <f t="shared" si="169"/>
        <v>171.23806999999999</v>
      </c>
      <c r="D350" s="349">
        <f>C350/B350*100</f>
        <v>64.961331562974195</v>
      </c>
      <c r="E350" s="74"/>
      <c r="F350" s="74"/>
      <c r="G350" s="93"/>
      <c r="H350" s="142">
        <f>Субсидии!B342</f>
        <v>0</v>
      </c>
      <c r="I350" s="142">
        <f>Субсидии!C342</f>
        <v>0</v>
      </c>
      <c r="J350" s="74"/>
      <c r="K350" s="74">
        <f>'Субвенции '!B340</f>
        <v>263.60000000000002</v>
      </c>
      <c r="L350" s="74">
        <f>'Субвенции '!C340</f>
        <v>171.23806999999999</v>
      </c>
      <c r="M350" s="74">
        <f>L350/K350*100</f>
        <v>64.961331562974195</v>
      </c>
      <c r="N350" s="74">
        <f>Иные!B149</f>
        <v>0</v>
      </c>
      <c r="O350" s="74">
        <f>Иные!C149</f>
        <v>0</v>
      </c>
      <c r="P350" s="74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</row>
    <row r="351" spans="1:29" s="31" customFormat="1" ht="19.5" customHeight="1" x14ac:dyDescent="0.25">
      <c r="A351" s="146" t="s">
        <v>406</v>
      </c>
      <c r="B351" s="349">
        <f t="shared" si="168"/>
        <v>20791.3</v>
      </c>
      <c r="C351" s="349">
        <f t="shared" si="169"/>
        <v>20432.371119999996</v>
      </c>
      <c r="D351" s="349">
        <f>C351/B351*100</f>
        <v>98.273658309004233</v>
      </c>
      <c r="E351" s="74"/>
      <c r="F351" s="74"/>
      <c r="G351" s="93"/>
      <c r="H351" s="142">
        <f>Субсидии!B343</f>
        <v>10000</v>
      </c>
      <c r="I351" s="142">
        <f>Субсидии!C343</f>
        <v>10000</v>
      </c>
      <c r="J351" s="74">
        <f t="shared" si="15"/>
        <v>100</v>
      </c>
      <c r="K351" s="74">
        <f>'Субвенции '!B341</f>
        <v>791.3</v>
      </c>
      <c r="L351" s="74">
        <f>'Субвенции '!C341</f>
        <v>469.71791999999999</v>
      </c>
      <c r="M351" s="74">
        <f>L351/K351*100</f>
        <v>59.36028307847846</v>
      </c>
      <c r="N351" s="74">
        <f>Иные!B150</f>
        <v>10000</v>
      </c>
      <c r="O351" s="74">
        <f>Иные!C150</f>
        <v>9962.6531999999988</v>
      </c>
      <c r="P351" s="74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</row>
    <row r="352" spans="1:29" s="32" customFormat="1" ht="31.5" x14ac:dyDescent="0.25">
      <c r="A352" s="42" t="s">
        <v>397</v>
      </c>
      <c r="B352" s="91">
        <f t="shared" si="168"/>
        <v>1005606.2223199997</v>
      </c>
      <c r="C352" s="91">
        <f t="shared" si="169"/>
        <v>521297.94388000004</v>
      </c>
      <c r="D352" s="91">
        <f t="shared" ref="D352" si="178">C352/B352*100</f>
        <v>51.839172462291593</v>
      </c>
      <c r="E352" s="91">
        <f t="shared" ref="E352:F352" si="179">SUM(E353:E360)</f>
        <v>116889.40000000001</v>
      </c>
      <c r="F352" s="91">
        <f t="shared" si="179"/>
        <v>65167.5</v>
      </c>
      <c r="G352" s="92">
        <f t="shared" si="14"/>
        <v>55.751419718126705</v>
      </c>
      <c r="H352" s="91">
        <f>SUM(H353:H360)</f>
        <v>316554.82231999998</v>
      </c>
      <c r="I352" s="91">
        <f t="shared" ref="I352:O352" si="180">SUM(I353:I360)</f>
        <v>167907.27558000005</v>
      </c>
      <c r="J352" s="91">
        <f t="shared" si="15"/>
        <v>53.042084258715029</v>
      </c>
      <c r="K352" s="91">
        <f t="shared" si="180"/>
        <v>337325.69999999978</v>
      </c>
      <c r="L352" s="91">
        <f t="shared" si="180"/>
        <v>250340.10143000004</v>
      </c>
      <c r="M352" s="91">
        <f t="shared" si="16"/>
        <v>74.213171848453939</v>
      </c>
      <c r="N352" s="91">
        <f t="shared" si="180"/>
        <v>234836.3</v>
      </c>
      <c r="O352" s="91">
        <f t="shared" si="180"/>
        <v>37883.066869999995</v>
      </c>
      <c r="P352" s="91">
        <f t="shared" si="17"/>
        <v>16.131691254716582</v>
      </c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8"/>
      <c r="AC352" s="118"/>
    </row>
    <row r="353" spans="1:29" s="31" customFormat="1" ht="31.5" x14ac:dyDescent="0.25">
      <c r="A353" s="145" t="s">
        <v>339</v>
      </c>
      <c r="B353" s="74">
        <f t="shared" si="168"/>
        <v>817768.82231999992</v>
      </c>
      <c r="C353" s="74">
        <f t="shared" si="169"/>
        <v>426368.23539000005</v>
      </c>
      <c r="D353" s="74">
        <f t="shared" si="11"/>
        <v>52.137991049890928</v>
      </c>
      <c r="E353" s="78">
        <f>Дотации!B40</f>
        <v>116889.40000000001</v>
      </c>
      <c r="F353" s="78">
        <f>Дотации!C40</f>
        <v>65167.5</v>
      </c>
      <c r="G353" s="78">
        <f t="shared" si="14"/>
        <v>55.751419718126705</v>
      </c>
      <c r="H353" s="74">
        <f>Субсидии!B345</f>
        <v>237140.82231999998</v>
      </c>
      <c r="I353" s="74">
        <f>Субсидии!C345</f>
        <v>96223.082570000028</v>
      </c>
      <c r="J353" s="74">
        <f t="shared" si="15"/>
        <v>40.57634684261815</v>
      </c>
      <c r="K353" s="74">
        <f>'Субвенции '!B343</f>
        <v>335902.29999999987</v>
      </c>
      <c r="L353" s="74">
        <f>'Субвенции '!C343</f>
        <v>249494.95511000004</v>
      </c>
      <c r="M353" s="74">
        <f t="shared" si="16"/>
        <v>74.276048455160961</v>
      </c>
      <c r="N353" s="74">
        <f>Иные!B154</f>
        <v>127836.3</v>
      </c>
      <c r="O353" s="74">
        <f>Иные!C154</f>
        <v>15482.69771</v>
      </c>
      <c r="P353" s="74">
        <f t="shared" si="17"/>
        <v>12.111346863136683</v>
      </c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</row>
    <row r="354" spans="1:29" s="31" customFormat="1" x14ac:dyDescent="0.25">
      <c r="A354" s="146" t="s">
        <v>606</v>
      </c>
      <c r="B354" s="349">
        <f t="shared" si="168"/>
        <v>16706.599999999999</v>
      </c>
      <c r="C354" s="349">
        <f t="shared" si="169"/>
        <v>16023.61658</v>
      </c>
      <c r="D354" s="349">
        <f t="shared" ref="D354:D360" si="181">C354/B354*100</f>
        <v>95.911894580584928</v>
      </c>
      <c r="E354" s="74"/>
      <c r="F354" s="74"/>
      <c r="G354" s="93"/>
      <c r="H354" s="142">
        <f>Субсидии!B346</f>
        <v>16443</v>
      </c>
      <c r="I354" s="142">
        <f>Субсидии!C346</f>
        <v>15852.2016</v>
      </c>
      <c r="J354" s="74">
        <f t="shared" si="15"/>
        <v>96.406991424922467</v>
      </c>
      <c r="K354" s="74">
        <f>'Субвенции '!B344</f>
        <v>263.60000000000002</v>
      </c>
      <c r="L354" s="74">
        <f>'Субвенции '!C344</f>
        <v>171.41498000000001</v>
      </c>
      <c r="M354" s="74">
        <f>L354/K354*100</f>
        <v>65.02844461305007</v>
      </c>
      <c r="N354" s="74"/>
      <c r="O354" s="74"/>
      <c r="P354" s="74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</row>
    <row r="355" spans="1:29" s="31" customFormat="1" x14ac:dyDescent="0.25">
      <c r="A355" s="146" t="s">
        <v>607</v>
      </c>
      <c r="B355" s="349">
        <f t="shared" si="168"/>
        <v>10973.6</v>
      </c>
      <c r="C355" s="349">
        <f t="shared" si="169"/>
        <v>10871.867410000001</v>
      </c>
      <c r="D355" s="349">
        <f t="shared" si="181"/>
        <v>99.072933312677705</v>
      </c>
      <c r="E355" s="74"/>
      <c r="F355" s="74"/>
      <c r="G355" s="93"/>
      <c r="H355" s="142">
        <f>Субсидии!B347</f>
        <v>10710</v>
      </c>
      <c r="I355" s="142">
        <f>Субсидии!C347</f>
        <v>10698.142400000001</v>
      </c>
      <c r="J355" s="74">
        <f t="shared" si="15"/>
        <v>99.889284780578905</v>
      </c>
      <c r="K355" s="74">
        <f>'Субвенции '!B345</f>
        <v>263.60000000000002</v>
      </c>
      <c r="L355" s="74">
        <f>'Субвенции '!C345</f>
        <v>173.72501</v>
      </c>
      <c r="M355" s="74">
        <f>L355/K355*100</f>
        <v>65.904783763277692</v>
      </c>
      <c r="N355" s="74"/>
      <c r="O355" s="74"/>
      <c r="P355" s="74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</row>
    <row r="356" spans="1:29" s="31" customFormat="1" x14ac:dyDescent="0.25">
      <c r="A356" s="146" t="s">
        <v>285</v>
      </c>
      <c r="B356" s="349">
        <f t="shared" si="168"/>
        <v>12539.6</v>
      </c>
      <c r="C356" s="349">
        <f t="shared" si="169"/>
        <v>11424.824650000002</v>
      </c>
      <c r="D356" s="349">
        <f t="shared" si="181"/>
        <v>91.109960844046071</v>
      </c>
      <c r="E356" s="74"/>
      <c r="F356" s="74"/>
      <c r="G356" s="93"/>
      <c r="H356" s="142">
        <f>Субсидии!B348</f>
        <v>12276</v>
      </c>
      <c r="I356" s="142">
        <f>Субсидии!C348</f>
        <v>11274.537220000002</v>
      </c>
      <c r="J356" s="74">
        <f t="shared" si="15"/>
        <v>91.842108341479317</v>
      </c>
      <c r="K356" s="74">
        <f>'Субвенции '!B346</f>
        <v>263.60000000000002</v>
      </c>
      <c r="L356" s="74">
        <f>'Субвенции '!C346</f>
        <v>150.28743</v>
      </c>
      <c r="M356" s="74">
        <f>L356/K356*100</f>
        <v>57.013440819423366</v>
      </c>
      <c r="N356" s="74"/>
      <c r="O356" s="74"/>
      <c r="P356" s="74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</row>
    <row r="357" spans="1:29" s="31" customFormat="1" x14ac:dyDescent="0.25">
      <c r="A357" s="146" t="s">
        <v>610</v>
      </c>
      <c r="B357" s="349">
        <f t="shared" si="168"/>
        <v>5109.3999999999996</v>
      </c>
      <c r="C357" s="349">
        <f t="shared" si="169"/>
        <v>4543.3473299999996</v>
      </c>
      <c r="D357" s="349">
        <f t="shared" si="181"/>
        <v>88.921347516342436</v>
      </c>
      <c r="E357" s="74"/>
      <c r="F357" s="74"/>
      <c r="G357" s="93"/>
      <c r="H357" s="142">
        <f>Субсидии!B349</f>
        <v>5004</v>
      </c>
      <c r="I357" s="142">
        <f>Субсидии!C349</f>
        <v>4482.6935999999996</v>
      </c>
      <c r="J357" s="74">
        <f t="shared" si="15"/>
        <v>89.582206235011981</v>
      </c>
      <c r="K357" s="74">
        <f>'Субвенции '!B347</f>
        <v>105.4</v>
      </c>
      <c r="L357" s="74">
        <f>'Субвенции '!C347</f>
        <v>60.653730000000003</v>
      </c>
      <c r="M357" s="74">
        <f>L357/K357*100</f>
        <v>57.546233396584448</v>
      </c>
      <c r="N357" s="74"/>
      <c r="O357" s="74"/>
      <c r="P357" s="74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</row>
    <row r="358" spans="1:29" s="31" customFormat="1" x14ac:dyDescent="0.25">
      <c r="A358" s="146" t="s">
        <v>608</v>
      </c>
      <c r="B358" s="349">
        <f t="shared" si="168"/>
        <v>16334.6</v>
      </c>
      <c r="C358" s="349">
        <f t="shared" si="169"/>
        <v>11924.4647</v>
      </c>
      <c r="D358" s="349">
        <f t="shared" si="181"/>
        <v>73.001265412070083</v>
      </c>
      <c r="E358" s="74"/>
      <c r="F358" s="74"/>
      <c r="G358" s="93"/>
      <c r="H358" s="142">
        <f>Субсидии!B350</f>
        <v>16071</v>
      </c>
      <c r="I358" s="142">
        <f>Субсидии!C350</f>
        <v>11773.738660000001</v>
      </c>
      <c r="J358" s="74">
        <f t="shared" si="15"/>
        <v>73.260771949474218</v>
      </c>
      <c r="K358" s="74">
        <f>'Субвенции '!B348</f>
        <v>263.60000000000002</v>
      </c>
      <c r="L358" s="74">
        <f>'Субвенции '!C348</f>
        <v>150.72604000000001</v>
      </c>
      <c r="M358" s="74">
        <f>L358/K358*100</f>
        <v>57.179833080424892</v>
      </c>
      <c r="N358" s="74"/>
      <c r="O358" s="74"/>
      <c r="P358" s="74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</row>
    <row r="359" spans="1:29" s="31" customFormat="1" x14ac:dyDescent="0.25">
      <c r="A359" s="147" t="s">
        <v>414</v>
      </c>
      <c r="B359" s="349">
        <f t="shared" si="168"/>
        <v>118500</v>
      </c>
      <c r="C359" s="349">
        <f t="shared" si="169"/>
        <v>33148.123160000003</v>
      </c>
      <c r="D359" s="349">
        <f t="shared" si="181"/>
        <v>27.973099713080167</v>
      </c>
      <c r="E359" s="74"/>
      <c r="F359" s="74"/>
      <c r="G359" s="93"/>
      <c r="H359" s="142">
        <f>Субсидии!B351</f>
        <v>11500</v>
      </c>
      <c r="I359" s="142">
        <f>Субсидии!C351</f>
        <v>10747.754000000001</v>
      </c>
      <c r="J359" s="74">
        <f t="shared" si="15"/>
        <v>93.458730434782609</v>
      </c>
      <c r="K359" s="74"/>
      <c r="L359" s="74"/>
      <c r="M359" s="74"/>
      <c r="N359" s="74">
        <f>Иные!B155</f>
        <v>107000</v>
      </c>
      <c r="O359" s="74">
        <f>Иные!C155</f>
        <v>22400.369159999998</v>
      </c>
      <c r="P359" s="74">
        <f t="shared" si="17"/>
        <v>20.934924448598132</v>
      </c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</row>
    <row r="360" spans="1:29" s="31" customFormat="1" x14ac:dyDescent="0.25">
      <c r="A360" s="146" t="s">
        <v>609</v>
      </c>
      <c r="B360" s="349">
        <f t="shared" si="168"/>
        <v>7673.6</v>
      </c>
      <c r="C360" s="349">
        <f t="shared" si="169"/>
        <v>6993.4646600000005</v>
      </c>
      <c r="D360" s="349">
        <f t="shared" si="181"/>
        <v>91.136684997914926</v>
      </c>
      <c r="E360" s="74"/>
      <c r="F360" s="74"/>
      <c r="G360" s="93"/>
      <c r="H360" s="142">
        <f>Субсидии!B352</f>
        <v>7410</v>
      </c>
      <c r="I360" s="142">
        <f>Субсидии!C352</f>
        <v>6855.1255300000003</v>
      </c>
      <c r="J360" s="74">
        <f t="shared" si="15"/>
        <v>92.51181551956816</v>
      </c>
      <c r="K360" s="74">
        <f>'Субвенции '!B349</f>
        <v>263.60000000000002</v>
      </c>
      <c r="L360" s="74">
        <f>'Субвенции '!C349</f>
        <v>138.33913000000001</v>
      </c>
      <c r="M360" s="74">
        <f>L360/K360*100</f>
        <v>52.480701820940823</v>
      </c>
      <c r="N360" s="74"/>
      <c r="O360" s="74"/>
      <c r="P360" s="74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</row>
    <row r="361" spans="1:29" s="32" customFormat="1" ht="31.5" x14ac:dyDescent="0.25">
      <c r="A361" s="42" t="s">
        <v>398</v>
      </c>
      <c r="B361" s="91">
        <f t="shared" si="168"/>
        <v>360518.51325000002</v>
      </c>
      <c r="C361" s="91">
        <f t="shared" si="169"/>
        <v>232606.45445999998</v>
      </c>
      <c r="D361" s="91">
        <f t="shared" ref="D361" si="182">C361/B361*100</f>
        <v>64.519974955821496</v>
      </c>
      <c r="E361" s="91">
        <f t="shared" ref="E361:F361" si="183">SUM(E362:E368)</f>
        <v>54295.5</v>
      </c>
      <c r="F361" s="91">
        <f t="shared" si="183"/>
        <v>36971.700000000004</v>
      </c>
      <c r="G361" s="92">
        <f t="shared" si="14"/>
        <v>68.093488410641783</v>
      </c>
      <c r="H361" s="91">
        <f>SUM(H362:H368)</f>
        <v>143257.17564999999</v>
      </c>
      <c r="I361" s="91">
        <f t="shared" ref="I361:O361" si="184">SUM(I362:I368)</f>
        <v>89032.826019999993</v>
      </c>
      <c r="J361" s="91">
        <f t="shared" si="15"/>
        <v>62.148946896399323</v>
      </c>
      <c r="K361" s="91">
        <f t="shared" si="184"/>
        <v>140238.10000000003</v>
      </c>
      <c r="L361" s="91">
        <f t="shared" si="184"/>
        <v>94880.897830000002</v>
      </c>
      <c r="M361" s="91">
        <f t="shared" si="16"/>
        <v>67.65700464424431</v>
      </c>
      <c r="N361" s="91">
        <f t="shared" si="184"/>
        <v>22727.7376</v>
      </c>
      <c r="O361" s="91">
        <f t="shared" si="184"/>
        <v>11721.03061</v>
      </c>
      <c r="P361" s="91">
        <f t="shared" si="17"/>
        <v>51.571479820323162</v>
      </c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  <c r="AA361" s="118"/>
      <c r="AB361" s="118"/>
      <c r="AC361" s="118"/>
    </row>
    <row r="362" spans="1:29" s="31" customFormat="1" ht="31.5" x14ac:dyDescent="0.25">
      <c r="A362" s="145" t="s">
        <v>338</v>
      </c>
      <c r="B362" s="74">
        <f t="shared" si="168"/>
        <v>313310.97565000004</v>
      </c>
      <c r="C362" s="74">
        <f t="shared" si="169"/>
        <v>196627.28756</v>
      </c>
      <c r="D362" s="74">
        <f t="shared" si="11"/>
        <v>62.7578676910612</v>
      </c>
      <c r="E362" s="78">
        <f>Дотации!B41</f>
        <v>54295.5</v>
      </c>
      <c r="F362" s="78">
        <f>Дотации!C41</f>
        <v>36971.700000000004</v>
      </c>
      <c r="G362" s="78">
        <f t="shared" si="14"/>
        <v>68.093488410641783</v>
      </c>
      <c r="H362" s="74">
        <f>Субсидии!B354</f>
        <v>115154.17564999999</v>
      </c>
      <c r="I362" s="74">
        <f>Субсидии!C354</f>
        <v>61709.936419999998</v>
      </c>
      <c r="J362" s="74">
        <f t="shared" si="15"/>
        <v>53.588969806497857</v>
      </c>
      <c r="K362" s="74">
        <f>'Субвенции '!B351</f>
        <v>139341.90000000002</v>
      </c>
      <c r="L362" s="74">
        <f>'Субвенции '!C351</f>
        <v>94432.958130000014</v>
      </c>
      <c r="M362" s="74">
        <f t="shared" si="16"/>
        <v>67.770683570412061</v>
      </c>
      <c r="N362" s="74">
        <f>Иные!B157</f>
        <v>4519.3999999999996</v>
      </c>
      <c r="O362" s="74">
        <f>Иные!C157</f>
        <v>3512.69301</v>
      </c>
      <c r="P362" s="74">
        <f t="shared" si="17"/>
        <v>77.724764570518218</v>
      </c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</row>
    <row r="363" spans="1:29" s="31" customFormat="1" x14ac:dyDescent="0.25">
      <c r="A363" s="146" t="s">
        <v>652</v>
      </c>
      <c r="B363" s="349">
        <f t="shared" si="168"/>
        <v>0</v>
      </c>
      <c r="C363" s="349">
        <f t="shared" si="169"/>
        <v>0</v>
      </c>
      <c r="D363" s="349"/>
      <c r="E363" s="74"/>
      <c r="F363" s="74"/>
      <c r="G363" s="93"/>
      <c r="H363" s="142"/>
      <c r="I363" s="142"/>
      <c r="J363" s="74"/>
      <c r="K363" s="74">
        <f>'Субвенции '!B352</f>
        <v>0</v>
      </c>
      <c r="L363" s="74">
        <f>'Субвенции '!C352</f>
        <v>0</v>
      </c>
      <c r="M363" s="74"/>
      <c r="N363" s="74"/>
      <c r="O363" s="74"/>
      <c r="P363" s="74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</row>
    <row r="364" spans="1:29" s="31" customFormat="1" x14ac:dyDescent="0.25">
      <c r="A364" s="146" t="s">
        <v>323</v>
      </c>
      <c r="B364" s="349">
        <f t="shared" si="168"/>
        <v>0</v>
      </c>
      <c r="C364" s="349">
        <f t="shared" si="169"/>
        <v>0</v>
      </c>
      <c r="D364" s="349"/>
      <c r="E364" s="74"/>
      <c r="F364" s="74"/>
      <c r="G364" s="93"/>
      <c r="H364" s="142">
        <f>Субсидии!B355</f>
        <v>0</v>
      </c>
      <c r="I364" s="142">
        <f>Субсидии!C355</f>
        <v>0</v>
      </c>
      <c r="J364" s="74"/>
      <c r="K364" s="74">
        <f>'Субвенции '!B353</f>
        <v>0</v>
      </c>
      <c r="L364" s="74">
        <f>'Субвенции '!C353</f>
        <v>0</v>
      </c>
      <c r="M364" s="74"/>
      <c r="N364" s="74"/>
      <c r="O364" s="74"/>
      <c r="P364" s="74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</row>
    <row r="365" spans="1:29" s="31" customFormat="1" x14ac:dyDescent="0.25">
      <c r="A365" s="146" t="s">
        <v>651</v>
      </c>
      <c r="B365" s="349">
        <f t="shared" si="168"/>
        <v>2031.4</v>
      </c>
      <c r="C365" s="349">
        <f t="shared" si="169"/>
        <v>1991.5062600000001</v>
      </c>
      <c r="D365" s="349">
        <f>C365/B365*100</f>
        <v>98.036145515408094</v>
      </c>
      <c r="E365" s="74"/>
      <c r="F365" s="74"/>
      <c r="G365" s="93"/>
      <c r="H365" s="142">
        <f>Субсидии!B356</f>
        <v>1926</v>
      </c>
      <c r="I365" s="142">
        <f>Субсидии!C356</f>
        <v>1924.5156000000002</v>
      </c>
      <c r="J365" s="74">
        <f t="shared" si="15"/>
        <v>99.922928348909664</v>
      </c>
      <c r="K365" s="74">
        <f>'Субвенции '!B354</f>
        <v>105.4</v>
      </c>
      <c r="L365" s="74">
        <f>'Субвенции '!C354</f>
        <v>66.990660000000005</v>
      </c>
      <c r="M365" s="74">
        <f>L365/K365*100</f>
        <v>63.558500948766607</v>
      </c>
      <c r="N365" s="74"/>
      <c r="O365" s="74"/>
      <c r="P365" s="74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</row>
    <row r="366" spans="1:29" s="31" customFormat="1" x14ac:dyDescent="0.25">
      <c r="A366" s="146" t="s">
        <v>394</v>
      </c>
      <c r="B366" s="349">
        <f t="shared" si="168"/>
        <v>10743.168000000001</v>
      </c>
      <c r="C366" s="349">
        <f t="shared" si="169"/>
        <v>10632.093870000001</v>
      </c>
      <c r="D366" s="349">
        <f>C366/B366*100</f>
        <v>98.966095196500689</v>
      </c>
      <c r="E366" s="74"/>
      <c r="F366" s="74"/>
      <c r="G366" s="93"/>
      <c r="H366" s="142">
        <f>Субсидии!B357</f>
        <v>7635</v>
      </c>
      <c r="I366" s="142">
        <f>Субсидии!C357</f>
        <v>7635</v>
      </c>
      <c r="J366" s="74">
        <f t="shared" si="15"/>
        <v>100</v>
      </c>
      <c r="K366" s="74">
        <f>'Субвенции '!B355</f>
        <v>263.60000000000002</v>
      </c>
      <c r="L366" s="74">
        <f>'Субвенции '!C355</f>
        <v>152.52587</v>
      </c>
      <c r="M366" s="74">
        <f>L366/K366*100</f>
        <v>57.862621396054628</v>
      </c>
      <c r="N366" s="74">
        <f>Иные!B158</f>
        <v>2844.5680000000002</v>
      </c>
      <c r="O366" s="74">
        <f>Иные!C158</f>
        <v>2844.5680000000002</v>
      </c>
      <c r="P366" s="74">
        <f t="shared" si="17"/>
        <v>100</v>
      </c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</row>
    <row r="367" spans="1:29" s="31" customFormat="1" x14ac:dyDescent="0.25">
      <c r="A367" s="146" t="s">
        <v>396</v>
      </c>
      <c r="B367" s="349">
        <f t="shared" si="168"/>
        <v>6305.6</v>
      </c>
      <c r="C367" s="349">
        <f t="shared" si="169"/>
        <v>6075.183</v>
      </c>
      <c r="D367" s="349">
        <f>C367/B367*100</f>
        <v>96.345835447855862</v>
      </c>
      <c r="E367" s="74"/>
      <c r="F367" s="74"/>
      <c r="G367" s="93"/>
      <c r="H367" s="142">
        <f>Субсидии!B358</f>
        <v>6042</v>
      </c>
      <c r="I367" s="142">
        <f>Субсидии!C358</f>
        <v>6013.3739999999998</v>
      </c>
      <c r="J367" s="74">
        <f t="shared" si="15"/>
        <v>99.526216484607744</v>
      </c>
      <c r="K367" s="74">
        <f>'Субвенции '!B356</f>
        <v>263.60000000000002</v>
      </c>
      <c r="L367" s="74">
        <f>'Субвенции '!C356</f>
        <v>61.808999999999997</v>
      </c>
      <c r="M367" s="74">
        <f>L367/K367*100</f>
        <v>23.448027314112288</v>
      </c>
      <c r="N367" s="74">
        <f>Иные!B160</f>
        <v>0</v>
      </c>
      <c r="O367" s="74">
        <f>Иные!C160</f>
        <v>0</v>
      </c>
      <c r="P367" s="74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</row>
    <row r="368" spans="1:29" s="31" customFormat="1" x14ac:dyDescent="0.25">
      <c r="A368" s="146" t="s">
        <v>395</v>
      </c>
      <c r="B368" s="349">
        <f t="shared" si="168"/>
        <v>28127.369599999998</v>
      </c>
      <c r="C368" s="349">
        <f t="shared" si="169"/>
        <v>17280.38377</v>
      </c>
      <c r="D368" s="349">
        <f>C368/B368*100</f>
        <v>61.43618836650834</v>
      </c>
      <c r="E368" s="74"/>
      <c r="F368" s="74"/>
      <c r="G368" s="93"/>
      <c r="H368" s="142">
        <f>Субсидии!B359</f>
        <v>12500</v>
      </c>
      <c r="I368" s="142">
        <f>Субсидии!C359</f>
        <v>11750</v>
      </c>
      <c r="J368" s="74">
        <f t="shared" si="15"/>
        <v>94</v>
      </c>
      <c r="K368" s="74">
        <f>'Субвенции '!B357</f>
        <v>263.60000000000002</v>
      </c>
      <c r="L368" s="74">
        <f>'Субвенции '!C357</f>
        <v>166.61417</v>
      </c>
      <c r="M368" s="74">
        <f>L368/K368*100</f>
        <v>63.207196509863429</v>
      </c>
      <c r="N368" s="74">
        <f>Иные!B159</f>
        <v>15363.7696</v>
      </c>
      <c r="O368" s="74">
        <f>Иные!C159</f>
        <v>5363.7695999999996</v>
      </c>
      <c r="P368" s="74">
        <f t="shared" si="17"/>
        <v>34.911807060683856</v>
      </c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</row>
    <row r="369" spans="1:29" s="31" customFormat="1" x14ac:dyDescent="0.25">
      <c r="A369" s="146" t="s">
        <v>509</v>
      </c>
      <c r="B369" s="349">
        <f t="shared" si="168"/>
        <v>0</v>
      </c>
      <c r="C369" s="349">
        <f t="shared" si="169"/>
        <v>0</v>
      </c>
      <c r="D369" s="349"/>
      <c r="E369" s="74"/>
      <c r="F369" s="74"/>
      <c r="G369" s="93"/>
      <c r="H369" s="142"/>
      <c r="I369" s="142"/>
      <c r="J369" s="74"/>
      <c r="K369" s="74">
        <f>'Субвенции '!B358</f>
        <v>0</v>
      </c>
      <c r="L369" s="74">
        <f>'Субвенции '!C358</f>
        <v>0</v>
      </c>
      <c r="M369" s="74"/>
      <c r="N369" s="74"/>
      <c r="O369" s="74"/>
      <c r="P369" s="74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</row>
    <row r="370" spans="1:29" s="32" customFormat="1" ht="31.5" x14ac:dyDescent="0.25">
      <c r="A370" s="40" t="s">
        <v>393</v>
      </c>
      <c r="B370" s="91">
        <f t="shared" si="168"/>
        <v>426851.77331219998</v>
      </c>
      <c r="C370" s="91">
        <f t="shared" si="169"/>
        <v>297529.46098000009</v>
      </c>
      <c r="D370" s="91">
        <f t="shared" ref="D370" si="185">C370/B370*100</f>
        <v>69.703227111202992</v>
      </c>
      <c r="E370" s="91">
        <f t="shared" ref="E370:F370" si="186">SUM(E371:E382)</f>
        <v>96936.2</v>
      </c>
      <c r="F370" s="91">
        <f t="shared" si="186"/>
        <v>77201.900000000009</v>
      </c>
      <c r="G370" s="92">
        <f t="shared" si="14"/>
        <v>79.64197069825309</v>
      </c>
      <c r="H370" s="91">
        <f>SUM(H371:H382)</f>
        <v>92238.573312199995</v>
      </c>
      <c r="I370" s="91">
        <f t="shared" ref="I370:O370" si="187">SUM(I371:I382)</f>
        <v>74146.818870000003</v>
      </c>
      <c r="J370" s="91">
        <f t="shared" si="15"/>
        <v>80.38591253903634</v>
      </c>
      <c r="K370" s="91">
        <f t="shared" si="187"/>
        <v>216363.3</v>
      </c>
      <c r="L370" s="91">
        <f t="shared" si="187"/>
        <v>135100.74211000008</v>
      </c>
      <c r="M370" s="91">
        <f t="shared" si="16"/>
        <v>62.441616535706423</v>
      </c>
      <c r="N370" s="91">
        <f t="shared" si="187"/>
        <v>21313.7</v>
      </c>
      <c r="O370" s="91">
        <f t="shared" si="187"/>
        <v>11080</v>
      </c>
      <c r="P370" s="91">
        <f t="shared" si="17"/>
        <v>51.985342760759515</v>
      </c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  <c r="AB370" s="118"/>
      <c r="AC370" s="118"/>
    </row>
    <row r="371" spans="1:29" s="31" customFormat="1" ht="31.5" x14ac:dyDescent="0.25">
      <c r="A371" s="145" t="s">
        <v>337</v>
      </c>
      <c r="B371" s="74">
        <f t="shared" si="168"/>
        <v>357734.27331220004</v>
      </c>
      <c r="C371" s="74">
        <f t="shared" si="169"/>
        <v>241582.67273000002</v>
      </c>
      <c r="D371" s="74">
        <f t="shared" si="11"/>
        <v>67.531318845473663</v>
      </c>
      <c r="E371" s="78">
        <f>Дотации!B42</f>
        <v>96936.2</v>
      </c>
      <c r="F371" s="78">
        <f>Дотации!C42</f>
        <v>77201.900000000009</v>
      </c>
      <c r="G371" s="78">
        <f t="shared" si="14"/>
        <v>79.64197069825309</v>
      </c>
      <c r="H371" s="74">
        <f>Субсидии!B361</f>
        <v>41978.973312199996</v>
      </c>
      <c r="I371" s="74">
        <f>Субсидии!C361</f>
        <v>26362.595670000002</v>
      </c>
      <c r="J371" s="74">
        <f t="shared" si="15"/>
        <v>62.799524595182191</v>
      </c>
      <c r="K371" s="74">
        <f>'Субвенции '!B360</f>
        <v>214465.40000000002</v>
      </c>
      <c r="L371" s="74">
        <f>'Субвенции '!C360</f>
        <v>133898.17706000002</v>
      </c>
      <c r="M371" s="74">
        <f t="shared" si="16"/>
        <v>62.433463421139258</v>
      </c>
      <c r="N371" s="74">
        <f>Иные!B162</f>
        <v>4353.7</v>
      </c>
      <c r="O371" s="74">
        <f>Иные!C162</f>
        <v>4120</v>
      </c>
      <c r="P371" s="74">
        <f t="shared" si="17"/>
        <v>94.632151962698401</v>
      </c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</row>
    <row r="372" spans="1:29" s="31" customFormat="1" x14ac:dyDescent="0.25">
      <c r="A372" s="146" t="s">
        <v>392</v>
      </c>
      <c r="B372" s="349">
        <f t="shared" si="168"/>
        <v>3253</v>
      </c>
      <c r="C372" s="349">
        <f t="shared" si="169"/>
        <v>2963.8697100000004</v>
      </c>
      <c r="D372" s="349">
        <f t="shared" ref="D372:D382" si="188">C372/B372*100</f>
        <v>91.111887795880747</v>
      </c>
      <c r="E372" s="74"/>
      <c r="F372" s="74"/>
      <c r="G372" s="93"/>
      <c r="H372" s="142">
        <f>Субсидии!B362</f>
        <v>3147.6</v>
      </c>
      <c r="I372" s="142">
        <f>Субсидии!C362</f>
        <v>2895.3</v>
      </c>
      <c r="J372" s="74"/>
      <c r="K372" s="74">
        <f>'Субвенции '!B361</f>
        <v>105.4</v>
      </c>
      <c r="L372" s="74">
        <f>'Субвенции '!C361</f>
        <v>68.569710000000001</v>
      </c>
      <c r="M372" s="74">
        <f t="shared" ref="M372:M382" si="189">L372/K372*100</f>
        <v>65.056650853889948</v>
      </c>
      <c r="N372" s="74">
        <f>Иные!B165</f>
        <v>0</v>
      </c>
      <c r="O372" s="74">
        <f>Иные!C165</f>
        <v>0</v>
      </c>
      <c r="P372" s="74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</row>
    <row r="373" spans="1:29" s="31" customFormat="1" x14ac:dyDescent="0.25">
      <c r="A373" s="146" t="s">
        <v>613</v>
      </c>
      <c r="B373" s="349">
        <f t="shared" si="168"/>
        <v>5720.6</v>
      </c>
      <c r="C373" s="349">
        <f t="shared" si="169"/>
        <v>4841.2556000000004</v>
      </c>
      <c r="D373" s="349">
        <f t="shared" si="188"/>
        <v>84.6284585532986</v>
      </c>
      <c r="E373" s="74"/>
      <c r="F373" s="74"/>
      <c r="G373" s="93"/>
      <c r="H373" s="142">
        <f>Субсидии!B363</f>
        <v>5457</v>
      </c>
      <c r="I373" s="142">
        <f>Субсидии!C363</f>
        <v>4666.4520000000002</v>
      </c>
      <c r="J373" s="74"/>
      <c r="K373" s="74">
        <f>'Субвенции '!B362</f>
        <v>263.60000000000002</v>
      </c>
      <c r="L373" s="74">
        <f>'Субвенции '!C362</f>
        <v>174.80360000000002</v>
      </c>
      <c r="M373" s="74">
        <f t="shared" si="189"/>
        <v>66.313960546282246</v>
      </c>
      <c r="N373" s="74"/>
      <c r="O373" s="74"/>
      <c r="P373" s="74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</row>
    <row r="374" spans="1:29" s="31" customFormat="1" x14ac:dyDescent="0.25">
      <c r="A374" s="146" t="s">
        <v>614</v>
      </c>
      <c r="B374" s="349">
        <f t="shared" si="168"/>
        <v>4841.3999999999996</v>
      </c>
      <c r="C374" s="349">
        <f t="shared" si="169"/>
        <v>3958.2755900000002</v>
      </c>
      <c r="D374" s="349">
        <f t="shared" si="188"/>
        <v>81.758904242574474</v>
      </c>
      <c r="E374" s="74"/>
      <c r="F374" s="74"/>
      <c r="G374" s="93"/>
      <c r="H374" s="142">
        <f>Субсидии!B364</f>
        <v>4736</v>
      </c>
      <c r="I374" s="142">
        <f>Субсидии!C364</f>
        <v>3890.9724000000001</v>
      </c>
      <c r="J374" s="74"/>
      <c r="K374" s="74">
        <f>'Субвенции '!B363</f>
        <v>105.4</v>
      </c>
      <c r="L374" s="74">
        <f>'Субвенции '!C363</f>
        <v>67.303190000000001</v>
      </c>
      <c r="M374" s="74">
        <f t="shared" si="189"/>
        <v>63.855018975332065</v>
      </c>
      <c r="N374" s="74"/>
      <c r="O374" s="74"/>
      <c r="P374" s="74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</row>
    <row r="375" spans="1:29" s="31" customFormat="1" x14ac:dyDescent="0.25">
      <c r="A375" s="146" t="s">
        <v>615</v>
      </c>
      <c r="B375" s="349">
        <f t="shared" si="168"/>
        <v>5361.4</v>
      </c>
      <c r="C375" s="349">
        <f t="shared" si="169"/>
        <v>5325.2085299999999</v>
      </c>
      <c r="D375" s="349">
        <f t="shared" si="188"/>
        <v>99.32496232327378</v>
      </c>
      <c r="E375" s="74"/>
      <c r="F375" s="74"/>
      <c r="G375" s="93"/>
      <c r="H375" s="142">
        <f>Субсидии!B365</f>
        <v>5256</v>
      </c>
      <c r="I375" s="142">
        <f>Субсидии!C365</f>
        <v>5256</v>
      </c>
      <c r="J375" s="74"/>
      <c r="K375" s="74">
        <f>'Субвенции '!B364</f>
        <v>105.4</v>
      </c>
      <c r="L375" s="74">
        <f>'Субвенции '!C364</f>
        <v>69.208529999999996</v>
      </c>
      <c r="M375" s="74">
        <f t="shared" si="189"/>
        <v>65.662741935483865</v>
      </c>
      <c r="N375" s="74"/>
      <c r="O375" s="74"/>
      <c r="P375" s="74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</row>
    <row r="376" spans="1:29" s="31" customFormat="1" x14ac:dyDescent="0.25">
      <c r="A376" s="146" t="s">
        <v>391</v>
      </c>
      <c r="B376" s="349">
        <f t="shared" si="168"/>
        <v>20527.5</v>
      </c>
      <c r="C376" s="349">
        <f t="shared" si="169"/>
        <v>10334.301600000001</v>
      </c>
      <c r="D376" s="349">
        <f t="shared" si="188"/>
        <v>50.34369309462916</v>
      </c>
      <c r="E376" s="74"/>
      <c r="F376" s="74"/>
      <c r="G376" s="93"/>
      <c r="H376" s="142">
        <f>Субсидии!B368</f>
        <v>10000</v>
      </c>
      <c r="I376" s="142">
        <f>Субсидии!C368</f>
        <v>10000</v>
      </c>
      <c r="J376" s="74">
        <f>I376/H376*100</f>
        <v>100</v>
      </c>
      <c r="K376" s="74">
        <f>'Субвенции '!B365</f>
        <v>527.5</v>
      </c>
      <c r="L376" s="74">
        <f>'Субвенции '!C365</f>
        <v>334.30159999999995</v>
      </c>
      <c r="M376" s="74">
        <f t="shared" si="189"/>
        <v>63.374710900473929</v>
      </c>
      <c r="N376" s="74">
        <f>Иные!B163</f>
        <v>10000</v>
      </c>
      <c r="O376" s="74">
        <f>Иные!C163</f>
        <v>0</v>
      </c>
      <c r="P376" s="74">
        <f t="shared" si="17"/>
        <v>0</v>
      </c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</row>
    <row r="377" spans="1:29" s="31" customFormat="1" x14ac:dyDescent="0.25">
      <c r="A377" s="146" t="s">
        <v>653</v>
      </c>
      <c r="B377" s="349">
        <f t="shared" si="168"/>
        <v>9759.4</v>
      </c>
      <c r="C377" s="349">
        <f t="shared" si="169"/>
        <v>9719.7558100000006</v>
      </c>
      <c r="D377" s="349">
        <f t="shared" si="188"/>
        <v>99.59378455642765</v>
      </c>
      <c r="E377" s="74"/>
      <c r="F377" s="74"/>
      <c r="G377" s="93"/>
      <c r="H377" s="142">
        <f>Субсидии!B366</f>
        <v>2694</v>
      </c>
      <c r="I377" s="142">
        <f>Субсидии!C366</f>
        <v>2694</v>
      </c>
      <c r="J377" s="74">
        <f t="shared" ref="J377:J382" si="190">I377/H377*100</f>
        <v>100</v>
      </c>
      <c r="K377" s="74">
        <f>'Субвенции '!B366</f>
        <v>105.4</v>
      </c>
      <c r="L377" s="74">
        <f>'Субвенции '!C366</f>
        <v>65.755809999999997</v>
      </c>
      <c r="M377" s="74">
        <f t="shared" si="189"/>
        <v>62.386916508538889</v>
      </c>
      <c r="N377" s="74">
        <f>Иные!B164</f>
        <v>6960</v>
      </c>
      <c r="O377" s="74">
        <f>Иные!C164</f>
        <v>6960</v>
      </c>
      <c r="P377" s="74">
        <f t="shared" si="17"/>
        <v>100</v>
      </c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</row>
    <row r="378" spans="1:29" s="31" customFormat="1" x14ac:dyDescent="0.25">
      <c r="A378" s="146" t="s">
        <v>618</v>
      </c>
      <c r="B378" s="349">
        <f t="shared" si="168"/>
        <v>4083.4</v>
      </c>
      <c r="C378" s="349">
        <f t="shared" si="169"/>
        <v>4044.9804399999998</v>
      </c>
      <c r="D378" s="349">
        <f t="shared" si="188"/>
        <v>99.059128177499133</v>
      </c>
      <c r="E378" s="74"/>
      <c r="F378" s="74"/>
      <c r="G378" s="93"/>
      <c r="H378" s="142">
        <f>Субсидии!B367</f>
        <v>3978</v>
      </c>
      <c r="I378" s="142">
        <f>Субсидии!C367</f>
        <v>3978</v>
      </c>
      <c r="J378" s="74">
        <f t="shared" si="190"/>
        <v>100</v>
      </c>
      <c r="K378" s="74">
        <f>'Субвенции '!B367</f>
        <v>105.4</v>
      </c>
      <c r="L378" s="74">
        <f>'Субвенции '!C367</f>
        <v>66.980440000000002</v>
      </c>
      <c r="M378" s="74">
        <f t="shared" si="189"/>
        <v>63.548804554079695</v>
      </c>
      <c r="N378" s="74"/>
      <c r="O378" s="74"/>
      <c r="P378" s="74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</row>
    <row r="379" spans="1:29" s="31" customFormat="1" x14ac:dyDescent="0.25">
      <c r="A379" s="146" t="s">
        <v>617</v>
      </c>
      <c r="B379" s="349">
        <f t="shared" si="168"/>
        <v>2538.4</v>
      </c>
      <c r="C379" s="349">
        <f t="shared" si="169"/>
        <v>2495.8507800000002</v>
      </c>
      <c r="D379" s="349">
        <f t="shared" si="188"/>
        <v>98.323777970375048</v>
      </c>
      <c r="E379" s="74"/>
      <c r="F379" s="74"/>
      <c r="G379" s="93"/>
      <c r="H379" s="142">
        <f>Субсидии!B369</f>
        <v>2433</v>
      </c>
      <c r="I379" s="142">
        <f>Субсидии!C369</f>
        <v>2433</v>
      </c>
      <c r="J379" s="74">
        <f t="shared" si="190"/>
        <v>100</v>
      </c>
      <c r="K379" s="74">
        <f>'Субвенции '!B368</f>
        <v>105.4</v>
      </c>
      <c r="L379" s="74">
        <f>'Субвенции '!C368</f>
        <v>62.85078</v>
      </c>
      <c r="M379" s="74">
        <f t="shared" si="189"/>
        <v>59.630721062618598</v>
      </c>
      <c r="N379" s="74"/>
      <c r="O379" s="74"/>
      <c r="P379" s="74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</row>
    <row r="380" spans="1:29" s="31" customFormat="1" x14ac:dyDescent="0.25">
      <c r="A380" s="146" t="s">
        <v>382</v>
      </c>
      <c r="B380" s="349">
        <f t="shared" ref="B380:B403" si="191">E380+H380+K380+N380</f>
        <v>3410.4</v>
      </c>
      <c r="C380" s="349">
        <f t="shared" ref="C380:C403" si="192">F380+I380+L380+O380</f>
        <v>2780.8714500000001</v>
      </c>
      <c r="D380" s="349">
        <f t="shared" si="188"/>
        <v>81.540917487684723</v>
      </c>
      <c r="E380" s="74"/>
      <c r="F380" s="74"/>
      <c r="G380" s="93"/>
      <c r="H380" s="142">
        <f>Субсидии!B370</f>
        <v>3305</v>
      </c>
      <c r="I380" s="142">
        <f>Субсидии!C370</f>
        <v>2717.5</v>
      </c>
      <c r="J380" s="74">
        <f t="shared" si="190"/>
        <v>82.223903177004544</v>
      </c>
      <c r="K380" s="74">
        <f>'Субвенции '!B369</f>
        <v>105.4</v>
      </c>
      <c r="L380" s="74">
        <f>'Субвенции '!C369</f>
        <v>63.371449999999996</v>
      </c>
      <c r="M380" s="74">
        <f t="shared" si="189"/>
        <v>60.124715370018968</v>
      </c>
      <c r="N380" s="74"/>
      <c r="O380" s="74"/>
      <c r="P380" s="74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</row>
    <row r="381" spans="1:29" s="31" customFormat="1" x14ac:dyDescent="0.25">
      <c r="A381" s="146" t="s">
        <v>430</v>
      </c>
      <c r="B381" s="349">
        <f t="shared" si="191"/>
        <v>6648.6</v>
      </c>
      <c r="C381" s="349">
        <f t="shared" si="192"/>
        <v>6548.9272899999996</v>
      </c>
      <c r="D381" s="349">
        <f t="shared" si="188"/>
        <v>98.500846644406323</v>
      </c>
      <c r="E381" s="74"/>
      <c r="F381" s="74"/>
      <c r="G381" s="93"/>
      <c r="H381" s="142">
        <f>Субсидии!B371</f>
        <v>6385</v>
      </c>
      <c r="I381" s="142">
        <f>Субсидии!C371</f>
        <v>6384.9987999999994</v>
      </c>
      <c r="J381" s="74">
        <f t="shared" si="190"/>
        <v>99.999981205951443</v>
      </c>
      <c r="K381" s="74">
        <f>'Субвенции '!B370</f>
        <v>263.60000000000002</v>
      </c>
      <c r="L381" s="74">
        <f>'Субвенции '!C370</f>
        <v>163.92848999999998</v>
      </c>
      <c r="M381" s="74">
        <f t="shared" si="189"/>
        <v>62.188349772382388</v>
      </c>
      <c r="N381" s="74"/>
      <c r="O381" s="74"/>
      <c r="P381" s="74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</row>
    <row r="382" spans="1:29" s="31" customFormat="1" x14ac:dyDescent="0.25">
      <c r="A382" s="146" t="s">
        <v>616</v>
      </c>
      <c r="B382" s="349">
        <f t="shared" si="191"/>
        <v>2973.4</v>
      </c>
      <c r="C382" s="349">
        <f t="shared" si="192"/>
        <v>2933.49145</v>
      </c>
      <c r="D382" s="349">
        <f t="shared" si="188"/>
        <v>98.657814286675176</v>
      </c>
      <c r="E382" s="74"/>
      <c r="F382" s="74"/>
      <c r="G382" s="93"/>
      <c r="H382" s="142">
        <f>Субсидии!B372</f>
        <v>2868</v>
      </c>
      <c r="I382" s="142">
        <f>Субсидии!C372</f>
        <v>2868</v>
      </c>
      <c r="J382" s="74">
        <f t="shared" si="190"/>
        <v>100</v>
      </c>
      <c r="K382" s="74">
        <f>'Субвенции '!B371</f>
        <v>105.4</v>
      </c>
      <c r="L382" s="74">
        <f>'Субвенции '!C371</f>
        <v>65.49145</v>
      </c>
      <c r="M382" s="74">
        <f t="shared" si="189"/>
        <v>62.136100569259952</v>
      </c>
      <c r="N382" s="74"/>
      <c r="O382" s="74"/>
      <c r="P382" s="74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</row>
    <row r="383" spans="1:29" s="32" customFormat="1" ht="31.5" x14ac:dyDescent="0.25">
      <c r="A383" s="40" t="s">
        <v>390</v>
      </c>
      <c r="B383" s="91">
        <f t="shared" si="191"/>
        <v>693468.6989800001</v>
      </c>
      <c r="C383" s="91">
        <f t="shared" si="192"/>
        <v>443765.55796999997</v>
      </c>
      <c r="D383" s="91">
        <f t="shared" ref="D383" si="193">C383/B383*100</f>
        <v>63.99215402551259</v>
      </c>
      <c r="E383" s="91">
        <f t="shared" ref="E383:F383" si="194">SUM(E384:E391)</f>
        <v>90792</v>
      </c>
      <c r="F383" s="91">
        <f t="shared" si="194"/>
        <v>73644.299999999988</v>
      </c>
      <c r="G383" s="92">
        <f t="shared" si="14"/>
        <v>81.113203806502767</v>
      </c>
      <c r="H383" s="91">
        <f>SUM(H384:H391)</f>
        <v>172639.99898000003</v>
      </c>
      <c r="I383" s="91">
        <f t="shared" ref="I383:O383" si="195">SUM(I384:I391)</f>
        <v>139410.52062</v>
      </c>
      <c r="J383" s="91">
        <f t="shared" si="15"/>
        <v>80.752155609170501</v>
      </c>
      <c r="K383" s="91">
        <f t="shared" si="195"/>
        <v>221331.00000000003</v>
      </c>
      <c r="L383" s="91">
        <f t="shared" si="195"/>
        <v>157784.56052999999</v>
      </c>
      <c r="M383" s="91">
        <f t="shared" si="16"/>
        <v>71.288956598940032</v>
      </c>
      <c r="N383" s="91">
        <f t="shared" si="195"/>
        <v>208705.7</v>
      </c>
      <c r="O383" s="91">
        <f t="shared" si="195"/>
        <v>72926.176820000008</v>
      </c>
      <c r="P383" s="91">
        <f t="shared" si="17"/>
        <v>34.942110742543207</v>
      </c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  <c r="AA383" s="118"/>
      <c r="AB383" s="118"/>
      <c r="AC383" s="118"/>
    </row>
    <row r="384" spans="1:29" s="31" customFormat="1" ht="31.5" x14ac:dyDescent="0.25">
      <c r="A384" s="145" t="s">
        <v>336</v>
      </c>
      <c r="B384" s="74">
        <f t="shared" si="191"/>
        <v>369974.97220000008</v>
      </c>
      <c r="C384" s="74">
        <f t="shared" si="192"/>
        <v>271292.85080999997</v>
      </c>
      <c r="D384" s="74">
        <f t="shared" si="11"/>
        <v>73.327352171093679</v>
      </c>
      <c r="E384" s="78">
        <f>Дотации!B43</f>
        <v>90792</v>
      </c>
      <c r="F384" s="78">
        <f>Дотации!C43</f>
        <v>73644.299999999988</v>
      </c>
      <c r="G384" s="78">
        <f t="shared" si="14"/>
        <v>81.113203806502767</v>
      </c>
      <c r="H384" s="74">
        <f>Субсидии!B374</f>
        <v>53244.372200000005</v>
      </c>
      <c r="I384" s="74">
        <f>Субсидии!C374</f>
        <v>35552.496719999996</v>
      </c>
      <c r="J384" s="74">
        <f t="shared" si="15"/>
        <v>66.772308980290674</v>
      </c>
      <c r="K384" s="74">
        <f>'Субвенции '!B373</f>
        <v>220012.90000000005</v>
      </c>
      <c r="L384" s="74">
        <f>'Субвенции '!C373</f>
        <v>156942.47294000001</v>
      </c>
      <c r="M384" s="74">
        <f t="shared" si="16"/>
        <v>71.333304974390117</v>
      </c>
      <c r="N384" s="74">
        <f>Иные!B167</f>
        <v>5925.7</v>
      </c>
      <c r="O384" s="74">
        <f>Иные!C167</f>
        <v>5153.58115</v>
      </c>
      <c r="P384" s="74">
        <f t="shared" si="17"/>
        <v>86.969997637409918</v>
      </c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</row>
    <row r="385" spans="1:29" s="31" customFormat="1" x14ac:dyDescent="0.25">
      <c r="A385" s="146" t="s">
        <v>442</v>
      </c>
      <c r="B385" s="349">
        <f t="shared" si="191"/>
        <v>8918.6</v>
      </c>
      <c r="C385" s="349">
        <f t="shared" si="192"/>
        <v>8830.6361899999993</v>
      </c>
      <c r="D385" s="349">
        <f t="shared" ref="D385:D391" si="196">C385/B385*100</f>
        <v>99.013703832440058</v>
      </c>
      <c r="E385" s="74"/>
      <c r="F385" s="74"/>
      <c r="G385" s="93"/>
      <c r="H385" s="142">
        <f>Субсидии!B376</f>
        <v>8655</v>
      </c>
      <c r="I385" s="142">
        <f>Субсидии!C376</f>
        <v>8651.8571699999993</v>
      </c>
      <c r="J385" s="74">
        <f t="shared" si="15"/>
        <v>99.963687694973984</v>
      </c>
      <c r="K385" s="74">
        <f>'Субвенции '!B375</f>
        <v>263.60000000000002</v>
      </c>
      <c r="L385" s="74">
        <f>'Субвенции '!C375</f>
        <v>178.77902</v>
      </c>
      <c r="M385" s="74">
        <f t="shared" ref="M385:M391" si="197">L385/K385*100</f>
        <v>67.822086494688918</v>
      </c>
      <c r="N385" s="74"/>
      <c r="O385" s="74"/>
      <c r="P385" s="74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</row>
    <row r="386" spans="1:29" s="31" customFormat="1" x14ac:dyDescent="0.25">
      <c r="A386" s="146" t="s">
        <v>654</v>
      </c>
      <c r="B386" s="349">
        <f t="shared" si="191"/>
        <v>2463.4</v>
      </c>
      <c r="C386" s="349">
        <f t="shared" si="192"/>
        <v>2281.83716</v>
      </c>
      <c r="D386" s="349">
        <f t="shared" si="196"/>
        <v>92.629583502476251</v>
      </c>
      <c r="E386" s="74"/>
      <c r="F386" s="74"/>
      <c r="G386" s="93"/>
      <c r="H386" s="142">
        <f>Субсидии!B377</f>
        <v>2358</v>
      </c>
      <c r="I386" s="142">
        <f>Субсидии!C377</f>
        <v>2216.52</v>
      </c>
      <c r="J386" s="74">
        <f t="shared" si="15"/>
        <v>94</v>
      </c>
      <c r="K386" s="74">
        <f>'Субвенции '!B376</f>
        <v>105.4</v>
      </c>
      <c r="L386" s="74">
        <f>'Субвенции '!C376</f>
        <v>65.317160000000001</v>
      </c>
      <c r="M386" s="74">
        <f t="shared" si="197"/>
        <v>61.970740037950669</v>
      </c>
      <c r="N386" s="74"/>
      <c r="O386" s="74"/>
      <c r="P386" s="74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</row>
    <row r="387" spans="1:29" s="31" customFormat="1" x14ac:dyDescent="0.25">
      <c r="A387" s="146" t="s">
        <v>389</v>
      </c>
      <c r="B387" s="349">
        <f t="shared" si="191"/>
        <v>7434.3044799999998</v>
      </c>
      <c r="C387" s="349">
        <f t="shared" si="192"/>
        <v>5470.6058300000004</v>
      </c>
      <c r="D387" s="349">
        <f t="shared" si="196"/>
        <v>73.585980298724607</v>
      </c>
      <c r="E387" s="74"/>
      <c r="F387" s="74"/>
      <c r="G387" s="93"/>
      <c r="H387" s="142">
        <f>Субсидии!B378</f>
        <v>7328.9044800000001</v>
      </c>
      <c r="I387" s="142">
        <f>Субсидии!C378</f>
        <v>5408.55368</v>
      </c>
      <c r="J387" s="74">
        <f t="shared" si="15"/>
        <v>73.797573631359427</v>
      </c>
      <c r="K387" s="74">
        <f>'Субвенции '!B377</f>
        <v>105.4</v>
      </c>
      <c r="L387" s="74">
        <f>'Субвенции '!C377</f>
        <v>62.052150000000005</v>
      </c>
      <c r="M387" s="74">
        <f t="shared" si="197"/>
        <v>58.873007590132829</v>
      </c>
      <c r="N387" s="74"/>
      <c r="O387" s="74"/>
      <c r="P387" s="74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</row>
    <row r="388" spans="1:29" s="31" customFormat="1" x14ac:dyDescent="0.25">
      <c r="A388" s="146" t="s">
        <v>474</v>
      </c>
      <c r="B388" s="349">
        <f t="shared" si="191"/>
        <v>3597.4</v>
      </c>
      <c r="C388" s="349">
        <f t="shared" si="192"/>
        <v>3553.1014399999999</v>
      </c>
      <c r="D388" s="349">
        <f t="shared" si="196"/>
        <v>98.76859509645854</v>
      </c>
      <c r="E388" s="74"/>
      <c r="F388" s="74"/>
      <c r="G388" s="93"/>
      <c r="H388" s="142">
        <f>Субсидии!B379</f>
        <v>3492</v>
      </c>
      <c r="I388" s="142">
        <f>Субсидии!C379</f>
        <v>3492</v>
      </c>
      <c r="J388" s="74">
        <f t="shared" si="15"/>
        <v>100</v>
      </c>
      <c r="K388" s="74">
        <f>'Субвенции '!B378</f>
        <v>105.4</v>
      </c>
      <c r="L388" s="74">
        <f>'Субвенции '!C378</f>
        <v>61.101440000000004</v>
      </c>
      <c r="M388" s="74">
        <f t="shared" si="197"/>
        <v>57.971005692599618</v>
      </c>
      <c r="N388" s="74"/>
      <c r="O388" s="74"/>
      <c r="P388" s="74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</row>
    <row r="389" spans="1:29" s="31" customFormat="1" x14ac:dyDescent="0.25">
      <c r="A389" s="146" t="s">
        <v>620</v>
      </c>
      <c r="B389" s="349">
        <f t="shared" si="191"/>
        <v>18616.25</v>
      </c>
      <c r="C389" s="349">
        <f t="shared" si="192"/>
        <v>10184.06875</v>
      </c>
      <c r="D389" s="349">
        <f t="shared" si="196"/>
        <v>54.705264218089035</v>
      </c>
      <c r="E389" s="74"/>
      <c r="F389" s="74"/>
      <c r="G389" s="93"/>
      <c r="H389" s="142">
        <f>Субсидии!B380</f>
        <v>18510.849999999999</v>
      </c>
      <c r="I389" s="142">
        <f>Субсидии!C380</f>
        <v>10119.04068</v>
      </c>
      <c r="J389" s="74">
        <f t="shared" si="15"/>
        <v>54.665456637593635</v>
      </c>
      <c r="K389" s="74">
        <f>'Субвенции '!B379</f>
        <v>105.4</v>
      </c>
      <c r="L389" s="74">
        <f>'Субвенции '!C379</f>
        <v>65.02807</v>
      </c>
      <c r="M389" s="74">
        <f t="shared" si="197"/>
        <v>61.696461100569252</v>
      </c>
      <c r="N389" s="74"/>
      <c r="O389" s="74"/>
      <c r="P389" s="74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</row>
    <row r="390" spans="1:29" s="31" customFormat="1" x14ac:dyDescent="0.25">
      <c r="A390" s="146" t="s">
        <v>621</v>
      </c>
      <c r="B390" s="349">
        <f t="shared" si="191"/>
        <v>4137.3999999999996</v>
      </c>
      <c r="C390" s="349">
        <f t="shared" si="192"/>
        <v>4096.7925999999998</v>
      </c>
      <c r="D390" s="349">
        <f t="shared" si="196"/>
        <v>99.018528544496547</v>
      </c>
      <c r="E390" s="74"/>
      <c r="F390" s="74"/>
      <c r="G390" s="93"/>
      <c r="H390" s="142">
        <f>Субсидии!B381</f>
        <v>4032</v>
      </c>
      <c r="I390" s="142">
        <f>Субсидии!C381</f>
        <v>4032</v>
      </c>
      <c r="J390" s="74">
        <f t="shared" si="15"/>
        <v>100</v>
      </c>
      <c r="K390" s="74">
        <f>'Субвенции '!B380</f>
        <v>105.4</v>
      </c>
      <c r="L390" s="74">
        <f>'Субвенции '!C380</f>
        <v>64.792599999999993</v>
      </c>
      <c r="M390" s="74">
        <f t="shared" si="197"/>
        <v>61.473055028462987</v>
      </c>
      <c r="N390" s="74"/>
      <c r="O390" s="74"/>
      <c r="P390" s="74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</row>
    <row r="391" spans="1:29" s="31" customFormat="1" x14ac:dyDescent="0.25">
      <c r="A391" s="146" t="s">
        <v>388</v>
      </c>
      <c r="B391" s="349">
        <f t="shared" si="191"/>
        <v>278326.37229999999</v>
      </c>
      <c r="C391" s="349">
        <f t="shared" si="192"/>
        <v>138055.66519000003</v>
      </c>
      <c r="D391" s="349">
        <f t="shared" si="196"/>
        <v>49.602078325942394</v>
      </c>
      <c r="E391" s="74"/>
      <c r="F391" s="74"/>
      <c r="G391" s="93"/>
      <c r="H391" s="142">
        <f>Субсидии!B375</f>
        <v>75018.872300000003</v>
      </c>
      <c r="I391" s="142">
        <f>Субсидии!C375</f>
        <v>69938.052370000005</v>
      </c>
      <c r="J391" s="74">
        <f>I391/H391*100</f>
        <v>93.227277651306423</v>
      </c>
      <c r="K391" s="74">
        <f>'Субвенции '!B374</f>
        <v>527.5</v>
      </c>
      <c r="L391" s="74">
        <f>'Субвенции '!C374</f>
        <v>345.01715000000002</v>
      </c>
      <c r="M391" s="74">
        <f t="shared" si="197"/>
        <v>65.406094786729867</v>
      </c>
      <c r="N391" s="74">
        <f>Иные!B168</f>
        <v>202780</v>
      </c>
      <c r="O391" s="74">
        <f>Иные!C168</f>
        <v>67772.59567000001</v>
      </c>
      <c r="P391" s="74">
        <f>O391/N391*100</f>
        <v>33.421735708649777</v>
      </c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</row>
    <row r="392" spans="1:29" s="32" customFormat="1" ht="31.5" x14ac:dyDescent="0.25">
      <c r="A392" s="42" t="s">
        <v>330</v>
      </c>
      <c r="B392" s="91">
        <f t="shared" si="191"/>
        <v>5561709.4958019992</v>
      </c>
      <c r="C392" s="91">
        <f t="shared" si="192"/>
        <v>3474141.4050399992</v>
      </c>
      <c r="D392" s="91">
        <f t="shared" ref="D392" si="198">C392/B392*100</f>
        <v>62.465351843031272</v>
      </c>
      <c r="E392" s="91">
        <f t="shared" ref="E392:F392" si="199">SUM(E393:E398)</f>
        <v>359020.3</v>
      </c>
      <c r="F392" s="91">
        <f t="shared" si="199"/>
        <v>176265</v>
      </c>
      <c r="G392" s="92">
        <f t="shared" si="14"/>
        <v>49.096109607172636</v>
      </c>
      <c r="H392" s="91">
        <f>SUM(H393:H398)</f>
        <v>1816363.595802</v>
      </c>
      <c r="I392" s="91">
        <f t="shared" ref="I392:O392" si="200">SUM(I393:I398)</f>
        <v>1261847.99068</v>
      </c>
      <c r="J392" s="91">
        <f t="shared" si="15"/>
        <v>69.471112149373468</v>
      </c>
      <c r="K392" s="91">
        <f t="shared" si="200"/>
        <v>2927724.2999999993</v>
      </c>
      <c r="L392" s="91">
        <f t="shared" si="200"/>
        <v>1867935.0173099993</v>
      </c>
      <c r="M392" s="91">
        <f t="shared" si="16"/>
        <v>63.801602401906486</v>
      </c>
      <c r="N392" s="91">
        <f t="shared" si="200"/>
        <v>458601.3</v>
      </c>
      <c r="O392" s="91">
        <f t="shared" si="200"/>
        <v>168093.39705</v>
      </c>
      <c r="P392" s="91">
        <f t="shared" si="17"/>
        <v>36.653493361226843</v>
      </c>
      <c r="Q392" s="118"/>
      <c r="R392" s="118"/>
      <c r="S392" s="118"/>
      <c r="T392" s="118"/>
      <c r="U392" s="118"/>
      <c r="V392" s="118"/>
      <c r="W392" s="118"/>
      <c r="X392" s="118"/>
      <c r="Y392" s="118"/>
      <c r="Z392" s="118"/>
      <c r="AA392" s="118"/>
      <c r="AB392" s="118"/>
      <c r="AC392" s="118"/>
    </row>
    <row r="393" spans="1:29" s="31" customFormat="1" ht="31.5" x14ac:dyDescent="0.25">
      <c r="A393" s="145" t="s">
        <v>329</v>
      </c>
      <c r="B393" s="74">
        <f t="shared" si="191"/>
        <v>4258625.4259419991</v>
      </c>
      <c r="C393" s="74">
        <f t="shared" si="192"/>
        <v>2566762.2666599997</v>
      </c>
      <c r="D393" s="74">
        <f t="shared" si="11"/>
        <v>60.27208335873393</v>
      </c>
      <c r="E393" s="78">
        <f>Дотации!B44</f>
        <v>359020.3</v>
      </c>
      <c r="F393" s="78">
        <f>Дотации!C44</f>
        <v>176265</v>
      </c>
      <c r="G393" s="78">
        <f t="shared" si="14"/>
        <v>49.096109607172636</v>
      </c>
      <c r="H393" s="74">
        <f>Субсидии!B383</f>
        <v>630717.02594199998</v>
      </c>
      <c r="I393" s="74">
        <f>Субсидии!C383</f>
        <v>364628.66462</v>
      </c>
      <c r="J393" s="74">
        <f t="shared" si="15"/>
        <v>57.811768134118971</v>
      </c>
      <c r="K393" s="74">
        <f>'Субвенции '!B382</f>
        <v>2925086.7999999993</v>
      </c>
      <c r="L393" s="74">
        <f>'Субвенции '!C382</f>
        <v>1866326.2515099996</v>
      </c>
      <c r="M393" s="74">
        <f t="shared" si="16"/>
        <v>63.804132291390466</v>
      </c>
      <c r="N393" s="74">
        <f>Иные!B171</f>
        <v>343801.3</v>
      </c>
      <c r="O393" s="74">
        <f>Иные!C171</f>
        <v>159542.35053</v>
      </c>
      <c r="P393" s="74">
        <f t="shared" si="17"/>
        <v>46.405394781811474</v>
      </c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</row>
    <row r="394" spans="1:29" s="31" customFormat="1" x14ac:dyDescent="0.25">
      <c r="A394" s="146" t="s">
        <v>326</v>
      </c>
      <c r="B394" s="349">
        <f t="shared" si="191"/>
        <v>28725.5</v>
      </c>
      <c r="C394" s="349">
        <f t="shared" si="192"/>
        <v>27195.987389999998</v>
      </c>
      <c r="D394" s="349">
        <f>C394/B394*100</f>
        <v>94.675418669822974</v>
      </c>
      <c r="E394" s="74"/>
      <c r="F394" s="74"/>
      <c r="G394" s="93"/>
      <c r="H394" s="142">
        <f>Субсидии!B385</f>
        <v>28198</v>
      </c>
      <c r="I394" s="142">
        <f>Субсидии!C385</f>
        <v>26898</v>
      </c>
      <c r="J394" s="74">
        <f>I394/H394*100</f>
        <v>95.389743953471879</v>
      </c>
      <c r="K394" s="74">
        <f>'Субвенции '!B384</f>
        <v>527.5</v>
      </c>
      <c r="L394" s="74">
        <f>'Субвенции '!C384</f>
        <v>297.98739</v>
      </c>
      <c r="M394" s="74">
        <f t="shared" ref="M394:M397" si="201">L394/K394*100</f>
        <v>56.49050047393365</v>
      </c>
      <c r="N394" s="74">
        <f>Иные!B173</f>
        <v>0</v>
      </c>
      <c r="O394" s="74">
        <f>Иные!C173</f>
        <v>0</v>
      </c>
      <c r="P394" s="74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</row>
    <row r="395" spans="1:29" s="31" customFormat="1" x14ac:dyDescent="0.25">
      <c r="A395" s="146" t="s">
        <v>622</v>
      </c>
      <c r="B395" s="349">
        <f t="shared" si="191"/>
        <v>37624.300000000003</v>
      </c>
      <c r="C395" s="349">
        <f t="shared" si="192"/>
        <v>26326.965200000002</v>
      </c>
      <c r="D395" s="349">
        <f>C395/B395*100</f>
        <v>69.973302360442588</v>
      </c>
      <c r="E395" s="74"/>
      <c r="F395" s="74"/>
      <c r="G395" s="93"/>
      <c r="H395" s="142">
        <f>Субсидии!B386</f>
        <v>36733</v>
      </c>
      <c r="I395" s="142">
        <f>Субсидии!C386</f>
        <v>25744.215820000001</v>
      </c>
      <c r="J395" s="74">
        <f>I395/H395*100</f>
        <v>70.084708082650479</v>
      </c>
      <c r="K395" s="74">
        <f>'Субвенции '!B385</f>
        <v>791.3</v>
      </c>
      <c r="L395" s="74">
        <f>'Субвенции '!C385</f>
        <v>482.74938000000003</v>
      </c>
      <c r="M395" s="74">
        <f t="shared" si="201"/>
        <v>61.007124984203223</v>
      </c>
      <c r="N395" s="74">
        <f>Иные!B174</f>
        <v>100</v>
      </c>
      <c r="O395" s="74">
        <f>Иные!C174</f>
        <v>100</v>
      </c>
      <c r="P395" s="74">
        <f t="shared" ref="P395:P396" si="202">O395/N395*100</f>
        <v>100</v>
      </c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</row>
    <row r="396" spans="1:29" s="31" customFormat="1" x14ac:dyDescent="0.25">
      <c r="A396" s="146" t="s">
        <v>327</v>
      </c>
      <c r="B396" s="349">
        <f t="shared" si="191"/>
        <v>53337.317479999998</v>
      </c>
      <c r="C396" s="349">
        <f t="shared" si="192"/>
        <v>52164.70523</v>
      </c>
      <c r="D396" s="349">
        <f>C396/B396*100</f>
        <v>97.801516264030909</v>
      </c>
      <c r="E396" s="74"/>
      <c r="F396" s="74"/>
      <c r="G396" s="93"/>
      <c r="H396" s="142">
        <f>Субсидии!B387</f>
        <v>49691.717479999999</v>
      </c>
      <c r="I396" s="142">
        <f>Субсидии!C387</f>
        <v>48902.458910000001</v>
      </c>
      <c r="J396" s="74">
        <f>I396/H396*100</f>
        <v>98.411689895166816</v>
      </c>
      <c r="K396" s="74">
        <f>'Субвенции '!B386</f>
        <v>1055.0999999999999</v>
      </c>
      <c r="L396" s="74">
        <f>'Субвенции '!C386</f>
        <v>671.74631999999997</v>
      </c>
      <c r="M396" s="74">
        <f t="shared" si="201"/>
        <v>63.666602217799259</v>
      </c>
      <c r="N396" s="74">
        <f>Иные!B175</f>
        <v>2590.5</v>
      </c>
      <c r="O396" s="74">
        <f>Иные!C175</f>
        <v>2590.5</v>
      </c>
      <c r="P396" s="74">
        <f t="shared" si="202"/>
        <v>100</v>
      </c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</row>
    <row r="397" spans="1:29" s="31" customFormat="1" x14ac:dyDescent="0.25">
      <c r="A397" s="146" t="s">
        <v>284</v>
      </c>
      <c r="B397" s="349">
        <f t="shared" si="191"/>
        <v>21335.599999999999</v>
      </c>
      <c r="C397" s="349">
        <f t="shared" si="192"/>
        <v>21228.282709999999</v>
      </c>
      <c r="D397" s="349">
        <f>C397/B397*100</f>
        <v>99.49700364648757</v>
      </c>
      <c r="E397" s="74"/>
      <c r="F397" s="74"/>
      <c r="G397" s="93"/>
      <c r="H397" s="142">
        <f>Субсидии!B388</f>
        <v>21072</v>
      </c>
      <c r="I397" s="142">
        <f>Субсидии!C388</f>
        <v>21072</v>
      </c>
      <c r="J397" s="74">
        <f>I397/H397*100</f>
        <v>100</v>
      </c>
      <c r="K397" s="74">
        <f>'Субвенции '!B387</f>
        <v>263.60000000000002</v>
      </c>
      <c r="L397" s="74">
        <f>'Субвенции '!C387</f>
        <v>156.28270999999998</v>
      </c>
      <c r="M397" s="74">
        <f t="shared" si="201"/>
        <v>59.287826251896803</v>
      </c>
      <c r="N397" s="74">
        <f>Иные!B172</f>
        <v>0</v>
      </c>
      <c r="O397" s="74">
        <f>Иные!C172</f>
        <v>0</v>
      </c>
      <c r="P397" s="74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</row>
    <row r="398" spans="1:29" s="31" customFormat="1" x14ac:dyDescent="0.25">
      <c r="A398" s="146" t="s">
        <v>655</v>
      </c>
      <c r="B398" s="349">
        <f t="shared" si="191"/>
        <v>1162061.3523800001</v>
      </c>
      <c r="C398" s="349">
        <f t="shared" si="192"/>
        <v>780463.19785</v>
      </c>
      <c r="D398" s="349">
        <f>C398/B398*100</f>
        <v>67.161961479189131</v>
      </c>
      <c r="E398" s="74"/>
      <c r="F398" s="74"/>
      <c r="G398" s="93"/>
      <c r="H398" s="142">
        <f>Субсидии!B384</f>
        <v>1049951.8523800001</v>
      </c>
      <c r="I398" s="142">
        <f>Субсидии!C384</f>
        <v>774602.65133000002</v>
      </c>
      <c r="J398" s="74">
        <f t="shared" ref="J398" si="203">I398/H398*100</f>
        <v>73.77506402547445</v>
      </c>
      <c r="K398" s="74">
        <f>'Субвенции '!B383</f>
        <v>0</v>
      </c>
      <c r="L398" s="74">
        <f>'Субвенции '!C383</f>
        <v>0</v>
      </c>
      <c r="M398" s="74"/>
      <c r="N398" s="74">
        <f>Иные!B176</f>
        <v>112109.5</v>
      </c>
      <c r="O398" s="74">
        <f>Иные!C176</f>
        <v>5860.5465199999999</v>
      </c>
      <c r="P398" s="74">
        <f t="shared" ref="P398" si="204">O398/N398*100</f>
        <v>5.2275199871554152</v>
      </c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</row>
    <row r="399" spans="1:29" s="31" customFormat="1" x14ac:dyDescent="0.25">
      <c r="A399" s="150" t="s">
        <v>139</v>
      </c>
      <c r="B399" s="97">
        <f t="shared" si="191"/>
        <v>15345437.514110003</v>
      </c>
      <c r="C399" s="97">
        <f t="shared" si="192"/>
        <v>10793922.976519998</v>
      </c>
      <c r="D399" s="97">
        <f t="shared" si="11"/>
        <v>70.33962353041467</v>
      </c>
      <c r="E399" s="97">
        <f>Дотации!B45</f>
        <v>261244.90000000002</v>
      </c>
      <c r="F399" s="97">
        <f>Дотации!C45</f>
        <v>195934.80000000002</v>
      </c>
      <c r="G399" s="97">
        <f>F399/E399*100</f>
        <v>75.000430630416133</v>
      </c>
      <c r="H399" s="97">
        <f>Субсидии!B389</f>
        <v>4912684.5141100017</v>
      </c>
      <c r="I399" s="97">
        <f>Субсидии!C389</f>
        <v>3450944.4533600002</v>
      </c>
      <c r="J399" s="97">
        <f t="shared" si="15"/>
        <v>70.245594714017273</v>
      </c>
      <c r="K399" s="97">
        <f>'Субвенции '!B388</f>
        <v>8189669.6000000006</v>
      </c>
      <c r="L399" s="97">
        <f>'Субвенции '!C388</f>
        <v>5861765.6998999985</v>
      </c>
      <c r="M399" s="97">
        <f t="shared" si="16"/>
        <v>71.575118242865358</v>
      </c>
      <c r="N399" s="97">
        <f>Иные!B177</f>
        <v>1981838.5</v>
      </c>
      <c r="O399" s="97">
        <f>Иные!C177</f>
        <v>1285278.0232599997</v>
      </c>
      <c r="P399" s="97">
        <f>O399/N399*100</f>
        <v>64.852813347808095</v>
      </c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</row>
    <row r="400" spans="1:29" s="31" customFormat="1" x14ac:dyDescent="0.25">
      <c r="A400" s="56" t="s">
        <v>140</v>
      </c>
      <c r="B400" s="74">
        <f t="shared" si="191"/>
        <v>14613979.158100003</v>
      </c>
      <c r="C400" s="74">
        <f t="shared" si="192"/>
        <v>10413724.568790002</v>
      </c>
      <c r="D400" s="74">
        <f t="shared" si="11"/>
        <v>71.258652117469651</v>
      </c>
      <c r="E400" s="78">
        <f>Дотации!B46</f>
        <v>64625.1</v>
      </c>
      <c r="F400" s="78">
        <f>Дотации!C46</f>
        <v>48468.9</v>
      </c>
      <c r="G400" s="78">
        <f>F400/E400*100</f>
        <v>75.000116053979028</v>
      </c>
      <c r="H400" s="74">
        <f>Субсидии!B390</f>
        <v>4832440.2581000021</v>
      </c>
      <c r="I400" s="74">
        <f>Субсидии!C390</f>
        <v>3390787.4127100012</v>
      </c>
      <c r="J400" s="74">
        <f t="shared" si="15"/>
        <v>70.167187416884417</v>
      </c>
      <c r="K400" s="74">
        <f>'Субвенции '!B389</f>
        <v>7972528.9000000013</v>
      </c>
      <c r="L400" s="74">
        <f>'Субвенции '!C389</f>
        <v>5716096.7560600005</v>
      </c>
      <c r="M400" s="74">
        <f t="shared" si="16"/>
        <v>71.697410291733149</v>
      </c>
      <c r="N400" s="74">
        <f>Иные!B178</f>
        <v>1744384.9</v>
      </c>
      <c r="O400" s="74">
        <f>Иные!C178</f>
        <v>1258371.5000199997</v>
      </c>
      <c r="P400" s="74">
        <f>O400/N400*100</f>
        <v>72.138408215984882</v>
      </c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</row>
    <row r="401" spans="1:29" s="31" customFormat="1" x14ac:dyDescent="0.25">
      <c r="A401" s="56" t="s">
        <v>141</v>
      </c>
      <c r="B401" s="74">
        <f t="shared" si="191"/>
        <v>83487.713309999992</v>
      </c>
      <c r="C401" s="74">
        <f t="shared" si="192"/>
        <v>55273.198639999995</v>
      </c>
      <c r="D401" s="74">
        <f t="shared" si="11"/>
        <v>66.205189301045905</v>
      </c>
      <c r="E401" s="78">
        <f>Дотации!B47</f>
        <v>21655.399999999998</v>
      </c>
      <c r="F401" s="78">
        <f>Дотации!C47</f>
        <v>16241.400000000001</v>
      </c>
      <c r="G401" s="78">
        <f t="shared" ref="G401:G403" si="205">F401/E401*100</f>
        <v>74.999307332120409</v>
      </c>
      <c r="H401" s="74">
        <f>Субсидии!B391</f>
        <v>18742.913310000004</v>
      </c>
      <c r="I401" s="74">
        <f>Субсидии!C391</f>
        <v>15747.298900000002</v>
      </c>
      <c r="J401" s="74">
        <f t="shared" si="15"/>
        <v>84.017349061729192</v>
      </c>
      <c r="K401" s="74">
        <f>'Субвенции '!B390</f>
        <v>31658</v>
      </c>
      <c r="L401" s="74">
        <f>'Субвенции '!C390</f>
        <v>19056.195209999994</v>
      </c>
      <c r="M401" s="74">
        <f t="shared" si="16"/>
        <v>60.19393268684059</v>
      </c>
      <c r="N401" s="74">
        <f>Иные!B179</f>
        <v>11431.4</v>
      </c>
      <c r="O401" s="74">
        <f>Иные!C179</f>
        <v>4228.3045299999994</v>
      </c>
      <c r="P401" s="74">
        <f t="shared" ref="P401:P403" si="206">O401/N401*100</f>
        <v>36.988509981279627</v>
      </c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</row>
    <row r="402" spans="1:29" s="31" customFormat="1" x14ac:dyDescent="0.25">
      <c r="A402" s="56" t="s">
        <v>142</v>
      </c>
      <c r="B402" s="74">
        <f t="shared" si="191"/>
        <v>502104.59669999999</v>
      </c>
      <c r="C402" s="74">
        <f t="shared" si="192"/>
        <v>221464.52752999999</v>
      </c>
      <c r="D402" s="74">
        <f t="shared" si="11"/>
        <v>44.107249562250423</v>
      </c>
      <c r="E402" s="78">
        <f>Дотации!B48</f>
        <v>119401.2</v>
      </c>
      <c r="F402" s="78">
        <f>Дотации!C48</f>
        <v>89551.8</v>
      </c>
      <c r="G402" s="78">
        <f t="shared" si="205"/>
        <v>75.00075376126874</v>
      </c>
      <c r="H402" s="74">
        <f>Субсидии!B392</f>
        <v>39567.296699999992</v>
      </c>
      <c r="I402" s="74">
        <f>Субсидии!C392</f>
        <v>26926.50792</v>
      </c>
      <c r="J402" s="74">
        <f t="shared" si="15"/>
        <v>68.052432604019685</v>
      </c>
      <c r="K402" s="74">
        <f>'Субвенции '!B391</f>
        <v>130444.30000000003</v>
      </c>
      <c r="L402" s="74">
        <f>'Субвенции '!C391</f>
        <v>88343.830699999962</v>
      </c>
      <c r="M402" s="74">
        <f t="shared" si="16"/>
        <v>67.72532851186287</v>
      </c>
      <c r="N402" s="74">
        <f>Иные!B180</f>
        <v>212691.8</v>
      </c>
      <c r="O402" s="74">
        <f>Иные!C180</f>
        <v>16642.388910000001</v>
      </c>
      <c r="P402" s="74">
        <f t="shared" si="206"/>
        <v>7.824649991207937</v>
      </c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</row>
    <row r="403" spans="1:29" s="31" customFormat="1" x14ac:dyDescent="0.25">
      <c r="A403" s="56" t="s">
        <v>143</v>
      </c>
      <c r="B403" s="74">
        <f t="shared" si="191"/>
        <v>145866.04599999997</v>
      </c>
      <c r="C403" s="74">
        <f t="shared" si="192"/>
        <v>103460.68156</v>
      </c>
      <c r="D403" s="74">
        <f t="shared" si="11"/>
        <v>70.928556985770371</v>
      </c>
      <c r="E403" s="78">
        <f>Дотации!B49</f>
        <v>55563.200000000004</v>
      </c>
      <c r="F403" s="78">
        <f>Дотации!C49</f>
        <v>41672.700000000004</v>
      </c>
      <c r="G403" s="78">
        <f t="shared" si="205"/>
        <v>75.000539925706221</v>
      </c>
      <c r="H403" s="74">
        <f>Субсидии!B393</f>
        <v>21934.045999999998</v>
      </c>
      <c r="I403" s="74">
        <f>Субсидии!C393</f>
        <v>17483.233830000001</v>
      </c>
      <c r="J403" s="74">
        <f>I403/H403*100</f>
        <v>79.708202627093982</v>
      </c>
      <c r="K403" s="74">
        <f>'Субвенции '!B392</f>
        <v>55038.399999999987</v>
      </c>
      <c r="L403" s="74">
        <f>'Субвенции '!C392</f>
        <v>38268.917929999989</v>
      </c>
      <c r="M403" s="74">
        <f>L403/K403*100</f>
        <v>69.531305288671177</v>
      </c>
      <c r="N403" s="74">
        <f>Иные!B181</f>
        <v>13330.4</v>
      </c>
      <c r="O403" s="74">
        <f>Иные!C181</f>
        <v>6035.8297999999995</v>
      </c>
      <c r="P403" s="74">
        <f t="shared" si="206"/>
        <v>45.278684810658341</v>
      </c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</row>
    <row r="404" spans="1:29" s="27" customFormat="1" ht="31.5" x14ac:dyDescent="0.25">
      <c r="A404" s="150" t="s">
        <v>161</v>
      </c>
      <c r="B404" s="97">
        <f t="shared" ref="B404" si="207">E404+H404+K404+N404</f>
        <v>26.8506</v>
      </c>
      <c r="C404" s="97">
        <f t="shared" ref="C404:C405" si="208">F404+I404+L404+O404</f>
        <v>0</v>
      </c>
      <c r="D404" s="97">
        <f t="shared" ref="D404:D405" si="209">C404/B404*100</f>
        <v>0</v>
      </c>
      <c r="E404" s="97">
        <f>Дотации!B50</f>
        <v>0</v>
      </c>
      <c r="F404" s="97">
        <f>Дотации!C50</f>
        <v>0</v>
      </c>
      <c r="G404" s="97"/>
      <c r="H404" s="97">
        <f>Субсидии!B394</f>
        <v>26.8506</v>
      </c>
      <c r="I404" s="97"/>
      <c r="J404" s="97"/>
      <c r="K404" s="97">
        <f>'Субвенции '!B393</f>
        <v>0</v>
      </c>
      <c r="L404" s="97">
        <f>'Субвенции '!C393</f>
        <v>0</v>
      </c>
      <c r="M404" s="97"/>
      <c r="N404" s="97">
        <f>Иные!B182</f>
        <v>0</v>
      </c>
      <c r="O404" s="97">
        <f>Иные!C182</f>
        <v>0</v>
      </c>
      <c r="P404" s="97"/>
      <c r="Q404" s="62"/>
      <c r="R404" s="62"/>
      <c r="U404" s="63"/>
    </row>
    <row r="405" spans="1:29" s="31" customFormat="1" x14ac:dyDescent="0.25">
      <c r="A405" s="151" t="s">
        <v>145</v>
      </c>
      <c r="B405" s="98">
        <f>E405+H405+K405+N405</f>
        <v>46418670.6320884</v>
      </c>
      <c r="C405" s="98">
        <f t="shared" si="208"/>
        <v>31461812.869169999</v>
      </c>
      <c r="D405" s="98">
        <f t="shared" si="209"/>
        <v>67.778358235492007</v>
      </c>
      <c r="E405" s="98">
        <f>E7+E399+E404</f>
        <v>4378132.9000000004</v>
      </c>
      <c r="F405" s="98">
        <f>F7+F399+F404</f>
        <v>3069712.8999999994</v>
      </c>
      <c r="G405" s="99">
        <f>F405/E405*100</f>
        <v>70.1146577802606</v>
      </c>
      <c r="H405" s="98">
        <f>H7+H399+H404</f>
        <v>12813138.999088401</v>
      </c>
      <c r="I405" s="98">
        <f>I7+I399+I404</f>
        <v>9036034.5665600002</v>
      </c>
      <c r="J405" s="98">
        <f>I405/H405*100</f>
        <v>70.521630704255017</v>
      </c>
      <c r="K405" s="98">
        <f>K7+K399+K404</f>
        <v>24565755.060000002</v>
      </c>
      <c r="L405" s="98">
        <f>L7+L399+L404</f>
        <v>16959023.032060001</v>
      </c>
      <c r="M405" s="98">
        <f>L405/K405*100</f>
        <v>69.035219925619501</v>
      </c>
      <c r="N405" s="98">
        <f>N7+N399+N404</f>
        <v>4661643.6730000004</v>
      </c>
      <c r="O405" s="98">
        <f>O7+O399+O404</f>
        <v>2397042.3705500001</v>
      </c>
      <c r="P405" s="98">
        <f>O405/N405*100</f>
        <v>51.420540450861694</v>
      </c>
      <c r="Q405" s="27"/>
      <c r="R405" s="27"/>
      <c r="S405" s="27"/>
      <c r="T405" s="27"/>
      <c r="U405" s="63"/>
      <c r="V405" s="27"/>
      <c r="W405" s="27"/>
      <c r="X405" s="27"/>
      <c r="Y405" s="27"/>
      <c r="Z405" s="27"/>
      <c r="AA405" s="27"/>
      <c r="AB405" s="27"/>
      <c r="AC405" s="27"/>
    </row>
    <row r="406" spans="1:29" s="31" customFormat="1" x14ac:dyDescent="0.25">
      <c r="A406" s="26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64"/>
      <c r="V406" s="27"/>
      <c r="W406" s="27"/>
      <c r="X406" s="27"/>
      <c r="Y406" s="27"/>
      <c r="Z406" s="27"/>
      <c r="AA406" s="27"/>
      <c r="AB406" s="27"/>
      <c r="AC406" s="27"/>
    </row>
    <row r="407" spans="1:29" s="27" customFormat="1" x14ac:dyDescent="0.25">
      <c r="A407" s="191" t="s">
        <v>991</v>
      </c>
      <c r="B407" s="191"/>
      <c r="C407" s="191"/>
      <c r="D407" s="191"/>
      <c r="E407" s="191"/>
      <c r="F407" s="191"/>
      <c r="G407" s="191"/>
      <c r="H407" s="191"/>
      <c r="I407" s="191"/>
      <c r="J407" s="191"/>
      <c r="K407" s="191"/>
      <c r="L407" s="191"/>
      <c r="M407" s="191"/>
      <c r="N407" s="191"/>
      <c r="O407" s="191"/>
      <c r="P407" s="191"/>
      <c r="U407" s="64"/>
    </row>
    <row r="408" spans="1:29" s="27" customFormat="1" ht="18.75" customHeight="1" x14ac:dyDescent="0.25">
      <c r="A408" s="191" t="s">
        <v>1021</v>
      </c>
      <c r="B408" s="191"/>
      <c r="C408" s="191"/>
      <c r="D408" s="191"/>
      <c r="E408" s="191"/>
      <c r="F408" s="191"/>
      <c r="G408" s="191"/>
      <c r="H408" s="191"/>
      <c r="I408" s="191"/>
      <c r="J408" s="191"/>
      <c r="K408" s="191"/>
      <c r="L408" s="191"/>
      <c r="M408" s="191"/>
      <c r="N408" s="191"/>
      <c r="O408" s="191"/>
      <c r="P408" s="191"/>
      <c r="U408" s="63"/>
    </row>
    <row r="409" spans="1:29" s="27" customFormat="1" ht="17.25" customHeight="1" x14ac:dyDescent="0.25">
      <c r="A409" s="191" t="s">
        <v>160</v>
      </c>
      <c r="B409" s="191"/>
      <c r="C409" s="191"/>
      <c r="D409" s="191"/>
      <c r="E409" s="191"/>
      <c r="F409" s="191"/>
      <c r="G409" s="191"/>
      <c r="H409" s="191"/>
      <c r="I409" s="191"/>
      <c r="J409" s="191"/>
      <c r="K409" s="191"/>
      <c r="L409" s="191"/>
      <c r="M409" s="191"/>
      <c r="N409" s="191"/>
      <c r="O409" s="191"/>
      <c r="P409" s="191"/>
      <c r="U409" s="63"/>
    </row>
    <row r="410" spans="1:29" ht="33.75" customHeight="1" x14ac:dyDescent="0.25">
      <c r="A410" s="192"/>
      <c r="B410" s="192"/>
      <c r="C410" s="192"/>
      <c r="D410" s="192"/>
      <c r="E410" s="192"/>
      <c r="F410" s="192"/>
      <c r="G410" s="192"/>
      <c r="H410" s="192"/>
      <c r="I410" s="192"/>
      <c r="J410" s="192"/>
      <c r="K410" s="192"/>
      <c r="L410" s="192"/>
      <c r="M410" s="192"/>
      <c r="N410" s="192"/>
      <c r="O410" s="192"/>
      <c r="P410" s="192"/>
      <c r="U410" s="63"/>
    </row>
    <row r="411" spans="1:29" ht="15.75" customHeight="1" x14ac:dyDescent="0.25">
      <c r="A411" s="65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U411" s="63"/>
    </row>
    <row r="412" spans="1:29" x14ac:dyDescent="0.25"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0"/>
      <c r="U412" s="63"/>
    </row>
    <row r="413" spans="1:29" ht="33.75" customHeight="1" x14ac:dyDescent="0.25">
      <c r="A413" s="65"/>
      <c r="B413" s="66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6"/>
      <c r="N413" s="66"/>
      <c r="O413" s="66"/>
      <c r="P413" s="66"/>
      <c r="U413" s="63"/>
    </row>
    <row r="414" spans="1:29" x14ac:dyDescent="0.25"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</row>
    <row r="415" spans="1:29" x14ac:dyDescent="0.25">
      <c r="L415" s="30"/>
    </row>
  </sheetData>
  <mergeCells count="13">
    <mergeCell ref="A408:P408"/>
    <mergeCell ref="A409:P409"/>
    <mergeCell ref="A410:P410"/>
    <mergeCell ref="A1:P1"/>
    <mergeCell ref="O2:P2"/>
    <mergeCell ref="A3:A6"/>
    <mergeCell ref="E3:P3"/>
    <mergeCell ref="A407:P407"/>
    <mergeCell ref="E4:G5"/>
    <mergeCell ref="B3:D5"/>
    <mergeCell ref="H4:J5"/>
    <mergeCell ref="K4:M5"/>
    <mergeCell ref="N4:P5"/>
  </mergeCells>
  <printOptions horizontalCentered="1"/>
  <pageMargins left="0.11811023622047245" right="0.11811023622047245" top="0.15748031496062992" bottom="0.15748031496062992" header="0" footer="0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59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L47" sqref="L47"/>
    </sheetView>
  </sheetViews>
  <sheetFormatPr defaultRowHeight="15" x14ac:dyDescent="0.25"/>
  <cols>
    <col min="1" max="1" width="21.5" style="27" customWidth="1"/>
    <col min="2" max="2" width="14.75" style="27" customWidth="1"/>
    <col min="3" max="3" width="12.375" style="27" customWidth="1"/>
    <col min="4" max="4" width="12" style="27" customWidth="1"/>
    <col min="5" max="5" width="14.75" style="27" customWidth="1"/>
    <col min="6" max="6" width="11.875" style="27" customWidth="1"/>
    <col min="7" max="7" width="12" style="27" customWidth="1"/>
    <col min="8" max="8" width="13.625" style="27" customWidth="1"/>
    <col min="9" max="9" width="12.125" style="27" customWidth="1"/>
    <col min="10" max="10" width="11.875" style="27" customWidth="1"/>
    <col min="11" max="11" width="15.875" style="27" customWidth="1"/>
    <col min="12" max="12" width="13.125" style="27" customWidth="1"/>
    <col min="13" max="13" width="11.125" style="27" customWidth="1"/>
    <col min="14" max="14" width="16.5" style="27" customWidth="1"/>
    <col min="15" max="15" width="16" style="27" customWidth="1"/>
    <col min="16" max="16" width="13.75" style="27" customWidth="1"/>
    <col min="17" max="16384" width="9" style="27"/>
  </cols>
  <sheetData>
    <row r="1" spans="1:16" ht="18.75" customHeight="1" x14ac:dyDescent="0.25">
      <c r="A1" s="187" t="s">
        <v>990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</row>
    <row r="2" spans="1:16" ht="5.2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6" ht="15.75" x14ac:dyDescent="0.25">
      <c r="P3" s="54" t="s">
        <v>94</v>
      </c>
    </row>
    <row r="4" spans="1:16" ht="17.25" customHeight="1" x14ac:dyDescent="0.25">
      <c r="A4" s="212" t="s">
        <v>95</v>
      </c>
      <c r="B4" s="196" t="s">
        <v>146</v>
      </c>
      <c r="C4" s="197"/>
      <c r="D4" s="198"/>
      <c r="E4" s="211" t="s">
        <v>151</v>
      </c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</row>
    <row r="5" spans="1:16" ht="96.75" customHeight="1" x14ac:dyDescent="0.25">
      <c r="A5" s="213"/>
      <c r="B5" s="199"/>
      <c r="C5" s="200"/>
      <c r="D5" s="201"/>
      <c r="E5" s="208" t="s">
        <v>147</v>
      </c>
      <c r="F5" s="209"/>
      <c r="G5" s="210"/>
      <c r="H5" s="208" t="s">
        <v>148</v>
      </c>
      <c r="I5" s="209"/>
      <c r="J5" s="210"/>
      <c r="K5" s="208" t="s">
        <v>694</v>
      </c>
      <c r="L5" s="209"/>
      <c r="M5" s="210"/>
      <c r="N5" s="208" t="s">
        <v>695</v>
      </c>
      <c r="O5" s="209"/>
      <c r="P5" s="210"/>
    </row>
    <row r="6" spans="1:16" ht="53.25" customHeight="1" x14ac:dyDescent="0.25">
      <c r="A6" s="214"/>
      <c r="B6" s="119" t="s">
        <v>422</v>
      </c>
      <c r="C6" s="60" t="s">
        <v>100</v>
      </c>
      <c r="D6" s="119" t="s">
        <v>6</v>
      </c>
      <c r="E6" s="71" t="s">
        <v>422</v>
      </c>
      <c r="F6" s="72" t="s">
        <v>100</v>
      </c>
      <c r="G6" s="71" t="s">
        <v>6</v>
      </c>
      <c r="H6" s="71" t="s">
        <v>422</v>
      </c>
      <c r="I6" s="72" t="s">
        <v>100</v>
      </c>
      <c r="J6" s="71" t="s">
        <v>6</v>
      </c>
      <c r="K6" s="71" t="s">
        <v>422</v>
      </c>
      <c r="L6" s="72" t="s">
        <v>100</v>
      </c>
      <c r="M6" s="71" t="s">
        <v>6</v>
      </c>
      <c r="N6" s="71" t="s">
        <v>422</v>
      </c>
      <c r="O6" s="72" t="s">
        <v>100</v>
      </c>
      <c r="P6" s="71" t="s">
        <v>6</v>
      </c>
    </row>
    <row r="7" spans="1:16" s="84" customFormat="1" ht="36" customHeight="1" x14ac:dyDescent="0.2">
      <c r="A7" s="55" t="s">
        <v>101</v>
      </c>
      <c r="B7" s="73">
        <f>SUM(B8:B44)</f>
        <v>4116888</v>
      </c>
      <c r="C7" s="73">
        <f>SUM(C8:C44)</f>
        <v>2873778.0999999996</v>
      </c>
      <c r="D7" s="73">
        <f>C7/B7*100</f>
        <v>69.804621840574725</v>
      </c>
      <c r="E7" s="83"/>
      <c r="F7" s="73"/>
      <c r="G7" s="83"/>
      <c r="H7" s="73">
        <f>SUM(H8:H44)</f>
        <v>3351327.399999999</v>
      </c>
      <c r="I7" s="73">
        <f>SUM(I8:I44)</f>
        <v>2548646.1999999997</v>
      </c>
      <c r="J7" s="73">
        <f>I7/H7*100</f>
        <v>76.04885753627056</v>
      </c>
      <c r="K7" s="73">
        <f>SUM(K8:K44)</f>
        <v>649451.29999999993</v>
      </c>
      <c r="L7" s="73">
        <f>SUM(L8:L44)</f>
        <v>238049.10000000003</v>
      </c>
      <c r="M7" s="73">
        <f>L7/K7*100</f>
        <v>36.653879975296078</v>
      </c>
      <c r="N7" s="73">
        <f>SUM(N8:N44)</f>
        <v>116109.30000000003</v>
      </c>
      <c r="O7" s="73">
        <f>SUM(O8:O44)</f>
        <v>87082.800000000017</v>
      </c>
      <c r="P7" s="73">
        <f t="shared" ref="P7" si="0">O7/N7*100</f>
        <v>75.000710537398803</v>
      </c>
    </row>
    <row r="8" spans="1:16" ht="19.5" customHeight="1" x14ac:dyDescent="0.25">
      <c r="A8" s="56" t="s">
        <v>102</v>
      </c>
      <c r="B8" s="74">
        <f>E8+H8+K8+N8</f>
        <v>106833.5</v>
      </c>
      <c r="C8" s="74">
        <f>F8+I8+L8+O8</f>
        <v>80126.099999999991</v>
      </c>
      <c r="D8" s="74">
        <f>C8/B8*100</f>
        <v>75.00091263508169</v>
      </c>
      <c r="E8" s="74"/>
      <c r="F8" s="78"/>
      <c r="G8" s="74"/>
      <c r="H8" s="74">
        <v>60994.2</v>
      </c>
      <c r="I8" s="74">
        <v>45746.1</v>
      </c>
      <c r="J8" s="77">
        <f t="shared" ref="J8:J51" si="1">I8/H8*100</f>
        <v>75.000737775067137</v>
      </c>
      <c r="K8" s="74">
        <v>44320.2</v>
      </c>
      <c r="L8" s="74">
        <v>33240.6</v>
      </c>
      <c r="M8" s="77">
        <f t="shared" ref="M8:M51" si="2">L8/K8*100</f>
        <v>75.001015338378437</v>
      </c>
      <c r="N8" s="74">
        <v>1519.1</v>
      </c>
      <c r="O8" s="74">
        <v>1139.4000000000001</v>
      </c>
      <c r="P8" s="77">
        <f t="shared" ref="P8:P44" si="3">O8/N8*100</f>
        <v>75.004937133829259</v>
      </c>
    </row>
    <row r="9" spans="1:16" ht="15.75" x14ac:dyDescent="0.25">
      <c r="A9" s="56" t="s">
        <v>103</v>
      </c>
      <c r="B9" s="74">
        <f t="shared" ref="B9:B44" si="4">E9+H9+K9+N9</f>
        <v>74863.100000000006</v>
      </c>
      <c r="C9" s="74">
        <f t="shared" ref="C9:C44" si="5">F9+I9+L9+O9</f>
        <v>56147.4</v>
      </c>
      <c r="D9" s="74">
        <f t="shared" ref="D9:D51" si="6">C9/B9*100</f>
        <v>75.000100182867129</v>
      </c>
      <c r="E9" s="74"/>
      <c r="F9" s="78"/>
      <c r="G9" s="74"/>
      <c r="H9" s="74">
        <v>72787.3</v>
      </c>
      <c r="I9" s="74">
        <v>54590.400000000001</v>
      </c>
      <c r="J9" s="77">
        <f t="shared" si="1"/>
        <v>74.999896960046598</v>
      </c>
      <c r="K9" s="74"/>
      <c r="L9" s="74"/>
      <c r="M9" s="77"/>
      <c r="N9" s="74">
        <v>2075.8000000000002</v>
      </c>
      <c r="O9" s="74">
        <v>1557</v>
      </c>
      <c r="P9" s="77">
        <f t="shared" si="3"/>
        <v>75.007226129684938</v>
      </c>
    </row>
    <row r="10" spans="1:16" ht="15.75" x14ac:dyDescent="0.25">
      <c r="A10" s="56" t="s">
        <v>104</v>
      </c>
      <c r="B10" s="74">
        <f t="shared" si="4"/>
        <v>136631.70000000001</v>
      </c>
      <c r="C10" s="74">
        <f t="shared" si="5"/>
        <v>102473.7</v>
      </c>
      <c r="D10" s="74">
        <f t="shared" si="6"/>
        <v>74.999945107906868</v>
      </c>
      <c r="E10" s="74"/>
      <c r="F10" s="78"/>
      <c r="G10" s="74"/>
      <c r="H10" s="74">
        <v>135087.70000000001</v>
      </c>
      <c r="I10" s="74">
        <v>101315.7</v>
      </c>
      <c r="J10" s="77">
        <f t="shared" si="1"/>
        <v>74.999944480511544</v>
      </c>
      <c r="K10" s="74"/>
      <c r="L10" s="74"/>
      <c r="M10" s="77"/>
      <c r="N10" s="74">
        <v>1544</v>
      </c>
      <c r="O10" s="74">
        <v>1158</v>
      </c>
      <c r="P10" s="77">
        <f t="shared" si="3"/>
        <v>75</v>
      </c>
    </row>
    <row r="11" spans="1:16" ht="15.75" customHeight="1" x14ac:dyDescent="0.25">
      <c r="A11" s="56" t="s">
        <v>105</v>
      </c>
      <c r="B11" s="74">
        <f t="shared" si="4"/>
        <v>114725</v>
      </c>
      <c r="C11" s="74">
        <f t="shared" si="5"/>
        <v>86043.9</v>
      </c>
      <c r="D11" s="74">
        <f t="shared" si="6"/>
        <v>75.000130747439513</v>
      </c>
      <c r="E11" s="74"/>
      <c r="F11" s="78"/>
      <c r="G11" s="74"/>
      <c r="H11" s="74">
        <v>113541.3</v>
      </c>
      <c r="I11" s="74">
        <v>85156.2</v>
      </c>
      <c r="J11" s="77">
        <f t="shared" si="1"/>
        <v>75.000198165777547</v>
      </c>
      <c r="K11" s="74"/>
      <c r="L11" s="74"/>
      <c r="M11" s="77"/>
      <c r="N11" s="74">
        <v>1183.7</v>
      </c>
      <c r="O11" s="74">
        <v>887.7</v>
      </c>
      <c r="P11" s="77">
        <f t="shared" si="3"/>
        <v>74.99366393511869</v>
      </c>
    </row>
    <row r="12" spans="1:16" ht="15.75" x14ac:dyDescent="0.25">
      <c r="A12" s="56" t="s">
        <v>106</v>
      </c>
      <c r="B12" s="74">
        <f t="shared" si="4"/>
        <v>2674.4</v>
      </c>
      <c r="C12" s="74">
        <f t="shared" si="5"/>
        <v>2005.8</v>
      </c>
      <c r="D12" s="74">
        <f t="shared" si="6"/>
        <v>75</v>
      </c>
      <c r="E12" s="74"/>
      <c r="F12" s="78"/>
      <c r="G12" s="74"/>
      <c r="H12" s="74"/>
      <c r="I12" s="74"/>
      <c r="J12" s="77"/>
      <c r="K12" s="74"/>
      <c r="L12" s="74"/>
      <c r="M12" s="77"/>
      <c r="N12" s="74">
        <v>2674.4</v>
      </c>
      <c r="O12" s="74">
        <v>2005.8</v>
      </c>
      <c r="P12" s="77">
        <f t="shared" si="3"/>
        <v>75</v>
      </c>
    </row>
    <row r="13" spans="1:16" ht="15.75" x14ac:dyDescent="0.25">
      <c r="A13" s="56" t="s">
        <v>107</v>
      </c>
      <c r="B13" s="74">
        <f t="shared" si="4"/>
        <v>175611.40000000002</v>
      </c>
      <c r="C13" s="74">
        <f t="shared" si="5"/>
        <v>131708.4</v>
      </c>
      <c r="D13" s="74">
        <f t="shared" si="6"/>
        <v>74.99991458413291</v>
      </c>
      <c r="E13" s="74"/>
      <c r="F13" s="78"/>
      <c r="G13" s="74"/>
      <c r="H13" s="74">
        <v>163746.20000000001</v>
      </c>
      <c r="I13" s="74">
        <v>122809.5</v>
      </c>
      <c r="J13" s="77">
        <f t="shared" si="1"/>
        <v>74.999908394820764</v>
      </c>
      <c r="K13" s="74"/>
      <c r="L13" s="74"/>
      <c r="M13" s="77"/>
      <c r="N13" s="74">
        <v>11865.2</v>
      </c>
      <c r="O13" s="74">
        <v>8898.9</v>
      </c>
      <c r="P13" s="77">
        <f t="shared" si="3"/>
        <v>74.999999999999986</v>
      </c>
    </row>
    <row r="14" spans="1:16" ht="15.75" x14ac:dyDescent="0.25">
      <c r="A14" s="56" t="s">
        <v>108</v>
      </c>
      <c r="B14" s="74">
        <f t="shared" si="4"/>
        <v>76763.8</v>
      </c>
      <c r="C14" s="74">
        <f t="shared" si="5"/>
        <v>57572.700000000004</v>
      </c>
      <c r="D14" s="74">
        <f t="shared" si="6"/>
        <v>74.999804595395219</v>
      </c>
      <c r="E14" s="74"/>
      <c r="F14" s="78"/>
      <c r="G14" s="74"/>
      <c r="H14" s="74">
        <v>37590.800000000003</v>
      </c>
      <c r="I14" s="74">
        <v>28193.4</v>
      </c>
      <c r="J14" s="77">
        <f t="shared" si="1"/>
        <v>75.00079806761228</v>
      </c>
      <c r="K14" s="74">
        <v>38143.699999999997</v>
      </c>
      <c r="L14" s="74">
        <v>28607.4</v>
      </c>
      <c r="M14" s="77">
        <f t="shared" si="2"/>
        <v>74.999016875657063</v>
      </c>
      <c r="N14" s="74">
        <v>1029.3</v>
      </c>
      <c r="O14" s="74">
        <v>771.9</v>
      </c>
      <c r="P14" s="77">
        <f t="shared" si="3"/>
        <v>74.992713494607983</v>
      </c>
    </row>
    <row r="15" spans="1:16" ht="15.75" x14ac:dyDescent="0.25">
      <c r="A15" s="56" t="s">
        <v>109</v>
      </c>
      <c r="B15" s="74">
        <f t="shared" si="4"/>
        <v>90606.6</v>
      </c>
      <c r="C15" s="74">
        <f t="shared" si="5"/>
        <v>67955.399999999994</v>
      </c>
      <c r="D15" s="74">
        <f t="shared" si="6"/>
        <v>75.000496652561722</v>
      </c>
      <c r="E15" s="74"/>
      <c r="F15" s="78"/>
      <c r="G15" s="74"/>
      <c r="H15" s="74">
        <v>82403.600000000006</v>
      </c>
      <c r="I15" s="74">
        <v>61803</v>
      </c>
      <c r="J15" s="77">
        <f t="shared" si="1"/>
        <v>75.000364061764287</v>
      </c>
      <c r="K15" s="74"/>
      <c r="L15" s="74"/>
      <c r="M15" s="77"/>
      <c r="N15" s="74">
        <v>8203</v>
      </c>
      <c r="O15" s="74">
        <v>6152.4</v>
      </c>
      <c r="P15" s="77">
        <f t="shared" si="3"/>
        <v>75.001828599292935</v>
      </c>
    </row>
    <row r="16" spans="1:16" ht="15.75" x14ac:dyDescent="0.25">
      <c r="A16" s="56" t="s">
        <v>110</v>
      </c>
      <c r="B16" s="74">
        <f t="shared" si="4"/>
        <v>55976.299999999996</v>
      </c>
      <c r="C16" s="74">
        <f t="shared" si="5"/>
        <v>37482</v>
      </c>
      <c r="D16" s="74">
        <f t="shared" si="6"/>
        <v>66.96048148948752</v>
      </c>
      <c r="E16" s="74"/>
      <c r="F16" s="78"/>
      <c r="G16" s="74"/>
      <c r="H16" s="74">
        <v>41229.199999999997</v>
      </c>
      <c r="I16" s="74">
        <v>30922.2</v>
      </c>
      <c r="J16" s="77">
        <f t="shared" si="1"/>
        <v>75.00072763963405</v>
      </c>
      <c r="K16" s="74">
        <v>14421.2</v>
      </c>
      <c r="L16" s="74">
        <v>6315.3</v>
      </c>
      <c r="M16" s="77">
        <f t="shared" si="2"/>
        <v>43.791778770143949</v>
      </c>
      <c r="N16" s="74">
        <v>325.89999999999998</v>
      </c>
      <c r="O16" s="74">
        <v>244.5</v>
      </c>
      <c r="P16" s="77">
        <f t="shared" si="3"/>
        <v>75.023013194231368</v>
      </c>
    </row>
    <row r="17" spans="1:16" ht="15.75" x14ac:dyDescent="0.25">
      <c r="A17" s="56" t="s">
        <v>111</v>
      </c>
      <c r="B17" s="74">
        <f t="shared" si="4"/>
        <v>117868.7</v>
      </c>
      <c r="C17" s="74">
        <f t="shared" si="5"/>
        <v>88401.9</v>
      </c>
      <c r="D17" s="74">
        <f t="shared" si="6"/>
        <v>75.000318150620132</v>
      </c>
      <c r="E17" s="74"/>
      <c r="F17" s="78"/>
      <c r="G17" s="74"/>
      <c r="H17" s="74">
        <v>115998.8</v>
      </c>
      <c r="I17" s="74">
        <v>86999.4</v>
      </c>
      <c r="J17" s="77">
        <f t="shared" si="1"/>
        <v>75.000258623365056</v>
      </c>
      <c r="K17" s="74"/>
      <c r="L17" s="74"/>
      <c r="M17" s="77"/>
      <c r="N17" s="74">
        <v>1869.9</v>
      </c>
      <c r="O17" s="74">
        <v>1402.5</v>
      </c>
      <c r="P17" s="77">
        <f t="shared" si="3"/>
        <v>75.004010909674307</v>
      </c>
    </row>
    <row r="18" spans="1:16" ht="15.75" x14ac:dyDescent="0.25">
      <c r="A18" s="56" t="s">
        <v>112</v>
      </c>
      <c r="B18" s="74">
        <f t="shared" si="4"/>
        <v>48410.600000000006</v>
      </c>
      <c r="C18" s="74">
        <f t="shared" si="5"/>
        <v>26482.699999999997</v>
      </c>
      <c r="D18" s="74">
        <f t="shared" si="6"/>
        <v>54.704341611134744</v>
      </c>
      <c r="E18" s="74"/>
      <c r="F18" s="78"/>
      <c r="G18" s="74"/>
      <c r="H18" s="74">
        <v>20411.3</v>
      </c>
      <c r="I18" s="74">
        <v>17108.3</v>
      </c>
      <c r="J18" s="77">
        <f t="shared" si="1"/>
        <v>83.817787206106416</v>
      </c>
      <c r="K18" s="74">
        <v>25852.5</v>
      </c>
      <c r="L18" s="74">
        <v>7764.3</v>
      </c>
      <c r="M18" s="77">
        <f t="shared" si="2"/>
        <v>30.033072236727591</v>
      </c>
      <c r="N18" s="74">
        <v>2146.8000000000002</v>
      </c>
      <c r="O18" s="74">
        <v>1610.1</v>
      </c>
      <c r="P18" s="77">
        <f t="shared" si="3"/>
        <v>74.999999999999986</v>
      </c>
    </row>
    <row r="19" spans="1:16" ht="15.75" x14ac:dyDescent="0.25">
      <c r="A19" s="56" t="s">
        <v>113</v>
      </c>
      <c r="B19" s="74">
        <f t="shared" si="4"/>
        <v>52415.5</v>
      </c>
      <c r="C19" s="74">
        <f t="shared" si="5"/>
        <v>39311.700000000004</v>
      </c>
      <c r="D19" s="74">
        <f t="shared" si="6"/>
        <v>75.000143087445508</v>
      </c>
      <c r="E19" s="74"/>
      <c r="F19" s="78"/>
      <c r="G19" s="74"/>
      <c r="H19" s="74">
        <v>22551.7</v>
      </c>
      <c r="I19" s="74">
        <v>16913.7</v>
      </c>
      <c r="J19" s="77">
        <f t="shared" si="1"/>
        <v>74.999667430836709</v>
      </c>
      <c r="K19" s="74">
        <v>28783</v>
      </c>
      <c r="L19" s="74">
        <v>21587.4</v>
      </c>
      <c r="M19" s="77">
        <f t="shared" si="2"/>
        <v>75.000521140951264</v>
      </c>
      <c r="N19" s="74">
        <v>1080.8</v>
      </c>
      <c r="O19" s="74">
        <v>810.6</v>
      </c>
      <c r="P19" s="77">
        <f t="shared" si="3"/>
        <v>75</v>
      </c>
    </row>
    <row r="20" spans="1:16" ht="15.75" x14ac:dyDescent="0.25">
      <c r="A20" s="56" t="s">
        <v>114</v>
      </c>
      <c r="B20" s="74">
        <f t="shared" si="4"/>
        <v>125056.3</v>
      </c>
      <c r="C20" s="74">
        <f t="shared" si="5"/>
        <v>86291.7</v>
      </c>
      <c r="D20" s="74">
        <f t="shared" si="6"/>
        <v>69.002281372469838</v>
      </c>
      <c r="E20" s="74"/>
      <c r="F20" s="78"/>
      <c r="G20" s="74"/>
      <c r="H20" s="74">
        <v>86716.6</v>
      </c>
      <c r="I20" s="74">
        <v>65037.599999999999</v>
      </c>
      <c r="J20" s="77">
        <f t="shared" si="1"/>
        <v>75.000172977261556</v>
      </c>
      <c r="K20" s="74">
        <v>35629.199999999997</v>
      </c>
      <c r="L20" s="74">
        <v>19221.3</v>
      </c>
      <c r="M20" s="77">
        <f t="shared" si="2"/>
        <v>53.948166110942708</v>
      </c>
      <c r="N20" s="74">
        <v>2710.5</v>
      </c>
      <c r="O20" s="74">
        <v>2032.8</v>
      </c>
      <c r="P20" s="77">
        <f t="shared" si="3"/>
        <v>74.997232982844494</v>
      </c>
    </row>
    <row r="21" spans="1:16" ht="15.75" x14ac:dyDescent="0.25">
      <c r="A21" s="56" t="s">
        <v>115</v>
      </c>
      <c r="B21" s="74">
        <f t="shared" si="4"/>
        <v>92118.9</v>
      </c>
      <c r="C21" s="74">
        <f t="shared" si="5"/>
        <v>64495.8</v>
      </c>
      <c r="D21" s="74">
        <f t="shared" si="6"/>
        <v>70.013645408271273</v>
      </c>
      <c r="E21" s="74"/>
      <c r="F21" s="78"/>
      <c r="G21" s="74"/>
      <c r="H21" s="74">
        <v>10844.7</v>
      </c>
      <c r="I21" s="74">
        <v>8133.3</v>
      </c>
      <c r="J21" s="77">
        <f t="shared" si="1"/>
        <v>74.997925253810621</v>
      </c>
      <c r="K21" s="74">
        <v>79187.3</v>
      </c>
      <c r="L21" s="74">
        <v>54797.4</v>
      </c>
      <c r="M21" s="77">
        <f t="shared" si="2"/>
        <v>69.199732785434037</v>
      </c>
      <c r="N21" s="74">
        <v>2086.9</v>
      </c>
      <c r="O21" s="74">
        <v>1565.1</v>
      </c>
      <c r="P21" s="77">
        <f t="shared" si="3"/>
        <v>74.996406152666623</v>
      </c>
    </row>
    <row r="22" spans="1:16" ht="15.75" x14ac:dyDescent="0.25">
      <c r="A22" s="56" t="s">
        <v>116</v>
      </c>
      <c r="B22" s="74">
        <f t="shared" si="4"/>
        <v>55839.1</v>
      </c>
      <c r="C22" s="74">
        <f t="shared" si="5"/>
        <v>41879.4</v>
      </c>
      <c r="D22" s="74">
        <f t="shared" si="6"/>
        <v>75.000134314485734</v>
      </c>
      <c r="E22" s="74"/>
      <c r="F22" s="78"/>
      <c r="G22" s="74"/>
      <c r="H22" s="74">
        <v>53831.9</v>
      </c>
      <c r="I22" s="74">
        <v>40374</v>
      </c>
      <c r="J22" s="77">
        <f t="shared" si="1"/>
        <v>75.000139322594961</v>
      </c>
      <c r="K22" s="74"/>
      <c r="L22" s="74"/>
      <c r="M22" s="77"/>
      <c r="N22" s="74">
        <v>2007.2</v>
      </c>
      <c r="O22" s="74">
        <v>1505.4</v>
      </c>
      <c r="P22" s="77">
        <f t="shared" si="3"/>
        <v>75</v>
      </c>
    </row>
    <row r="23" spans="1:16" ht="15.75" x14ac:dyDescent="0.25">
      <c r="A23" s="56" t="s">
        <v>117</v>
      </c>
      <c r="B23" s="74">
        <f t="shared" si="4"/>
        <v>191683.9</v>
      </c>
      <c r="C23" s="74">
        <f t="shared" si="5"/>
        <v>128262</v>
      </c>
      <c r="D23" s="74">
        <f t="shared" si="6"/>
        <v>66.913287970455528</v>
      </c>
      <c r="E23" s="74"/>
      <c r="F23" s="78"/>
      <c r="G23" s="74"/>
      <c r="H23" s="74">
        <v>167138.1</v>
      </c>
      <c r="I23" s="74">
        <v>125352.9</v>
      </c>
      <c r="J23" s="77">
        <f t="shared" si="1"/>
        <v>74.999596142351749</v>
      </c>
      <c r="K23" s="74">
        <v>20667</v>
      </c>
      <c r="L23" s="74"/>
      <c r="M23" s="77"/>
      <c r="N23" s="74">
        <v>3878.8</v>
      </c>
      <c r="O23" s="74">
        <v>2909.1</v>
      </c>
      <c r="P23" s="77">
        <f t="shared" si="3"/>
        <v>74.999999999999986</v>
      </c>
    </row>
    <row r="24" spans="1:16" ht="15.75" x14ac:dyDescent="0.25">
      <c r="A24" s="56" t="s">
        <v>118</v>
      </c>
      <c r="B24" s="74">
        <f t="shared" si="4"/>
        <v>108309.19999999998</v>
      </c>
      <c r="C24" s="74">
        <f t="shared" si="5"/>
        <v>81231.600000000006</v>
      </c>
      <c r="D24" s="74">
        <f t="shared" si="6"/>
        <v>74.999723015219416</v>
      </c>
      <c r="E24" s="74"/>
      <c r="F24" s="78"/>
      <c r="G24" s="74"/>
      <c r="H24" s="74">
        <v>105062.39999999999</v>
      </c>
      <c r="I24" s="74">
        <v>78796.800000000003</v>
      </c>
      <c r="J24" s="77">
        <f t="shared" si="1"/>
        <v>75.000000000000014</v>
      </c>
      <c r="K24" s="74">
        <v>342.4</v>
      </c>
      <c r="L24" s="74">
        <v>256.5</v>
      </c>
      <c r="M24" s="77">
        <f t="shared" si="2"/>
        <v>74.912383177570092</v>
      </c>
      <c r="N24" s="74">
        <v>2904.4</v>
      </c>
      <c r="O24" s="74">
        <v>2178.3000000000002</v>
      </c>
      <c r="P24" s="77">
        <f t="shared" si="3"/>
        <v>75</v>
      </c>
    </row>
    <row r="25" spans="1:16" ht="15.75" x14ac:dyDescent="0.25">
      <c r="A25" s="56" t="s">
        <v>119</v>
      </c>
      <c r="B25" s="74">
        <f t="shared" si="4"/>
        <v>74287.3</v>
      </c>
      <c r="C25" s="74">
        <f t="shared" si="5"/>
        <v>48970.799999999996</v>
      </c>
      <c r="D25" s="74">
        <f t="shared" si="6"/>
        <v>65.920823613188247</v>
      </c>
      <c r="E25" s="74"/>
      <c r="F25" s="78"/>
      <c r="G25" s="74"/>
      <c r="H25" s="74">
        <v>63771.6</v>
      </c>
      <c r="I25" s="74">
        <v>47828.7</v>
      </c>
      <c r="J25" s="77">
        <f t="shared" si="1"/>
        <v>75</v>
      </c>
      <c r="K25" s="74">
        <v>8993</v>
      </c>
      <c r="L25" s="74"/>
      <c r="M25" s="77"/>
      <c r="N25" s="74">
        <v>1522.7</v>
      </c>
      <c r="O25" s="74">
        <v>1142.0999999999999</v>
      </c>
      <c r="P25" s="77">
        <f t="shared" si="3"/>
        <v>75.004925461351533</v>
      </c>
    </row>
    <row r="26" spans="1:16" ht="15.75" x14ac:dyDescent="0.25">
      <c r="A26" s="56" t="s">
        <v>120</v>
      </c>
      <c r="B26" s="74">
        <f t="shared" si="4"/>
        <v>86422.6</v>
      </c>
      <c r="C26" s="74">
        <f t="shared" si="5"/>
        <v>64817.1</v>
      </c>
      <c r="D26" s="74">
        <f t="shared" si="6"/>
        <v>75.00017356571081</v>
      </c>
      <c r="E26" s="74"/>
      <c r="F26" s="78"/>
      <c r="G26" s="74"/>
      <c r="H26" s="74">
        <v>85093.1</v>
      </c>
      <c r="I26" s="74">
        <v>63819.9</v>
      </c>
      <c r="J26" s="77">
        <f t="shared" si="1"/>
        <v>75.000088138756254</v>
      </c>
      <c r="K26" s="74"/>
      <c r="L26" s="74"/>
      <c r="M26" s="77"/>
      <c r="N26" s="74">
        <v>1329.5</v>
      </c>
      <c r="O26" s="74">
        <v>997.2</v>
      </c>
      <c r="P26" s="77">
        <f t="shared" si="3"/>
        <v>75.0056412185032</v>
      </c>
    </row>
    <row r="27" spans="1:16" ht="15.75" x14ac:dyDescent="0.25">
      <c r="A27" s="56" t="s">
        <v>121</v>
      </c>
      <c r="B27" s="74">
        <f t="shared" si="4"/>
        <v>219246.3</v>
      </c>
      <c r="C27" s="74">
        <f t="shared" si="5"/>
        <v>167056.29999999999</v>
      </c>
      <c r="D27" s="74">
        <f t="shared" si="6"/>
        <v>76.195721432927257</v>
      </c>
      <c r="E27" s="74"/>
      <c r="F27" s="78"/>
      <c r="G27" s="74"/>
      <c r="H27" s="74">
        <v>193227</v>
      </c>
      <c r="I27" s="74">
        <v>164791.9</v>
      </c>
      <c r="J27" s="77">
        <f t="shared" si="1"/>
        <v>85.284095907921767</v>
      </c>
      <c r="K27" s="74">
        <v>23000</v>
      </c>
      <c r="L27" s="74"/>
      <c r="M27" s="77"/>
      <c r="N27" s="74">
        <v>3019.3</v>
      </c>
      <c r="O27" s="74">
        <v>2264.4</v>
      </c>
      <c r="P27" s="77">
        <f t="shared" si="3"/>
        <v>74.997515980525293</v>
      </c>
    </row>
    <row r="28" spans="1:16" ht="15" customHeight="1" x14ac:dyDescent="0.25">
      <c r="A28" s="56" t="s">
        <v>122</v>
      </c>
      <c r="B28" s="74">
        <f t="shared" si="4"/>
        <v>80000.099999999991</v>
      </c>
      <c r="C28" s="74">
        <f t="shared" si="5"/>
        <v>59250.299999999996</v>
      </c>
      <c r="D28" s="74">
        <f t="shared" si="6"/>
        <v>74.062782421521973</v>
      </c>
      <c r="E28" s="74"/>
      <c r="F28" s="78"/>
      <c r="G28" s="74"/>
      <c r="H28" s="74">
        <v>77518.7</v>
      </c>
      <c r="I28" s="74">
        <v>58139.1</v>
      </c>
      <c r="J28" s="77">
        <f t="shared" si="1"/>
        <v>75.000096750848513</v>
      </c>
      <c r="K28" s="74">
        <v>1520.7</v>
      </c>
      <c r="L28" s="74">
        <v>390.6</v>
      </c>
      <c r="M28" s="77">
        <v>390.6</v>
      </c>
      <c r="N28" s="74">
        <v>960.7</v>
      </c>
      <c r="O28" s="74">
        <v>720.6</v>
      </c>
      <c r="P28" s="77">
        <f t="shared" si="3"/>
        <v>75.00780680753617</v>
      </c>
    </row>
    <row r="29" spans="1:16" ht="15.75" x14ac:dyDescent="0.25">
      <c r="A29" s="56" t="s">
        <v>123</v>
      </c>
      <c r="B29" s="74">
        <f t="shared" si="4"/>
        <v>198051.30000000002</v>
      </c>
      <c r="C29" s="74">
        <f t="shared" si="5"/>
        <v>141038.70000000001</v>
      </c>
      <c r="D29" s="74">
        <f t="shared" si="6"/>
        <v>71.213215969801766</v>
      </c>
      <c r="E29" s="74"/>
      <c r="F29" s="78"/>
      <c r="G29" s="74"/>
      <c r="H29" s="74">
        <v>182938.7</v>
      </c>
      <c r="I29" s="74">
        <v>137204.1</v>
      </c>
      <c r="J29" s="77">
        <f t="shared" si="1"/>
        <v>75.000040997339539</v>
      </c>
      <c r="K29" s="74">
        <v>10000</v>
      </c>
      <c r="L29" s="74"/>
      <c r="M29" s="77"/>
      <c r="N29" s="74">
        <v>5112.6000000000004</v>
      </c>
      <c r="O29" s="74">
        <v>3834.6</v>
      </c>
      <c r="P29" s="77">
        <f t="shared" si="3"/>
        <v>75.002933927942735</v>
      </c>
    </row>
    <row r="30" spans="1:16" ht="15.75" x14ac:dyDescent="0.25">
      <c r="A30" s="56" t="s">
        <v>124</v>
      </c>
      <c r="B30" s="74">
        <f t="shared" si="4"/>
        <v>125510.1</v>
      </c>
      <c r="C30" s="74">
        <f t="shared" si="5"/>
        <v>94132.799999999988</v>
      </c>
      <c r="D30" s="74">
        <f t="shared" si="6"/>
        <v>75.000179268441343</v>
      </c>
      <c r="E30" s="74"/>
      <c r="F30" s="78"/>
      <c r="G30" s="74"/>
      <c r="H30" s="74">
        <v>103755.4</v>
      </c>
      <c r="I30" s="74">
        <v>77816.7</v>
      </c>
      <c r="J30" s="77">
        <f t="shared" si="1"/>
        <v>75.000144570788606</v>
      </c>
      <c r="K30" s="74">
        <v>19179.599999999999</v>
      </c>
      <c r="L30" s="74">
        <v>14384.7</v>
      </c>
      <c r="M30" s="77">
        <f t="shared" si="2"/>
        <v>75.000000000000014</v>
      </c>
      <c r="N30" s="74">
        <v>2575.1</v>
      </c>
      <c r="O30" s="74">
        <v>1931.4</v>
      </c>
      <c r="P30" s="77">
        <f t="shared" si="3"/>
        <v>75.002912508252123</v>
      </c>
    </row>
    <row r="31" spans="1:16" ht="15.75" x14ac:dyDescent="0.25">
      <c r="A31" s="56" t="s">
        <v>125</v>
      </c>
      <c r="B31" s="74">
        <f t="shared" si="4"/>
        <v>39744</v>
      </c>
      <c r="C31" s="74">
        <f t="shared" si="5"/>
        <v>27557.7</v>
      </c>
      <c r="D31" s="74">
        <f t="shared" si="6"/>
        <v>69.338013285024161</v>
      </c>
      <c r="E31" s="74"/>
      <c r="F31" s="78"/>
      <c r="G31" s="74"/>
      <c r="H31" s="74">
        <v>35251.5</v>
      </c>
      <c r="I31" s="74">
        <v>26438.400000000001</v>
      </c>
      <c r="J31" s="77">
        <f t="shared" si="1"/>
        <v>74.999361729288111</v>
      </c>
      <c r="K31" s="74">
        <v>3000</v>
      </c>
      <c r="L31" s="74"/>
      <c r="M31" s="77"/>
      <c r="N31" s="74">
        <v>1492.5</v>
      </c>
      <c r="O31" s="74">
        <v>1119.3</v>
      </c>
      <c r="P31" s="77">
        <f t="shared" si="3"/>
        <v>74.994974874371849</v>
      </c>
    </row>
    <row r="32" spans="1:16" ht="15.75" x14ac:dyDescent="0.25">
      <c r="A32" s="56" t="s">
        <v>126</v>
      </c>
      <c r="B32" s="74">
        <f t="shared" si="4"/>
        <v>216306.09999999998</v>
      </c>
      <c r="C32" s="74">
        <f t="shared" si="5"/>
        <v>134204.1</v>
      </c>
      <c r="D32" s="74">
        <f t="shared" si="6"/>
        <v>62.043603948293658</v>
      </c>
      <c r="E32" s="74"/>
      <c r="F32" s="78"/>
      <c r="G32" s="74"/>
      <c r="H32" s="74">
        <v>175474.6</v>
      </c>
      <c r="I32" s="74">
        <v>131605.20000000001</v>
      </c>
      <c r="J32" s="77">
        <f t="shared" si="1"/>
        <v>74.999572587713558</v>
      </c>
      <c r="K32" s="74">
        <v>37366.199999999997</v>
      </c>
      <c r="L32" s="74"/>
      <c r="M32" s="77"/>
      <c r="N32" s="74">
        <v>3465.3</v>
      </c>
      <c r="O32" s="74">
        <v>2598.9</v>
      </c>
      <c r="P32" s="77">
        <f t="shared" si="3"/>
        <v>74.997835685222057</v>
      </c>
    </row>
    <row r="33" spans="1:16" ht="15.75" x14ac:dyDescent="0.25">
      <c r="A33" s="56" t="s">
        <v>127</v>
      </c>
      <c r="B33" s="74">
        <f t="shared" si="4"/>
        <v>121555.90000000001</v>
      </c>
      <c r="C33" s="74">
        <f t="shared" si="5"/>
        <v>91167.900000000009</v>
      </c>
      <c r="D33" s="74">
        <f t="shared" si="6"/>
        <v>75.000802100103741</v>
      </c>
      <c r="E33" s="74"/>
      <c r="F33" s="78"/>
      <c r="G33" s="74"/>
      <c r="H33" s="74">
        <v>74951.8</v>
      </c>
      <c r="I33" s="74">
        <v>56214</v>
      </c>
      <c r="J33" s="77">
        <f t="shared" si="1"/>
        <v>75.000200128615987</v>
      </c>
      <c r="K33" s="74">
        <v>44253.8</v>
      </c>
      <c r="L33" s="74">
        <v>33191.1</v>
      </c>
      <c r="M33" s="77">
        <f t="shared" si="2"/>
        <v>75.001694769714675</v>
      </c>
      <c r="N33" s="74">
        <v>2350.3000000000002</v>
      </c>
      <c r="O33" s="74">
        <v>1762.8</v>
      </c>
      <c r="P33" s="77">
        <f t="shared" si="3"/>
        <v>75.003191081989527</v>
      </c>
    </row>
    <row r="34" spans="1:16" ht="15.75" x14ac:dyDescent="0.25">
      <c r="A34" s="56" t="s">
        <v>128</v>
      </c>
      <c r="B34" s="74">
        <f t="shared" si="4"/>
        <v>199990.09999999998</v>
      </c>
      <c r="C34" s="74">
        <f t="shared" si="5"/>
        <v>134992.79999999999</v>
      </c>
      <c r="D34" s="74">
        <f t="shared" si="6"/>
        <v>67.499741237191245</v>
      </c>
      <c r="E34" s="74"/>
      <c r="F34" s="78"/>
      <c r="G34" s="74"/>
      <c r="H34" s="74">
        <v>175050.8</v>
      </c>
      <c r="I34" s="74">
        <v>131288.4</v>
      </c>
      <c r="J34" s="77">
        <f t="shared" si="1"/>
        <v>75.000171378822614</v>
      </c>
      <c r="K34" s="74">
        <v>20000</v>
      </c>
      <c r="L34" s="74"/>
      <c r="M34" s="77"/>
      <c r="N34" s="74">
        <v>4939.3</v>
      </c>
      <c r="O34" s="74">
        <v>3704.4</v>
      </c>
      <c r="P34" s="77">
        <f t="shared" si="3"/>
        <v>74.99848156621384</v>
      </c>
    </row>
    <row r="35" spans="1:16" ht="15.75" x14ac:dyDescent="0.25">
      <c r="A35" s="56" t="s">
        <v>129</v>
      </c>
      <c r="B35" s="74">
        <f t="shared" si="4"/>
        <v>112804.6</v>
      </c>
      <c r="C35" s="74">
        <f t="shared" si="5"/>
        <v>84603.9</v>
      </c>
      <c r="D35" s="74">
        <f t="shared" si="6"/>
        <v>75.000398919902196</v>
      </c>
      <c r="E35" s="74"/>
      <c r="F35" s="78"/>
      <c r="G35" s="74"/>
      <c r="H35" s="74">
        <v>112128.8</v>
      </c>
      <c r="I35" s="74">
        <v>84096.9</v>
      </c>
      <c r="J35" s="77">
        <f t="shared" si="1"/>
        <v>75.000267549460972</v>
      </c>
      <c r="K35" s="74"/>
      <c r="L35" s="74"/>
      <c r="M35" s="77"/>
      <c r="N35" s="74">
        <v>675.8</v>
      </c>
      <c r="O35" s="74">
        <v>507</v>
      </c>
      <c r="P35" s="77">
        <f t="shared" si="3"/>
        <v>75.022195915951471</v>
      </c>
    </row>
    <row r="36" spans="1:16" ht="15.75" x14ac:dyDescent="0.25">
      <c r="A36" s="56" t="s">
        <v>130</v>
      </c>
      <c r="B36" s="74">
        <f t="shared" si="4"/>
        <v>59680.800000000003</v>
      </c>
      <c r="C36" s="74">
        <f t="shared" si="5"/>
        <v>44760</v>
      </c>
      <c r="D36" s="74">
        <f t="shared" si="6"/>
        <v>74.998994651546226</v>
      </c>
      <c r="E36" s="74"/>
      <c r="F36" s="78"/>
      <c r="G36" s="74"/>
      <c r="H36" s="74">
        <v>55858.3</v>
      </c>
      <c r="I36" s="74">
        <v>41893.199999999997</v>
      </c>
      <c r="J36" s="77">
        <f t="shared" si="1"/>
        <v>74.999060121772416</v>
      </c>
      <c r="K36" s="74">
        <v>3054</v>
      </c>
      <c r="L36" s="74">
        <v>2290.5</v>
      </c>
      <c r="M36" s="77">
        <f t="shared" si="2"/>
        <v>75</v>
      </c>
      <c r="N36" s="74">
        <v>768.5</v>
      </c>
      <c r="O36" s="74">
        <v>576.29999999999995</v>
      </c>
      <c r="P36" s="77">
        <f t="shared" si="3"/>
        <v>74.990240728692243</v>
      </c>
    </row>
    <row r="37" spans="1:16" ht="15.75" x14ac:dyDescent="0.25">
      <c r="A37" s="56" t="s">
        <v>131</v>
      </c>
      <c r="B37" s="74">
        <f t="shared" si="4"/>
        <v>134198.6</v>
      </c>
      <c r="C37" s="74">
        <f t="shared" si="5"/>
        <v>100648.8</v>
      </c>
      <c r="D37" s="74">
        <f t="shared" si="6"/>
        <v>74.999888225361516</v>
      </c>
      <c r="E37" s="74"/>
      <c r="F37" s="78"/>
      <c r="G37" s="74"/>
      <c r="H37" s="74">
        <v>129392.8</v>
      </c>
      <c r="I37" s="74">
        <v>97044.3</v>
      </c>
      <c r="J37" s="77">
        <f t="shared" si="1"/>
        <v>74.999768147841309</v>
      </c>
      <c r="K37" s="74"/>
      <c r="L37" s="74"/>
      <c r="M37" s="77"/>
      <c r="N37" s="74">
        <v>4805.8</v>
      </c>
      <c r="O37" s="74">
        <v>3604.5</v>
      </c>
      <c r="P37" s="77">
        <f t="shared" si="3"/>
        <v>75.003121228515539</v>
      </c>
    </row>
    <row r="38" spans="1:16" ht="15.75" x14ac:dyDescent="0.25">
      <c r="A38" s="56" t="s">
        <v>132</v>
      </c>
      <c r="B38" s="74">
        <f t="shared" si="4"/>
        <v>42097.9</v>
      </c>
      <c r="C38" s="74">
        <f t="shared" si="5"/>
        <v>26023.5</v>
      </c>
      <c r="D38" s="74">
        <f t="shared" si="6"/>
        <v>61.816622681891495</v>
      </c>
      <c r="E38" s="74"/>
      <c r="F38" s="78"/>
      <c r="G38" s="74"/>
      <c r="H38" s="74">
        <v>32787.4</v>
      </c>
      <c r="I38" s="74">
        <v>24590.7</v>
      </c>
      <c r="J38" s="77">
        <f t="shared" si="1"/>
        <v>75.000457492817361</v>
      </c>
      <c r="K38" s="74">
        <v>7400</v>
      </c>
      <c r="L38" s="74"/>
      <c r="M38" s="77"/>
      <c r="N38" s="74">
        <v>1910.5</v>
      </c>
      <c r="O38" s="74">
        <v>1432.8</v>
      </c>
      <c r="P38" s="77">
        <f t="shared" si="3"/>
        <v>74.996074326092639</v>
      </c>
    </row>
    <row r="39" spans="1:16" ht="15.75" x14ac:dyDescent="0.25">
      <c r="A39" s="56" t="s">
        <v>133</v>
      </c>
      <c r="B39" s="74">
        <f t="shared" si="4"/>
        <v>62670.9</v>
      </c>
      <c r="C39" s="74">
        <f t="shared" si="5"/>
        <v>47430.8</v>
      </c>
      <c r="D39" s="74">
        <f t="shared" si="6"/>
        <v>75.682334225294355</v>
      </c>
      <c r="E39" s="74"/>
      <c r="F39" s="78"/>
      <c r="G39" s="74"/>
      <c r="H39" s="74">
        <v>53701.5</v>
      </c>
      <c r="I39" s="74">
        <v>43704.5</v>
      </c>
      <c r="J39" s="77">
        <f t="shared" si="1"/>
        <v>81.384132659236712</v>
      </c>
      <c r="K39" s="74">
        <v>6895.3</v>
      </c>
      <c r="L39" s="74">
        <v>2170.8000000000002</v>
      </c>
      <c r="M39" s="77">
        <f t="shared" si="2"/>
        <v>31.482314039998261</v>
      </c>
      <c r="N39" s="74">
        <v>2074.1</v>
      </c>
      <c r="O39" s="74">
        <v>1555.5</v>
      </c>
      <c r="P39" s="77">
        <f t="shared" si="3"/>
        <v>74.996383973771756</v>
      </c>
    </row>
    <row r="40" spans="1:16" ht="15.75" x14ac:dyDescent="0.25">
      <c r="A40" s="56" t="s">
        <v>134</v>
      </c>
      <c r="B40" s="74">
        <f t="shared" si="4"/>
        <v>116889.40000000001</v>
      </c>
      <c r="C40" s="74">
        <f t="shared" si="5"/>
        <v>65167.5</v>
      </c>
      <c r="D40" s="74">
        <f t="shared" si="6"/>
        <v>55.751419718126705</v>
      </c>
      <c r="E40" s="74"/>
      <c r="F40" s="78"/>
      <c r="G40" s="74"/>
      <c r="H40" s="74">
        <v>85020.6</v>
      </c>
      <c r="I40" s="74">
        <v>63765.9</v>
      </c>
      <c r="J40" s="77">
        <f t="shared" si="1"/>
        <v>75.000529283491289</v>
      </c>
      <c r="K40" s="74">
        <v>30000</v>
      </c>
      <c r="L40" s="74"/>
      <c r="M40" s="77"/>
      <c r="N40" s="74">
        <v>1868.8</v>
      </c>
      <c r="O40" s="74">
        <v>1401.6</v>
      </c>
      <c r="P40" s="77">
        <f t="shared" si="3"/>
        <v>75</v>
      </c>
    </row>
    <row r="41" spans="1:16" ht="15.75" x14ac:dyDescent="0.25">
      <c r="A41" s="56" t="s">
        <v>135</v>
      </c>
      <c r="B41" s="74">
        <f t="shared" si="4"/>
        <v>54295.5</v>
      </c>
      <c r="C41" s="74">
        <f t="shared" si="5"/>
        <v>36971.700000000004</v>
      </c>
      <c r="D41" s="74">
        <f t="shared" si="6"/>
        <v>68.093488410641783</v>
      </c>
      <c r="E41" s="74"/>
      <c r="F41" s="78"/>
      <c r="G41" s="74"/>
      <c r="H41" s="74">
        <v>47527.3</v>
      </c>
      <c r="I41" s="74">
        <v>35645.4</v>
      </c>
      <c r="J41" s="77">
        <f t="shared" si="1"/>
        <v>74.999842195958948</v>
      </c>
      <c r="K41" s="74">
        <v>5000</v>
      </c>
      <c r="L41" s="74"/>
      <c r="M41" s="77"/>
      <c r="N41" s="74">
        <v>1768.2</v>
      </c>
      <c r="O41" s="74">
        <v>1326.3</v>
      </c>
      <c r="P41" s="77">
        <f t="shared" si="3"/>
        <v>75.008483203257555</v>
      </c>
    </row>
    <row r="42" spans="1:16" ht="15.75" x14ac:dyDescent="0.25">
      <c r="A42" s="56" t="s">
        <v>136</v>
      </c>
      <c r="B42" s="74">
        <f t="shared" si="4"/>
        <v>96936.2</v>
      </c>
      <c r="C42" s="74">
        <f t="shared" si="5"/>
        <v>77201.900000000009</v>
      </c>
      <c r="D42" s="74">
        <f t="shared" si="6"/>
        <v>79.64197069825309</v>
      </c>
      <c r="E42" s="74"/>
      <c r="F42" s="78"/>
      <c r="G42" s="74"/>
      <c r="H42" s="74">
        <v>77739.199999999997</v>
      </c>
      <c r="I42" s="74">
        <v>62804.6</v>
      </c>
      <c r="J42" s="77">
        <f t="shared" si="1"/>
        <v>80.788842694547924</v>
      </c>
      <c r="K42" s="74">
        <v>18442.2</v>
      </c>
      <c r="L42" s="74">
        <v>13831.2</v>
      </c>
      <c r="M42" s="77">
        <f t="shared" si="2"/>
        <v>74.997559944041384</v>
      </c>
      <c r="N42" s="74">
        <v>754.8</v>
      </c>
      <c r="O42" s="74">
        <v>566.1</v>
      </c>
      <c r="P42" s="77">
        <f t="shared" si="3"/>
        <v>75.000000000000014</v>
      </c>
    </row>
    <row r="43" spans="1:16" ht="15.75" x14ac:dyDescent="0.25">
      <c r="A43" s="56" t="s">
        <v>137</v>
      </c>
      <c r="B43" s="74">
        <f t="shared" si="4"/>
        <v>90792</v>
      </c>
      <c r="C43" s="74">
        <f t="shared" si="5"/>
        <v>73644.299999999988</v>
      </c>
      <c r="D43" s="74">
        <f t="shared" si="6"/>
        <v>81.113203806502767</v>
      </c>
      <c r="E43" s="74"/>
      <c r="F43" s="78"/>
      <c r="G43" s="74"/>
      <c r="H43" s="74">
        <v>88820.9</v>
      </c>
      <c r="I43" s="74">
        <v>72165.899999999994</v>
      </c>
      <c r="J43" s="77">
        <f t="shared" si="1"/>
        <v>81.248782662639087</v>
      </c>
      <c r="K43" s="74"/>
      <c r="L43" s="74"/>
      <c r="M43" s="77"/>
      <c r="N43" s="77">
        <v>1971.1</v>
      </c>
      <c r="O43" s="74">
        <v>1478.4</v>
      </c>
      <c r="P43" s="77">
        <f t="shared" si="3"/>
        <v>75.003804981989759</v>
      </c>
    </row>
    <row r="44" spans="1:16" ht="15.75" x14ac:dyDescent="0.25">
      <c r="A44" s="56" t="s">
        <v>138</v>
      </c>
      <c r="B44" s="74">
        <f t="shared" si="4"/>
        <v>359020.3</v>
      </c>
      <c r="C44" s="74">
        <f t="shared" si="5"/>
        <v>176265</v>
      </c>
      <c r="D44" s="74">
        <f t="shared" si="6"/>
        <v>49.096109607172636</v>
      </c>
      <c r="E44" s="74"/>
      <c r="F44" s="78"/>
      <c r="G44" s="74"/>
      <c r="H44" s="74">
        <v>211381.6</v>
      </c>
      <c r="I44" s="74">
        <v>158535.9</v>
      </c>
      <c r="J44" s="77">
        <f t="shared" si="1"/>
        <v>74.999858076578079</v>
      </c>
      <c r="K44" s="74">
        <v>124000</v>
      </c>
      <c r="L44" s="74"/>
      <c r="M44" s="77"/>
      <c r="N44" s="77">
        <v>23638.7</v>
      </c>
      <c r="O44" s="74">
        <v>17729.099999999999</v>
      </c>
      <c r="P44" s="77">
        <f t="shared" si="3"/>
        <v>75.000317276330748</v>
      </c>
    </row>
    <row r="45" spans="1:16" ht="31.5" x14ac:dyDescent="0.25">
      <c r="A45" s="55" t="s">
        <v>139</v>
      </c>
      <c r="B45" s="75">
        <f>SUM(B46:B49)</f>
        <v>261244.90000000002</v>
      </c>
      <c r="C45" s="75">
        <f>SUM(C46:C49)</f>
        <v>195934.80000000002</v>
      </c>
      <c r="D45" s="75">
        <f t="shared" si="6"/>
        <v>75.000430630416133</v>
      </c>
      <c r="E45" s="75">
        <f>SUM(E46:E49)</f>
        <v>37735</v>
      </c>
      <c r="F45" s="75">
        <f>SUM(F46:F49)</f>
        <v>28302</v>
      </c>
      <c r="G45" s="75">
        <f>F45/E45*100</f>
        <v>75.001987544719768</v>
      </c>
      <c r="H45" s="75">
        <f>SUM(H46:H49)</f>
        <v>149668.6</v>
      </c>
      <c r="I45" s="75">
        <f>SUM(I46:I49)</f>
        <v>112251.6</v>
      </c>
      <c r="J45" s="73">
        <f t="shared" si="1"/>
        <v>75.000100221422528</v>
      </c>
      <c r="K45" s="75">
        <f>SUM(K46:K49)</f>
        <v>7828.8</v>
      </c>
      <c r="L45" s="75">
        <f>SUM(L46:L49)</f>
        <v>5871.6</v>
      </c>
      <c r="M45" s="82">
        <f t="shared" si="2"/>
        <v>75</v>
      </c>
      <c r="N45" s="75">
        <f>SUM(N46:N49)</f>
        <v>66012.5</v>
      </c>
      <c r="O45" s="75">
        <f>SUM(O46:O49)</f>
        <v>49509.599999999999</v>
      </c>
      <c r="P45" s="75">
        <f t="shared" ref="P45:P49" si="7">O45/N45*100</f>
        <v>75.000340844537021</v>
      </c>
    </row>
    <row r="46" spans="1:16" ht="15.75" x14ac:dyDescent="0.25">
      <c r="A46" s="56" t="s">
        <v>140</v>
      </c>
      <c r="B46" s="74">
        <f>E46+H46+K46+N46</f>
        <v>64625.1</v>
      </c>
      <c r="C46" s="74">
        <f>F46+I46+L46+O46</f>
        <v>48468.9</v>
      </c>
      <c r="D46" s="74">
        <f t="shared" si="6"/>
        <v>75.000116053979028</v>
      </c>
      <c r="E46" s="74"/>
      <c r="F46" s="78"/>
      <c r="G46" s="74"/>
      <c r="H46" s="74"/>
      <c r="I46" s="78">
        <v>0</v>
      </c>
      <c r="J46" s="77"/>
      <c r="K46" s="74"/>
      <c r="L46" s="77"/>
      <c r="M46" s="77"/>
      <c r="N46" s="74">
        <v>64625.1</v>
      </c>
      <c r="O46" s="74">
        <v>48468.9</v>
      </c>
      <c r="P46" s="77">
        <f t="shared" si="7"/>
        <v>75.000116053979028</v>
      </c>
    </row>
    <row r="47" spans="1:16" ht="15.75" x14ac:dyDescent="0.25">
      <c r="A47" s="56" t="s">
        <v>141</v>
      </c>
      <c r="B47" s="74">
        <f t="shared" ref="B47:B49" si="8">E47+H47+K47+N47</f>
        <v>21655.399999999998</v>
      </c>
      <c r="C47" s="74">
        <f t="shared" ref="C47:C49" si="9">F47+I47+L47+O47</f>
        <v>16241.400000000001</v>
      </c>
      <c r="D47" s="74">
        <f t="shared" si="6"/>
        <v>74.999307332120409</v>
      </c>
      <c r="E47" s="74"/>
      <c r="F47" s="74"/>
      <c r="G47" s="74"/>
      <c r="H47" s="74">
        <v>21399.8</v>
      </c>
      <c r="I47" s="74">
        <v>16049.7</v>
      </c>
      <c r="J47" s="77">
        <f t="shared" si="1"/>
        <v>74.999299058869724</v>
      </c>
      <c r="K47" s="74"/>
      <c r="L47" s="74"/>
      <c r="M47" s="77"/>
      <c r="N47" s="74">
        <v>255.6</v>
      </c>
      <c r="O47" s="74">
        <v>191.7</v>
      </c>
      <c r="P47" s="77">
        <f t="shared" si="7"/>
        <v>75</v>
      </c>
    </row>
    <row r="48" spans="1:16" ht="17.25" customHeight="1" x14ac:dyDescent="0.25">
      <c r="A48" s="56" t="s">
        <v>142</v>
      </c>
      <c r="B48" s="74">
        <f t="shared" si="8"/>
        <v>119401.2</v>
      </c>
      <c r="C48" s="74">
        <f t="shared" si="9"/>
        <v>89551.8</v>
      </c>
      <c r="D48" s="74">
        <f t="shared" si="6"/>
        <v>75.00075376126874</v>
      </c>
      <c r="E48" s="74">
        <v>37735</v>
      </c>
      <c r="F48" s="74">
        <v>28302</v>
      </c>
      <c r="G48" s="74">
        <f>F48/E48*100</f>
        <v>75.001987544719768</v>
      </c>
      <c r="H48" s="74">
        <v>81340.7</v>
      </c>
      <c r="I48" s="74">
        <v>61005.599999999999</v>
      </c>
      <c r="J48" s="77">
        <f t="shared" si="1"/>
        <v>75.000092204763419</v>
      </c>
      <c r="K48" s="74"/>
      <c r="L48" s="74"/>
      <c r="M48" s="77"/>
      <c r="N48" s="74">
        <v>325.5</v>
      </c>
      <c r="O48" s="74">
        <v>244.2</v>
      </c>
      <c r="P48" s="77">
        <f t="shared" si="7"/>
        <v>75.023041474654377</v>
      </c>
    </row>
    <row r="49" spans="1:16" ht="15.75" x14ac:dyDescent="0.25">
      <c r="A49" s="56" t="s">
        <v>143</v>
      </c>
      <c r="B49" s="74">
        <f t="shared" si="8"/>
        <v>55563.200000000004</v>
      </c>
      <c r="C49" s="74">
        <f t="shared" si="9"/>
        <v>41672.700000000004</v>
      </c>
      <c r="D49" s="74">
        <f t="shared" si="6"/>
        <v>75.000539925706221</v>
      </c>
      <c r="E49" s="74"/>
      <c r="F49" s="74"/>
      <c r="G49" s="74"/>
      <c r="H49" s="74">
        <v>46928.1</v>
      </c>
      <c r="I49" s="74">
        <v>35196.300000000003</v>
      </c>
      <c r="J49" s="77">
        <f t="shared" si="1"/>
        <v>75.000479456871261</v>
      </c>
      <c r="K49" s="74">
        <v>7828.8</v>
      </c>
      <c r="L49" s="74">
        <v>5871.6</v>
      </c>
      <c r="M49" s="77">
        <f t="shared" si="2"/>
        <v>75</v>
      </c>
      <c r="N49" s="74">
        <v>806.3</v>
      </c>
      <c r="O49" s="74">
        <v>604.79999999999995</v>
      </c>
      <c r="P49" s="77">
        <f t="shared" si="7"/>
        <v>75.00930174872876</v>
      </c>
    </row>
    <row r="50" spans="1:16" ht="31.5" customHeight="1" x14ac:dyDescent="0.25">
      <c r="A50" s="55" t="s">
        <v>421</v>
      </c>
      <c r="B50" s="75">
        <f>E50+H50+K50+N50</f>
        <v>0</v>
      </c>
      <c r="C50" s="75">
        <f>F50+I50+L50+O50</f>
        <v>0</v>
      </c>
      <c r="D50" s="76"/>
      <c r="E50" s="76"/>
      <c r="F50" s="76"/>
      <c r="G50" s="76"/>
      <c r="H50" s="76"/>
      <c r="I50" s="76"/>
      <c r="J50" s="73"/>
      <c r="K50" s="76"/>
      <c r="L50" s="76"/>
      <c r="M50" s="73"/>
      <c r="N50" s="75"/>
      <c r="O50" s="76"/>
      <c r="P50" s="73"/>
    </row>
    <row r="51" spans="1:16" ht="21" customHeight="1" x14ac:dyDescent="0.25">
      <c r="A51" s="55" t="s">
        <v>145</v>
      </c>
      <c r="B51" s="75">
        <f>E51+H51+K51+N51</f>
        <v>4378132.8999999985</v>
      </c>
      <c r="C51" s="75">
        <f>F51+I51+L51+O51</f>
        <v>3069712.9</v>
      </c>
      <c r="D51" s="75">
        <f t="shared" si="6"/>
        <v>70.114657780260643</v>
      </c>
      <c r="E51" s="75">
        <f>E7+E45+E50</f>
        <v>37735</v>
      </c>
      <c r="F51" s="75">
        <f>F7+F45+F50</f>
        <v>28302</v>
      </c>
      <c r="G51" s="75">
        <f>F51/E51*100</f>
        <v>75.001987544719768</v>
      </c>
      <c r="H51" s="75">
        <f>H45+H7+H50</f>
        <v>3500995.9999999991</v>
      </c>
      <c r="I51" s="75">
        <f>I45+I7+I50</f>
        <v>2660897.7999999998</v>
      </c>
      <c r="J51" s="73">
        <f t="shared" si="1"/>
        <v>76.004022855210366</v>
      </c>
      <c r="K51" s="75">
        <f>K45+K7+K50</f>
        <v>657280.1</v>
      </c>
      <c r="L51" s="75">
        <f>L45+L7+L50</f>
        <v>243920.70000000004</v>
      </c>
      <c r="M51" s="82">
        <f t="shared" si="2"/>
        <v>37.110616919635945</v>
      </c>
      <c r="N51" s="75">
        <f>N7+N45+N50</f>
        <v>182121.80000000005</v>
      </c>
      <c r="O51" s="75">
        <f>O7+O45+O50</f>
        <v>136592.40000000002</v>
      </c>
      <c r="P51" s="73">
        <f>O51/N51*100</f>
        <v>75.000576537240462</v>
      </c>
    </row>
    <row r="52" spans="1:16" ht="15.75" x14ac:dyDescent="0.25">
      <c r="A52" s="57"/>
      <c r="B52" s="57"/>
      <c r="C52" s="58"/>
      <c r="D52" s="59"/>
      <c r="E52" s="59"/>
      <c r="F52" s="58"/>
      <c r="G52" s="59"/>
      <c r="H52" s="59"/>
      <c r="I52" s="58"/>
      <c r="J52" s="59"/>
      <c r="K52" s="59"/>
      <c r="L52" s="58"/>
      <c r="M52" s="59"/>
    </row>
    <row r="53" spans="1:16" ht="15.75" customHeight="1" x14ac:dyDescent="0.25">
      <c r="A53" s="191" t="s">
        <v>991</v>
      </c>
      <c r="B53" s="191"/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</row>
    <row r="54" spans="1:16" ht="15.75" customHeight="1" x14ac:dyDescent="0.25">
      <c r="A54" s="191" t="s">
        <v>420</v>
      </c>
      <c r="B54" s="191"/>
      <c r="C54" s="191"/>
      <c r="D54" s="191"/>
      <c r="E54" s="191"/>
      <c r="F54" s="191"/>
      <c r="G54" s="191"/>
      <c r="H54" s="191"/>
      <c r="I54" s="191"/>
      <c r="J54" s="191"/>
      <c r="K54" s="191"/>
      <c r="L54" s="191"/>
      <c r="M54" s="191"/>
    </row>
    <row r="56" spans="1:16" x14ac:dyDescent="0.25">
      <c r="C56" s="30"/>
    </row>
    <row r="58" spans="1:16" x14ac:dyDescent="0.25">
      <c r="B58" s="30"/>
      <c r="C58" s="30"/>
    </row>
    <row r="59" spans="1:16" x14ac:dyDescent="0.25">
      <c r="C59" s="30"/>
    </row>
  </sheetData>
  <mergeCells count="10">
    <mergeCell ref="A1:P1"/>
    <mergeCell ref="A53:M53"/>
    <mergeCell ref="A54:M54"/>
    <mergeCell ref="N5:P5"/>
    <mergeCell ref="E4:P4"/>
    <mergeCell ref="A4:A6"/>
    <mergeCell ref="K5:M5"/>
    <mergeCell ref="H5:J5"/>
    <mergeCell ref="E5:G5"/>
    <mergeCell ref="B4:D5"/>
  </mergeCells>
  <printOptions horizontalCentered="1"/>
  <pageMargins left="0.11811023622047245" right="0.11811023622047245" top="0.15748031496062992" bottom="0.15748031496062992" header="0" footer="0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C411"/>
  <sheetViews>
    <sheetView showZeros="0" view="pageBreakPreview" zoomScale="55" zoomScaleNormal="55" zoomScaleSheetLayoutView="55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A397" sqref="A397:AE397"/>
    </sheetView>
  </sheetViews>
  <sheetFormatPr defaultRowHeight="15" x14ac:dyDescent="0.25"/>
  <cols>
    <col min="1" max="1" width="32.625" style="35" customWidth="1"/>
    <col min="2" max="2" width="16.125" style="27" customWidth="1"/>
    <col min="3" max="3" width="13.125" style="27" customWidth="1"/>
    <col min="4" max="4" width="13.625" style="27" customWidth="1"/>
    <col min="5" max="5" width="14.5" style="27" customWidth="1"/>
    <col min="6" max="6" width="10.875" style="27" customWidth="1"/>
    <col min="7" max="7" width="12.125" style="27" customWidth="1"/>
    <col min="8" max="8" width="14.75" style="27" customWidth="1"/>
    <col min="9" max="9" width="11.25" style="27" customWidth="1"/>
    <col min="10" max="10" width="12.375" style="27" customWidth="1"/>
    <col min="11" max="11" width="16.375" style="27" customWidth="1"/>
    <col min="12" max="12" width="12.75" style="27" customWidth="1"/>
    <col min="13" max="13" width="13.25" style="27" customWidth="1"/>
    <col min="14" max="14" width="13.875" style="27" customWidth="1"/>
    <col min="15" max="16" width="12.375" style="27" customWidth="1"/>
    <col min="17" max="17" width="13.875" style="27" customWidth="1"/>
    <col min="18" max="19" width="12.375" style="27" customWidth="1"/>
    <col min="20" max="20" width="14" style="27" customWidth="1"/>
    <col min="21" max="22" width="12.375" style="27" customWidth="1"/>
    <col min="23" max="23" width="13.75" style="27" customWidth="1"/>
    <col min="24" max="25" width="12.375" style="27" customWidth="1"/>
    <col min="26" max="26" width="14.25" style="27" customWidth="1"/>
    <col min="27" max="27" width="11.75" style="27" customWidth="1"/>
    <col min="28" max="28" width="11.875" style="27" customWidth="1"/>
    <col min="29" max="29" width="14.75" style="27" customWidth="1"/>
    <col min="30" max="31" width="11.875" style="27" customWidth="1"/>
    <col min="32" max="32" width="15.375" style="27" customWidth="1"/>
    <col min="33" max="33" width="12.875" style="27" customWidth="1"/>
    <col min="34" max="34" width="11.25" style="27" customWidth="1"/>
    <col min="35" max="35" width="15.75" style="27" customWidth="1"/>
    <col min="36" max="36" width="12.125" style="27" customWidth="1"/>
    <col min="37" max="37" width="12.25" style="27" customWidth="1"/>
    <col min="38" max="38" width="15" style="27" customWidth="1"/>
    <col min="39" max="39" width="11.875" style="27" customWidth="1"/>
    <col min="40" max="40" width="12.125" style="27" customWidth="1"/>
    <col min="41" max="41" width="15" style="27" customWidth="1"/>
    <col min="42" max="42" width="12.75" style="27" customWidth="1"/>
    <col min="43" max="43" width="11.875" style="27" customWidth="1"/>
    <col min="44" max="44" width="14.375" style="27" customWidth="1"/>
    <col min="45" max="46" width="11.875" style="27" customWidth="1"/>
    <col min="47" max="47" width="13" style="27" customWidth="1"/>
    <col min="48" max="49" width="11.875" style="27" customWidth="1"/>
    <col min="50" max="50" width="14.125" style="27" customWidth="1"/>
    <col min="51" max="52" width="11.875" style="27" customWidth="1"/>
    <col min="53" max="53" width="14.875" style="27" customWidth="1"/>
    <col min="54" max="54" width="13.375" style="27" customWidth="1"/>
    <col min="55" max="55" width="12" style="27" customWidth="1"/>
    <col min="56" max="56" width="15.75" style="27" customWidth="1"/>
    <col min="57" max="57" width="10.875" style="27" customWidth="1"/>
    <col min="58" max="58" width="12.25" style="27" customWidth="1"/>
    <col min="59" max="59" width="15.375" style="27" customWidth="1"/>
    <col min="60" max="60" width="11.75" style="27" customWidth="1"/>
    <col min="61" max="61" width="11.875" style="27" customWidth="1"/>
    <col min="62" max="62" width="14.75" style="27" customWidth="1"/>
    <col min="63" max="63" width="10.875" style="27" customWidth="1"/>
    <col min="64" max="64" width="12.5" style="27" customWidth="1"/>
    <col min="65" max="65" width="14.5" style="27" customWidth="1"/>
    <col min="66" max="66" width="10.875" style="27" customWidth="1"/>
    <col min="67" max="67" width="12" style="27" customWidth="1"/>
    <col min="68" max="68" width="15.875" style="27" customWidth="1"/>
    <col min="69" max="70" width="12" style="27" customWidth="1"/>
    <col min="71" max="71" width="15.875" style="27" customWidth="1"/>
    <col min="72" max="72" width="11.25" style="27" customWidth="1"/>
    <col min="73" max="73" width="11.75" style="27" customWidth="1"/>
    <col min="74" max="74" width="14.25" style="27" customWidth="1"/>
    <col min="75" max="76" width="11.75" style="27" customWidth="1"/>
    <col min="77" max="77" width="14.625" style="27" customWidth="1"/>
    <col min="78" max="79" width="11.75" style="27" customWidth="1"/>
    <col min="80" max="80" width="14.625" style="27" customWidth="1"/>
    <col min="81" max="81" width="12" style="27" customWidth="1"/>
    <col min="82" max="82" width="11.75" style="27" customWidth="1"/>
    <col min="83" max="83" width="14.625" style="27" customWidth="1"/>
    <col min="84" max="84" width="11.5" style="27" customWidth="1"/>
    <col min="85" max="85" width="12.625" style="27" customWidth="1"/>
    <col min="86" max="86" width="14" style="27" customWidth="1"/>
    <col min="87" max="88" width="12.625" style="27" customWidth="1"/>
    <col min="89" max="89" width="14.875" style="27" customWidth="1"/>
    <col min="90" max="90" width="12" style="27" customWidth="1"/>
    <col min="91" max="91" width="12.625" style="27" customWidth="1"/>
    <col min="92" max="92" width="14.375" style="27" customWidth="1"/>
    <col min="93" max="93" width="12.375" style="27" customWidth="1"/>
    <col min="94" max="94" width="12.125" style="27" customWidth="1"/>
    <col min="95" max="95" width="13.625" style="27" customWidth="1"/>
    <col min="96" max="97" width="12.125" style="27" customWidth="1"/>
    <col min="98" max="98" width="14.75" style="27" customWidth="1"/>
    <col min="99" max="99" width="12.125" style="27" customWidth="1"/>
    <col min="100" max="100" width="11.375" style="27" customWidth="1"/>
    <col min="101" max="101" width="15.125" style="27" customWidth="1"/>
    <col min="102" max="102" width="11.75" style="27" customWidth="1"/>
    <col min="103" max="103" width="12.25" style="27" customWidth="1"/>
    <col min="104" max="104" width="14.5" style="27" customWidth="1"/>
    <col min="105" max="105" width="12.125" style="27" customWidth="1"/>
    <col min="106" max="106" width="12.375" style="27" customWidth="1"/>
    <col min="107" max="107" width="15.5" style="27" customWidth="1"/>
    <col min="108" max="108" width="11.625" style="27" customWidth="1"/>
    <col min="109" max="109" width="12.375" style="27" customWidth="1"/>
    <col min="110" max="110" width="15.125" style="27" customWidth="1"/>
    <col min="111" max="111" width="11.875" style="27" customWidth="1"/>
    <col min="112" max="112" width="12.5" style="27" customWidth="1"/>
    <col min="113" max="113" width="15.375" style="27" customWidth="1"/>
    <col min="114" max="114" width="11.125" style="27" customWidth="1"/>
    <col min="115" max="115" width="12" style="27" customWidth="1"/>
    <col min="116" max="116" width="15" style="27" customWidth="1"/>
    <col min="117" max="118" width="12" style="27" customWidth="1"/>
    <col min="119" max="119" width="13.75" style="27" customWidth="1"/>
    <col min="120" max="121" width="12" style="27" customWidth="1"/>
    <col min="122" max="122" width="14.125" style="27" customWidth="1"/>
    <col min="123" max="124" width="12" style="27" customWidth="1"/>
    <col min="125" max="125" width="15.875" style="27" customWidth="1"/>
    <col min="126" max="126" width="11.875" style="27" customWidth="1"/>
    <col min="127" max="127" width="12.375" style="27" customWidth="1"/>
    <col min="128" max="128" width="14.5" style="27" customWidth="1"/>
    <col min="129" max="129" width="11.875" style="27" customWidth="1"/>
    <col min="130" max="130" width="12.875" style="27" customWidth="1"/>
    <col min="131" max="131" width="16.375" style="27" customWidth="1"/>
    <col min="132" max="132" width="12.75" style="27" customWidth="1"/>
    <col min="133" max="133" width="12" style="27" customWidth="1"/>
    <col min="134" max="134" width="15" style="27" customWidth="1"/>
    <col min="135" max="136" width="12" style="27" customWidth="1"/>
    <col min="137" max="137" width="14.75" style="27" customWidth="1"/>
    <col min="138" max="139" width="12" style="27" customWidth="1"/>
    <col min="140" max="140" width="14.875" style="27" customWidth="1"/>
    <col min="141" max="142" width="12" style="27" customWidth="1"/>
    <col min="143" max="143" width="15.75" style="27" customWidth="1"/>
    <col min="144" max="144" width="12.125" style="27" customWidth="1"/>
    <col min="145" max="145" width="13.375" style="27" customWidth="1"/>
    <col min="146" max="146" width="13.625" style="27" customWidth="1"/>
    <col min="147" max="147" width="10.5" style="27" customWidth="1"/>
    <col min="148" max="148" width="11.375" style="27" customWidth="1"/>
    <col min="149" max="149" width="14.25" style="27" customWidth="1"/>
    <col min="150" max="150" width="10.375" style="27" customWidth="1"/>
    <col min="151" max="151" width="11.75" style="27" customWidth="1"/>
    <col min="152" max="152" width="13.75" style="27" customWidth="1"/>
    <col min="153" max="153" width="11.375" style="27" customWidth="1"/>
    <col min="154" max="154" width="10.875" style="27" customWidth="1"/>
    <col min="155" max="155" width="13.375" style="27" customWidth="1"/>
    <col min="156" max="156" width="10.25" style="27" customWidth="1"/>
    <col min="157" max="157" width="12.25" style="27" customWidth="1"/>
    <col min="158" max="158" width="14.625" style="27" customWidth="1"/>
    <col min="159" max="160" width="10.875" style="27" customWidth="1"/>
    <col min="161" max="161" width="14" style="27" customWidth="1"/>
    <col min="162" max="162" width="11.625" style="27" customWidth="1"/>
    <col min="163" max="163" width="10.875" style="27" customWidth="1"/>
    <col min="164" max="164" width="13.25" style="27" customWidth="1"/>
    <col min="165" max="165" width="11.25" style="27" customWidth="1"/>
    <col min="166" max="166" width="12.125" style="27" customWidth="1"/>
    <col min="167" max="167" width="13.75" style="27" customWidth="1"/>
    <col min="168" max="168" width="11.5" style="27" customWidth="1"/>
    <col min="169" max="169" width="11.75" style="27" customWidth="1"/>
    <col min="170" max="170" width="14.5" style="27" customWidth="1"/>
    <col min="171" max="171" width="12" style="27" customWidth="1"/>
    <col min="172" max="172" width="11.5" style="27" customWidth="1"/>
    <col min="173" max="173" width="14.375" style="27" customWidth="1"/>
    <col min="174" max="174" width="10.75" style="27" customWidth="1"/>
    <col min="175" max="175" width="12.375" style="27" customWidth="1"/>
    <col min="176" max="176" width="14" style="27" customWidth="1"/>
    <col min="177" max="177" width="10.125" style="27" customWidth="1"/>
    <col min="178" max="178" width="11" style="27" customWidth="1"/>
    <col min="179" max="179" width="14" style="27" customWidth="1"/>
    <col min="180" max="180" width="11" style="27" customWidth="1"/>
    <col min="181" max="181" width="12" style="27" customWidth="1"/>
    <col min="182" max="182" width="15.75" style="27" customWidth="1"/>
    <col min="183" max="183" width="12" style="27" customWidth="1"/>
    <col min="184" max="184" width="12.375" style="27" customWidth="1"/>
    <col min="185" max="185" width="13.375" style="27" customWidth="1"/>
    <col min="186" max="186" width="11" style="27" customWidth="1"/>
    <col min="187" max="187" width="11.875" style="27" customWidth="1"/>
    <col min="188" max="188" width="14" style="27" customWidth="1"/>
    <col min="189" max="189" width="12.625" style="27" customWidth="1"/>
    <col min="190" max="190" width="12.25" style="27" customWidth="1"/>
    <col min="191" max="191" width="15.125" style="27" customWidth="1"/>
    <col min="192" max="192" width="12.375" style="27" customWidth="1"/>
    <col min="193" max="193" width="12.25" style="27" customWidth="1"/>
    <col min="194" max="194" width="13.5" style="27" customWidth="1"/>
    <col min="195" max="195" width="11.125" style="27" customWidth="1"/>
    <col min="196" max="196" width="11.625" style="27" customWidth="1"/>
    <col min="197" max="197" width="14" style="27" customWidth="1"/>
    <col min="198" max="198" width="12.375" style="27" customWidth="1"/>
    <col min="199" max="199" width="11.125" style="27" customWidth="1"/>
    <col min="200" max="200" width="14.875" style="27" customWidth="1"/>
    <col min="201" max="202" width="11.875" style="27" customWidth="1"/>
    <col min="203" max="203" width="14.75" style="27" customWidth="1"/>
    <col min="204" max="205" width="12.75" style="27" customWidth="1"/>
    <col min="206" max="206" width="14.25" style="27" customWidth="1"/>
    <col min="207" max="207" width="10.625" style="27" customWidth="1"/>
    <col min="208" max="208" width="12.25" style="27" customWidth="1"/>
    <col min="209" max="209" width="15.25" style="51" customWidth="1"/>
    <col min="210" max="210" width="12.875" style="51" customWidth="1"/>
    <col min="211" max="211" width="12.75" style="51" customWidth="1"/>
    <col min="212" max="16384" width="9" style="51"/>
  </cols>
  <sheetData>
    <row r="1" spans="1:211" s="27" customFormat="1" ht="29.25" customHeight="1" x14ac:dyDescent="0.25">
      <c r="A1" s="35"/>
      <c r="AJ1" s="226"/>
      <c r="AK1" s="226"/>
      <c r="AO1" s="228"/>
      <c r="AP1" s="228"/>
      <c r="BH1" s="226" t="s">
        <v>149</v>
      </c>
      <c r="BI1" s="226"/>
      <c r="CB1" s="122"/>
      <c r="CE1" s="122"/>
      <c r="CF1" s="122"/>
      <c r="CG1" s="122"/>
      <c r="CH1" s="126"/>
      <c r="CI1" s="126"/>
      <c r="CJ1" s="126"/>
      <c r="CK1" s="122"/>
      <c r="CL1" s="226" t="s">
        <v>149</v>
      </c>
      <c r="CM1" s="226"/>
      <c r="DP1" s="226" t="s">
        <v>149</v>
      </c>
      <c r="DQ1" s="226"/>
      <c r="DR1" s="126"/>
      <c r="DS1" s="126"/>
      <c r="DT1" s="126"/>
      <c r="ET1" s="224" t="s">
        <v>149</v>
      </c>
      <c r="EU1" s="224"/>
      <c r="FX1" s="224" t="s">
        <v>149</v>
      </c>
      <c r="FY1" s="224"/>
      <c r="HB1" s="224" t="s">
        <v>149</v>
      </c>
      <c r="HC1" s="224"/>
    </row>
    <row r="2" spans="1:211" s="27" customFormat="1" ht="44.25" customHeight="1" x14ac:dyDescent="0.25">
      <c r="A2" s="36"/>
      <c r="B2" s="193" t="s">
        <v>990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87" t="s">
        <v>990</v>
      </c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V2" s="187"/>
      <c r="AW2" s="187"/>
      <c r="AX2" s="187"/>
      <c r="AY2" s="187"/>
      <c r="AZ2" s="187"/>
      <c r="BA2" s="187"/>
      <c r="BB2" s="187"/>
      <c r="BC2" s="187"/>
      <c r="BD2" s="187"/>
      <c r="BE2" s="187"/>
      <c r="BF2" s="187"/>
      <c r="BG2" s="187"/>
      <c r="BH2" s="187"/>
      <c r="BI2" s="187"/>
      <c r="BJ2" s="187" t="s">
        <v>990</v>
      </c>
      <c r="BK2" s="187"/>
      <c r="BL2" s="187"/>
      <c r="BM2" s="187"/>
      <c r="BN2" s="187"/>
      <c r="BO2" s="187"/>
      <c r="BP2" s="187"/>
      <c r="BQ2" s="187"/>
      <c r="BR2" s="187"/>
      <c r="BS2" s="187"/>
      <c r="BT2" s="187"/>
      <c r="BU2" s="187"/>
      <c r="BV2" s="187"/>
      <c r="BW2" s="187"/>
      <c r="BX2" s="187"/>
      <c r="BY2" s="187"/>
      <c r="BZ2" s="187"/>
      <c r="CA2" s="187"/>
      <c r="CB2" s="187"/>
      <c r="CC2" s="187"/>
      <c r="CD2" s="187"/>
      <c r="CE2" s="187"/>
      <c r="CF2" s="187"/>
      <c r="CG2" s="187"/>
      <c r="CH2" s="187"/>
      <c r="CI2" s="187"/>
      <c r="CJ2" s="187"/>
      <c r="CK2" s="187"/>
      <c r="CL2" s="187"/>
      <c r="CM2" s="187"/>
      <c r="CN2" s="193" t="s">
        <v>990</v>
      </c>
      <c r="CO2" s="193"/>
      <c r="CP2" s="193"/>
      <c r="CQ2" s="193"/>
      <c r="CR2" s="193"/>
      <c r="CS2" s="193"/>
      <c r="CT2" s="193"/>
      <c r="CU2" s="193"/>
      <c r="CV2" s="193"/>
      <c r="CW2" s="193"/>
      <c r="CX2" s="193"/>
      <c r="CY2" s="193"/>
      <c r="CZ2" s="193"/>
      <c r="DA2" s="193"/>
      <c r="DB2" s="193"/>
      <c r="DC2" s="193"/>
      <c r="DD2" s="193"/>
      <c r="DE2" s="193"/>
      <c r="DF2" s="193"/>
      <c r="DG2" s="193"/>
      <c r="DH2" s="193"/>
      <c r="DI2" s="193"/>
      <c r="DJ2" s="193"/>
      <c r="DK2" s="193"/>
      <c r="DL2" s="193"/>
      <c r="DM2" s="193"/>
      <c r="DN2" s="193"/>
      <c r="DO2" s="193"/>
      <c r="DP2" s="193"/>
      <c r="DQ2" s="193"/>
      <c r="DR2" s="193" t="s">
        <v>990</v>
      </c>
      <c r="DS2" s="193"/>
      <c r="DT2" s="193"/>
      <c r="DU2" s="193"/>
      <c r="DV2" s="193"/>
      <c r="DW2" s="193"/>
      <c r="DX2" s="193"/>
      <c r="DY2" s="193"/>
      <c r="DZ2" s="193"/>
      <c r="EA2" s="193"/>
      <c r="EB2" s="193"/>
      <c r="EC2" s="193"/>
      <c r="ED2" s="193"/>
      <c r="EE2" s="193"/>
      <c r="EF2" s="193"/>
      <c r="EG2" s="193"/>
      <c r="EH2" s="193"/>
      <c r="EI2" s="193"/>
      <c r="EJ2" s="193"/>
      <c r="EK2" s="193"/>
      <c r="EL2" s="193"/>
      <c r="EM2" s="193"/>
      <c r="EN2" s="193"/>
      <c r="EO2" s="193"/>
      <c r="EP2" s="193"/>
      <c r="EQ2" s="193"/>
      <c r="ER2" s="193"/>
      <c r="ES2" s="193"/>
      <c r="ET2" s="193"/>
      <c r="EU2" s="193"/>
      <c r="EV2" s="193" t="s">
        <v>990</v>
      </c>
      <c r="EW2" s="193"/>
      <c r="EX2" s="193"/>
      <c r="EY2" s="193"/>
      <c r="EZ2" s="193"/>
      <c r="FA2" s="193"/>
      <c r="FB2" s="193"/>
      <c r="FC2" s="193"/>
      <c r="FD2" s="193"/>
      <c r="FE2" s="193"/>
      <c r="FF2" s="193"/>
      <c r="FG2" s="193"/>
      <c r="FH2" s="193"/>
      <c r="FI2" s="193"/>
      <c r="FJ2" s="193"/>
      <c r="FK2" s="193"/>
      <c r="FL2" s="193"/>
      <c r="FM2" s="193"/>
      <c r="FN2" s="193"/>
      <c r="FO2" s="193"/>
      <c r="FP2" s="193"/>
      <c r="FQ2" s="193"/>
      <c r="FR2" s="193"/>
      <c r="FS2" s="193"/>
      <c r="FT2" s="193"/>
      <c r="FU2" s="193"/>
      <c r="FV2" s="193"/>
      <c r="FW2" s="193"/>
      <c r="FX2" s="193"/>
      <c r="FY2" s="193"/>
      <c r="FZ2" s="193" t="s">
        <v>990</v>
      </c>
      <c r="GA2" s="193"/>
      <c r="GB2" s="193"/>
      <c r="GC2" s="193"/>
      <c r="GD2" s="193"/>
      <c r="GE2" s="193"/>
      <c r="GF2" s="193"/>
      <c r="GG2" s="193"/>
      <c r="GH2" s="193"/>
      <c r="GI2" s="193"/>
      <c r="GJ2" s="193"/>
      <c r="GK2" s="193"/>
      <c r="GL2" s="193"/>
      <c r="GM2" s="193"/>
      <c r="GN2" s="193"/>
      <c r="GO2" s="193"/>
      <c r="GP2" s="193"/>
      <c r="GQ2" s="193"/>
      <c r="GR2" s="193"/>
      <c r="GS2" s="193"/>
      <c r="GT2" s="193"/>
      <c r="GU2" s="193"/>
      <c r="GV2" s="193"/>
      <c r="GW2" s="193"/>
      <c r="GX2" s="193"/>
      <c r="GY2" s="193"/>
      <c r="GZ2" s="193"/>
      <c r="HA2" s="193"/>
      <c r="HB2" s="193"/>
      <c r="HC2" s="193"/>
    </row>
    <row r="3" spans="1:211" s="27" customFormat="1" ht="26.25" customHeight="1" x14ac:dyDescent="0.3">
      <c r="A3" s="37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5"/>
      <c r="BP3" s="115"/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  <c r="CN3" s="115"/>
      <c r="CO3" s="115"/>
      <c r="CP3" s="115"/>
      <c r="CQ3" s="115"/>
      <c r="CR3" s="115"/>
      <c r="CS3" s="115"/>
      <c r="CT3" s="115"/>
      <c r="CU3" s="115"/>
      <c r="CV3" s="115"/>
      <c r="CW3" s="115"/>
      <c r="CX3" s="115"/>
      <c r="CY3" s="115"/>
      <c r="CZ3" s="115"/>
      <c r="DA3" s="115"/>
      <c r="DB3" s="115"/>
      <c r="DC3" s="115"/>
      <c r="DD3" s="115"/>
      <c r="DE3" s="115"/>
      <c r="DF3" s="115"/>
      <c r="DG3" s="115"/>
      <c r="DH3" s="115"/>
      <c r="DI3" s="115"/>
      <c r="DJ3" s="115"/>
      <c r="DK3" s="115"/>
      <c r="DL3" s="115"/>
      <c r="DM3" s="115"/>
      <c r="DN3" s="115"/>
      <c r="DO3" s="115"/>
      <c r="DP3" s="115"/>
      <c r="DQ3" s="115"/>
      <c r="DR3" s="115"/>
      <c r="DS3" s="115"/>
      <c r="DT3" s="115"/>
      <c r="DU3" s="115"/>
      <c r="DV3" s="115"/>
      <c r="DW3" s="115"/>
      <c r="DX3" s="115"/>
      <c r="DY3" s="115"/>
      <c r="DZ3" s="115"/>
      <c r="EA3" s="115"/>
      <c r="EB3" s="115"/>
      <c r="EC3" s="115"/>
      <c r="ED3" s="115"/>
      <c r="EE3" s="115"/>
      <c r="EF3" s="115"/>
      <c r="EG3" s="115"/>
      <c r="EH3" s="115"/>
      <c r="EI3" s="115"/>
      <c r="EJ3" s="115"/>
      <c r="EK3" s="115"/>
      <c r="EL3" s="115"/>
      <c r="EM3" s="115"/>
      <c r="EN3" s="115"/>
      <c r="EO3" s="115"/>
      <c r="EP3" s="115"/>
      <c r="EQ3" s="115"/>
      <c r="ER3" s="115"/>
      <c r="ES3" s="115"/>
      <c r="ET3" s="115"/>
      <c r="EU3" s="115"/>
      <c r="EV3" s="115"/>
      <c r="EW3" s="115"/>
      <c r="EX3" s="115"/>
      <c r="EY3" s="115"/>
      <c r="EZ3" s="115"/>
      <c r="FA3" s="115"/>
      <c r="FB3" s="115"/>
      <c r="FC3" s="115"/>
      <c r="FD3" s="115"/>
      <c r="FE3" s="115"/>
      <c r="FF3" s="115"/>
      <c r="FG3" s="115"/>
      <c r="FH3" s="115"/>
      <c r="FI3" s="115"/>
      <c r="FJ3" s="115"/>
      <c r="FK3" s="115"/>
      <c r="FL3" s="115"/>
      <c r="FM3" s="115"/>
      <c r="FN3" s="115"/>
      <c r="FO3" s="115"/>
      <c r="FP3" s="115"/>
      <c r="FQ3" s="115"/>
      <c r="FR3" s="115"/>
      <c r="FS3" s="115"/>
      <c r="FT3" s="115"/>
      <c r="FU3" s="115"/>
      <c r="FV3" s="115"/>
      <c r="FW3" s="115"/>
      <c r="FX3" s="115"/>
      <c r="FY3" s="115"/>
      <c r="FZ3" s="115"/>
      <c r="GA3" s="115"/>
      <c r="GB3" s="115"/>
      <c r="GC3" s="115"/>
      <c r="GD3" s="115"/>
      <c r="GE3" s="115"/>
      <c r="GF3" s="115"/>
      <c r="GG3" s="115"/>
      <c r="GH3" s="115"/>
      <c r="GI3" s="115"/>
      <c r="GJ3" s="115"/>
      <c r="GK3" s="115"/>
      <c r="GL3" s="115"/>
      <c r="GM3" s="115"/>
      <c r="GN3" s="115"/>
      <c r="GO3" s="115"/>
      <c r="GP3" s="115"/>
      <c r="GQ3" s="115"/>
      <c r="GR3" s="115"/>
      <c r="GS3" s="115"/>
      <c r="GT3" s="115"/>
    </row>
    <row r="4" spans="1:211" s="27" customFormat="1" x14ac:dyDescent="0.25">
      <c r="A4" s="35"/>
      <c r="AC4" s="121"/>
      <c r="AD4" s="190" t="s">
        <v>94</v>
      </c>
      <c r="AE4" s="190"/>
      <c r="AJ4" s="190"/>
      <c r="AK4" s="190"/>
      <c r="AR4" s="121"/>
      <c r="AS4" s="121"/>
      <c r="AT4" s="121"/>
      <c r="AU4" s="121"/>
      <c r="AV4" s="121"/>
      <c r="AW4" s="121"/>
      <c r="AX4" s="121"/>
      <c r="AY4" s="121"/>
      <c r="AZ4" s="121"/>
      <c r="BH4" s="190" t="s">
        <v>94</v>
      </c>
      <c r="BI4" s="190"/>
      <c r="CL4" s="190" t="s">
        <v>94</v>
      </c>
      <c r="CM4" s="190"/>
      <c r="DP4" s="190" t="s">
        <v>94</v>
      </c>
      <c r="DQ4" s="190"/>
      <c r="DR4" s="127"/>
      <c r="DS4" s="127"/>
      <c r="DT4" s="127"/>
      <c r="DX4" s="30">
        <f>DX8-DX10</f>
        <v>0</v>
      </c>
      <c r="DY4" s="30"/>
      <c r="ES4" s="190" t="s">
        <v>94</v>
      </c>
      <c r="ET4" s="190"/>
      <c r="EU4" s="190"/>
      <c r="FW4" s="190" t="s">
        <v>94</v>
      </c>
      <c r="FX4" s="190"/>
      <c r="FY4" s="190"/>
      <c r="HA4" s="190" t="s">
        <v>94</v>
      </c>
      <c r="HB4" s="190"/>
      <c r="HC4" s="190"/>
    </row>
    <row r="5" spans="1:211" s="38" customFormat="1" ht="17.25" customHeight="1" x14ac:dyDescent="0.25">
      <c r="A5" s="225" t="s">
        <v>95</v>
      </c>
      <c r="B5" s="202" t="s">
        <v>150</v>
      </c>
      <c r="C5" s="203"/>
      <c r="D5" s="204"/>
      <c r="E5" s="222" t="s">
        <v>151</v>
      </c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 t="s">
        <v>151</v>
      </c>
      <c r="AG5" s="223"/>
      <c r="AH5" s="223"/>
      <c r="AI5" s="223"/>
      <c r="AJ5" s="223"/>
      <c r="AK5" s="223"/>
      <c r="AL5" s="223"/>
      <c r="AM5" s="223"/>
      <c r="AN5" s="223"/>
      <c r="AO5" s="223"/>
      <c r="AP5" s="223"/>
      <c r="AQ5" s="223"/>
      <c r="AR5" s="223"/>
      <c r="AS5" s="223"/>
      <c r="AT5" s="223"/>
      <c r="AU5" s="223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7" t="s">
        <v>151</v>
      </c>
      <c r="BK5" s="227"/>
      <c r="BL5" s="227"/>
      <c r="BM5" s="227"/>
      <c r="BN5" s="227"/>
      <c r="BO5" s="227"/>
      <c r="BP5" s="227"/>
      <c r="BQ5" s="227"/>
      <c r="BR5" s="227"/>
      <c r="BS5" s="227"/>
      <c r="BT5" s="227"/>
      <c r="BU5" s="227"/>
      <c r="BV5" s="227"/>
      <c r="BW5" s="227"/>
      <c r="BX5" s="227"/>
      <c r="BY5" s="227"/>
      <c r="BZ5" s="227"/>
      <c r="CA5" s="227"/>
      <c r="CB5" s="227"/>
      <c r="CC5" s="227"/>
      <c r="CD5" s="227"/>
      <c r="CE5" s="227"/>
      <c r="CF5" s="227"/>
      <c r="CG5" s="227"/>
      <c r="CH5" s="227"/>
      <c r="CI5" s="227"/>
      <c r="CJ5" s="227"/>
      <c r="CK5" s="227"/>
      <c r="CL5" s="227"/>
      <c r="CM5" s="227"/>
      <c r="CN5" s="227" t="s">
        <v>151</v>
      </c>
      <c r="CO5" s="227"/>
      <c r="CP5" s="227"/>
      <c r="CQ5" s="227"/>
      <c r="CR5" s="227"/>
      <c r="CS5" s="227"/>
      <c r="CT5" s="227"/>
      <c r="CU5" s="227"/>
      <c r="CV5" s="227"/>
      <c r="CW5" s="227"/>
      <c r="CX5" s="227"/>
      <c r="CY5" s="227"/>
      <c r="CZ5" s="227"/>
      <c r="DA5" s="227"/>
      <c r="DB5" s="227"/>
      <c r="DC5" s="227"/>
      <c r="DD5" s="227"/>
      <c r="DE5" s="227"/>
      <c r="DF5" s="227"/>
      <c r="DG5" s="227"/>
      <c r="DH5" s="227"/>
      <c r="DI5" s="227"/>
      <c r="DJ5" s="227"/>
      <c r="DK5" s="227"/>
      <c r="DL5" s="227"/>
      <c r="DM5" s="227"/>
      <c r="DN5" s="227"/>
      <c r="DO5" s="227"/>
      <c r="DP5" s="227"/>
      <c r="DQ5" s="227"/>
      <c r="DR5" s="218" t="s">
        <v>151</v>
      </c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  <c r="EM5" s="219"/>
      <c r="EN5" s="219"/>
      <c r="EO5" s="219"/>
      <c r="EP5" s="219"/>
      <c r="EQ5" s="219"/>
      <c r="ER5" s="219"/>
      <c r="ES5" s="219"/>
      <c r="ET5" s="219"/>
      <c r="EU5" s="219"/>
      <c r="EV5" s="219" t="s">
        <v>151</v>
      </c>
      <c r="EW5" s="219"/>
      <c r="EX5" s="219"/>
      <c r="EY5" s="219"/>
      <c r="EZ5" s="219"/>
      <c r="FA5" s="219"/>
      <c r="FB5" s="219"/>
      <c r="FC5" s="219"/>
      <c r="FD5" s="219"/>
      <c r="FE5" s="219"/>
      <c r="FF5" s="219"/>
      <c r="FG5" s="219"/>
      <c r="FH5" s="219"/>
      <c r="FI5" s="219"/>
      <c r="FJ5" s="219"/>
      <c r="FK5" s="219"/>
      <c r="FL5" s="219"/>
      <c r="FM5" s="219"/>
      <c r="FN5" s="219"/>
      <c r="FO5" s="219"/>
      <c r="FP5" s="219"/>
      <c r="FQ5" s="219"/>
      <c r="FR5" s="219"/>
      <c r="FS5" s="219"/>
      <c r="FT5" s="219"/>
      <c r="FU5" s="219"/>
      <c r="FV5" s="219"/>
      <c r="FW5" s="219"/>
      <c r="FX5" s="219"/>
      <c r="FY5" s="219"/>
      <c r="FZ5" s="219" t="s">
        <v>151</v>
      </c>
      <c r="GA5" s="219"/>
      <c r="GB5" s="219"/>
      <c r="GC5" s="219"/>
      <c r="GD5" s="219"/>
      <c r="GE5" s="219"/>
      <c r="GF5" s="219"/>
      <c r="GG5" s="219"/>
      <c r="GH5" s="219"/>
      <c r="GI5" s="219"/>
      <c r="GJ5" s="219"/>
      <c r="GK5" s="219"/>
      <c r="GL5" s="219"/>
      <c r="GM5" s="219"/>
      <c r="GN5" s="219"/>
      <c r="GO5" s="219"/>
      <c r="GP5" s="219"/>
      <c r="GQ5" s="219"/>
      <c r="GR5" s="219"/>
      <c r="GS5" s="219"/>
      <c r="GT5" s="219"/>
      <c r="GU5" s="219"/>
      <c r="GV5" s="219"/>
      <c r="GW5" s="219"/>
      <c r="GX5" s="219"/>
      <c r="GY5" s="219"/>
      <c r="GZ5" s="219"/>
      <c r="HA5" s="219"/>
      <c r="HB5" s="219"/>
      <c r="HC5" s="220"/>
    </row>
    <row r="6" spans="1:211" s="27" customFormat="1" ht="174" customHeight="1" x14ac:dyDescent="0.25">
      <c r="A6" s="225"/>
      <c r="B6" s="205"/>
      <c r="C6" s="206"/>
      <c r="D6" s="207"/>
      <c r="E6" s="215" t="s">
        <v>730</v>
      </c>
      <c r="F6" s="216"/>
      <c r="G6" s="217"/>
      <c r="H6" s="215" t="s">
        <v>722</v>
      </c>
      <c r="I6" s="216"/>
      <c r="J6" s="217"/>
      <c r="K6" s="215" t="s">
        <v>725</v>
      </c>
      <c r="L6" s="216"/>
      <c r="M6" s="217"/>
      <c r="N6" s="215" t="s">
        <v>737</v>
      </c>
      <c r="O6" s="216"/>
      <c r="P6" s="217"/>
      <c r="Q6" s="215" t="s">
        <v>766</v>
      </c>
      <c r="R6" s="216"/>
      <c r="S6" s="217"/>
      <c r="T6" s="215" t="s">
        <v>988</v>
      </c>
      <c r="U6" s="216"/>
      <c r="V6" s="217"/>
      <c r="W6" s="215" t="s">
        <v>923</v>
      </c>
      <c r="X6" s="216"/>
      <c r="Y6" s="217"/>
      <c r="Z6" s="215" t="s">
        <v>174</v>
      </c>
      <c r="AA6" s="216"/>
      <c r="AB6" s="217"/>
      <c r="AC6" s="215" t="s">
        <v>670</v>
      </c>
      <c r="AD6" s="216"/>
      <c r="AE6" s="217"/>
      <c r="AF6" s="215" t="s">
        <v>666</v>
      </c>
      <c r="AG6" s="216"/>
      <c r="AH6" s="217"/>
      <c r="AI6" s="215" t="s">
        <v>235</v>
      </c>
      <c r="AJ6" s="216"/>
      <c r="AK6" s="217"/>
      <c r="AL6" s="215" t="s">
        <v>169</v>
      </c>
      <c r="AM6" s="216"/>
      <c r="AN6" s="217"/>
      <c r="AO6" s="215" t="s">
        <v>170</v>
      </c>
      <c r="AP6" s="216"/>
      <c r="AQ6" s="217"/>
      <c r="AR6" s="215" t="s">
        <v>752</v>
      </c>
      <c r="AS6" s="216"/>
      <c r="AT6" s="217"/>
      <c r="AU6" s="215" t="s">
        <v>757</v>
      </c>
      <c r="AV6" s="216"/>
      <c r="AW6" s="217"/>
      <c r="AX6" s="215" t="s">
        <v>758</v>
      </c>
      <c r="AY6" s="216"/>
      <c r="AZ6" s="217"/>
      <c r="BA6" s="215" t="s">
        <v>660</v>
      </c>
      <c r="BB6" s="216"/>
      <c r="BC6" s="217"/>
      <c r="BD6" s="215" t="s">
        <v>677</v>
      </c>
      <c r="BE6" s="216"/>
      <c r="BF6" s="217"/>
      <c r="BG6" s="215" t="s">
        <v>176</v>
      </c>
      <c r="BH6" s="216"/>
      <c r="BI6" s="217"/>
      <c r="BJ6" s="215" t="s">
        <v>167</v>
      </c>
      <c r="BK6" s="216"/>
      <c r="BL6" s="217"/>
      <c r="BM6" s="215" t="s">
        <v>742</v>
      </c>
      <c r="BN6" s="216"/>
      <c r="BO6" s="217"/>
      <c r="BP6" s="215" t="s">
        <v>745</v>
      </c>
      <c r="BQ6" s="216"/>
      <c r="BR6" s="217"/>
      <c r="BS6" s="215" t="s">
        <v>799</v>
      </c>
      <c r="BT6" s="216"/>
      <c r="BU6" s="217"/>
      <c r="BV6" s="215" t="s">
        <v>797</v>
      </c>
      <c r="BW6" s="216"/>
      <c r="BX6" s="217"/>
      <c r="BY6" s="215" t="s">
        <v>812</v>
      </c>
      <c r="BZ6" s="216"/>
      <c r="CA6" s="217"/>
      <c r="CB6" s="215" t="s">
        <v>663</v>
      </c>
      <c r="CC6" s="216"/>
      <c r="CD6" s="217"/>
      <c r="CE6" s="215" t="s">
        <v>249</v>
      </c>
      <c r="CF6" s="216"/>
      <c r="CG6" s="217"/>
      <c r="CH6" s="215" t="s">
        <v>928</v>
      </c>
      <c r="CI6" s="216"/>
      <c r="CJ6" s="217"/>
      <c r="CK6" s="215" t="s">
        <v>763</v>
      </c>
      <c r="CL6" s="216"/>
      <c r="CM6" s="217"/>
      <c r="CN6" s="215" t="s">
        <v>659</v>
      </c>
      <c r="CO6" s="216"/>
      <c r="CP6" s="217"/>
      <c r="CQ6" s="215" t="s">
        <v>702</v>
      </c>
      <c r="CR6" s="216"/>
      <c r="CS6" s="217"/>
      <c r="CT6" s="215" t="s">
        <v>705</v>
      </c>
      <c r="CU6" s="216"/>
      <c r="CV6" s="217"/>
      <c r="CW6" s="215" t="s">
        <v>178</v>
      </c>
      <c r="CX6" s="216"/>
      <c r="CY6" s="217"/>
      <c r="CZ6" s="215" t="s">
        <v>180</v>
      </c>
      <c r="DA6" s="216"/>
      <c r="DB6" s="217"/>
      <c r="DC6" s="215" t="s">
        <v>673</v>
      </c>
      <c r="DD6" s="216"/>
      <c r="DE6" s="217"/>
      <c r="DF6" s="215" t="s">
        <v>728</v>
      </c>
      <c r="DG6" s="216"/>
      <c r="DH6" s="217"/>
      <c r="DI6" s="215" t="s">
        <v>807</v>
      </c>
      <c r="DJ6" s="216"/>
      <c r="DK6" s="217"/>
      <c r="DL6" s="215" t="s">
        <v>808</v>
      </c>
      <c r="DM6" s="216"/>
      <c r="DN6" s="217"/>
      <c r="DO6" s="215" t="s">
        <v>1003</v>
      </c>
      <c r="DP6" s="216"/>
      <c r="DQ6" s="217"/>
      <c r="DR6" s="215" t="s">
        <v>1002</v>
      </c>
      <c r="DS6" s="216"/>
      <c r="DT6" s="217"/>
      <c r="DU6" s="215" t="s">
        <v>227</v>
      </c>
      <c r="DV6" s="216"/>
      <c r="DW6" s="217"/>
      <c r="DX6" s="215" t="s">
        <v>698</v>
      </c>
      <c r="DY6" s="216"/>
      <c r="DZ6" s="217"/>
      <c r="EA6" s="215" t="s">
        <v>804</v>
      </c>
      <c r="EB6" s="216"/>
      <c r="EC6" s="217"/>
      <c r="ED6" s="215" t="s">
        <v>803</v>
      </c>
      <c r="EE6" s="216"/>
      <c r="EF6" s="217"/>
      <c r="EG6" s="215" t="s">
        <v>811</v>
      </c>
      <c r="EH6" s="216"/>
      <c r="EI6" s="217"/>
      <c r="EJ6" s="215" t="s">
        <v>675</v>
      </c>
      <c r="EK6" s="216"/>
      <c r="EL6" s="217"/>
      <c r="EM6" s="215" t="s">
        <v>733</v>
      </c>
      <c r="EN6" s="216"/>
      <c r="EO6" s="217"/>
      <c r="EP6" s="215" t="s">
        <v>709</v>
      </c>
      <c r="EQ6" s="216"/>
      <c r="ER6" s="217"/>
      <c r="ES6" s="215" t="s">
        <v>710</v>
      </c>
      <c r="ET6" s="216"/>
      <c r="EU6" s="217"/>
      <c r="EV6" s="215" t="s">
        <v>715</v>
      </c>
      <c r="EW6" s="216"/>
      <c r="EX6" s="217"/>
      <c r="EY6" s="215" t="s">
        <v>717</v>
      </c>
      <c r="EZ6" s="216"/>
      <c r="FA6" s="217"/>
      <c r="FB6" s="215" t="s">
        <v>717</v>
      </c>
      <c r="FC6" s="216"/>
      <c r="FD6" s="217"/>
      <c r="FE6" s="215" t="s">
        <v>749</v>
      </c>
      <c r="FF6" s="216"/>
      <c r="FG6" s="217"/>
      <c r="FH6" s="215" t="s">
        <v>761</v>
      </c>
      <c r="FI6" s="216"/>
      <c r="FJ6" s="217"/>
      <c r="FK6" s="215" t="s">
        <v>769</v>
      </c>
      <c r="FL6" s="216"/>
      <c r="FM6" s="217"/>
      <c r="FN6" s="215" t="s">
        <v>772</v>
      </c>
      <c r="FO6" s="216"/>
      <c r="FP6" s="217"/>
      <c r="FQ6" s="215" t="s">
        <v>774</v>
      </c>
      <c r="FR6" s="216"/>
      <c r="FS6" s="217"/>
      <c r="FT6" s="215" t="s">
        <v>779</v>
      </c>
      <c r="FU6" s="216"/>
      <c r="FV6" s="217"/>
      <c r="FW6" s="215" t="s">
        <v>782</v>
      </c>
      <c r="FX6" s="216"/>
      <c r="FY6" s="217"/>
      <c r="FZ6" s="215" t="s">
        <v>785</v>
      </c>
      <c r="GA6" s="216"/>
      <c r="GB6" s="217"/>
      <c r="GC6" s="215" t="s">
        <v>787</v>
      </c>
      <c r="GD6" s="216"/>
      <c r="GE6" s="217"/>
      <c r="GF6" s="215" t="s">
        <v>791</v>
      </c>
      <c r="GG6" s="216"/>
      <c r="GH6" s="217"/>
      <c r="GI6" s="215" t="s">
        <v>793</v>
      </c>
      <c r="GJ6" s="216"/>
      <c r="GK6" s="217"/>
      <c r="GL6" s="215" t="s">
        <v>905</v>
      </c>
      <c r="GM6" s="216"/>
      <c r="GN6" s="217"/>
      <c r="GO6" s="215" t="s">
        <v>909</v>
      </c>
      <c r="GP6" s="216"/>
      <c r="GQ6" s="217"/>
      <c r="GR6" s="215" t="s">
        <v>915</v>
      </c>
      <c r="GS6" s="216"/>
      <c r="GT6" s="217"/>
      <c r="GU6" s="215" t="s">
        <v>997</v>
      </c>
      <c r="GV6" s="216"/>
      <c r="GW6" s="217"/>
      <c r="GX6" s="215" t="s">
        <v>1007</v>
      </c>
      <c r="GY6" s="216"/>
      <c r="GZ6" s="217"/>
      <c r="HA6" s="215" t="s">
        <v>1009</v>
      </c>
      <c r="HB6" s="216"/>
      <c r="HC6" s="217"/>
    </row>
    <row r="7" spans="1:211" s="27" customFormat="1" ht="51" customHeight="1" x14ac:dyDescent="0.25">
      <c r="A7" s="225"/>
      <c r="B7" s="132" t="s">
        <v>152</v>
      </c>
      <c r="C7" s="132" t="s">
        <v>100</v>
      </c>
      <c r="D7" s="132" t="s">
        <v>6</v>
      </c>
      <c r="E7" s="100" t="s">
        <v>163</v>
      </c>
      <c r="F7" s="100" t="s">
        <v>100</v>
      </c>
      <c r="G7" s="100" t="s">
        <v>6</v>
      </c>
      <c r="H7" s="100" t="s">
        <v>163</v>
      </c>
      <c r="I7" s="100" t="s">
        <v>100</v>
      </c>
      <c r="J7" s="100" t="s">
        <v>6</v>
      </c>
      <c r="K7" s="100" t="s">
        <v>154</v>
      </c>
      <c r="L7" s="100" t="s">
        <v>100</v>
      </c>
      <c r="M7" s="100" t="s">
        <v>6</v>
      </c>
      <c r="N7" s="100" t="s">
        <v>163</v>
      </c>
      <c r="O7" s="100" t="s">
        <v>100</v>
      </c>
      <c r="P7" s="100" t="s">
        <v>6</v>
      </c>
      <c r="Q7" s="100" t="s">
        <v>902</v>
      </c>
      <c r="R7" s="100" t="s">
        <v>100</v>
      </c>
      <c r="S7" s="100" t="s">
        <v>6</v>
      </c>
      <c r="T7" s="100" t="s">
        <v>1017</v>
      </c>
      <c r="U7" s="100" t="s">
        <v>100</v>
      </c>
      <c r="V7" s="100" t="s">
        <v>6</v>
      </c>
      <c r="W7" s="100" t="s">
        <v>902</v>
      </c>
      <c r="X7" s="100" t="s">
        <v>100</v>
      </c>
      <c r="Y7" s="100" t="s">
        <v>6</v>
      </c>
      <c r="Z7" s="100" t="s">
        <v>163</v>
      </c>
      <c r="AA7" s="100" t="s">
        <v>100</v>
      </c>
      <c r="AB7" s="100" t="s">
        <v>6</v>
      </c>
      <c r="AC7" s="100" t="s">
        <v>163</v>
      </c>
      <c r="AD7" s="100" t="s">
        <v>100</v>
      </c>
      <c r="AE7" s="100" t="s">
        <v>6</v>
      </c>
      <c r="AF7" s="100" t="s">
        <v>163</v>
      </c>
      <c r="AG7" s="100" t="s">
        <v>100</v>
      </c>
      <c r="AH7" s="100" t="s">
        <v>6</v>
      </c>
      <c r="AI7" s="100" t="s">
        <v>163</v>
      </c>
      <c r="AJ7" s="100" t="s">
        <v>100</v>
      </c>
      <c r="AK7" s="100" t="s">
        <v>6</v>
      </c>
      <c r="AL7" s="100" t="s">
        <v>163</v>
      </c>
      <c r="AM7" s="100" t="s">
        <v>100</v>
      </c>
      <c r="AN7" s="100" t="s">
        <v>6</v>
      </c>
      <c r="AO7" s="100" t="s">
        <v>163</v>
      </c>
      <c r="AP7" s="100" t="s">
        <v>100</v>
      </c>
      <c r="AQ7" s="100" t="s">
        <v>6</v>
      </c>
      <c r="AR7" s="100" t="s">
        <v>163</v>
      </c>
      <c r="AS7" s="100" t="s">
        <v>100</v>
      </c>
      <c r="AT7" s="100" t="s">
        <v>6</v>
      </c>
      <c r="AU7" s="100" t="s">
        <v>163</v>
      </c>
      <c r="AV7" s="100" t="s">
        <v>100</v>
      </c>
      <c r="AW7" s="100" t="s">
        <v>6</v>
      </c>
      <c r="AX7" s="100" t="s">
        <v>163</v>
      </c>
      <c r="AY7" s="100" t="s">
        <v>100</v>
      </c>
      <c r="AZ7" s="100" t="s">
        <v>6</v>
      </c>
      <c r="BA7" s="100" t="s">
        <v>163</v>
      </c>
      <c r="BB7" s="100" t="s">
        <v>100</v>
      </c>
      <c r="BC7" s="100" t="s">
        <v>6</v>
      </c>
      <c r="BD7" s="100" t="s">
        <v>919</v>
      </c>
      <c r="BE7" s="100" t="s">
        <v>100</v>
      </c>
      <c r="BF7" s="100" t="s">
        <v>6</v>
      </c>
      <c r="BG7" s="100" t="s">
        <v>163</v>
      </c>
      <c r="BH7" s="100" t="s">
        <v>100</v>
      </c>
      <c r="BI7" s="100" t="s">
        <v>6</v>
      </c>
      <c r="BJ7" s="100" t="s">
        <v>163</v>
      </c>
      <c r="BK7" s="100" t="s">
        <v>100</v>
      </c>
      <c r="BL7" s="100" t="s">
        <v>6</v>
      </c>
      <c r="BM7" s="100" t="s">
        <v>163</v>
      </c>
      <c r="BN7" s="100" t="s">
        <v>100</v>
      </c>
      <c r="BO7" s="100" t="s">
        <v>153</v>
      </c>
      <c r="BP7" s="100" t="s">
        <v>163</v>
      </c>
      <c r="BQ7" s="100" t="s">
        <v>100</v>
      </c>
      <c r="BR7" s="100" t="s">
        <v>153</v>
      </c>
      <c r="BS7" s="100" t="s">
        <v>163</v>
      </c>
      <c r="BT7" s="100" t="s">
        <v>100</v>
      </c>
      <c r="BU7" s="100" t="s">
        <v>153</v>
      </c>
      <c r="BV7" s="100" t="s">
        <v>163</v>
      </c>
      <c r="BW7" s="100" t="s">
        <v>100</v>
      </c>
      <c r="BX7" s="100" t="s">
        <v>153</v>
      </c>
      <c r="BY7" s="100" t="s">
        <v>163</v>
      </c>
      <c r="BZ7" s="100" t="s">
        <v>100</v>
      </c>
      <c r="CA7" s="100" t="s">
        <v>153</v>
      </c>
      <c r="CB7" s="100" t="s">
        <v>900</v>
      </c>
      <c r="CC7" s="100" t="s">
        <v>100</v>
      </c>
      <c r="CD7" s="100" t="s">
        <v>153</v>
      </c>
      <c r="CE7" s="100" t="s">
        <v>163</v>
      </c>
      <c r="CF7" s="100" t="s">
        <v>100</v>
      </c>
      <c r="CG7" s="100" t="s">
        <v>153</v>
      </c>
      <c r="CH7" s="100" t="s">
        <v>927</v>
      </c>
      <c r="CI7" s="100" t="s">
        <v>100</v>
      </c>
      <c r="CJ7" s="100" t="s">
        <v>153</v>
      </c>
      <c r="CK7" s="100" t="s">
        <v>163</v>
      </c>
      <c r="CL7" s="100" t="s">
        <v>100</v>
      </c>
      <c r="CM7" s="100" t="s">
        <v>153</v>
      </c>
      <c r="CN7" s="100" t="s">
        <v>163</v>
      </c>
      <c r="CO7" s="100" t="s">
        <v>100</v>
      </c>
      <c r="CP7" s="100" t="s">
        <v>153</v>
      </c>
      <c r="CQ7" s="100" t="s">
        <v>163</v>
      </c>
      <c r="CR7" s="100" t="s">
        <v>100</v>
      </c>
      <c r="CS7" s="100" t="s">
        <v>153</v>
      </c>
      <c r="CT7" s="100" t="s">
        <v>163</v>
      </c>
      <c r="CU7" s="100" t="s">
        <v>100</v>
      </c>
      <c r="CV7" s="100" t="s">
        <v>153</v>
      </c>
      <c r="CW7" s="100" t="s">
        <v>163</v>
      </c>
      <c r="CX7" s="100" t="s">
        <v>100</v>
      </c>
      <c r="CY7" s="100" t="s">
        <v>153</v>
      </c>
      <c r="CZ7" s="100" t="s">
        <v>662</v>
      </c>
      <c r="DA7" s="100" t="s">
        <v>100</v>
      </c>
      <c r="DB7" s="100" t="s">
        <v>153</v>
      </c>
      <c r="DC7" s="100" t="s">
        <v>163</v>
      </c>
      <c r="DD7" s="100" t="s">
        <v>100</v>
      </c>
      <c r="DE7" s="100" t="s">
        <v>153</v>
      </c>
      <c r="DF7" s="100" t="s">
        <v>163</v>
      </c>
      <c r="DG7" s="100" t="s">
        <v>100</v>
      </c>
      <c r="DH7" s="100" t="s">
        <v>153</v>
      </c>
      <c r="DI7" s="100" t="s">
        <v>163</v>
      </c>
      <c r="DJ7" s="100" t="s">
        <v>100</v>
      </c>
      <c r="DK7" s="100" t="s">
        <v>153</v>
      </c>
      <c r="DL7" s="100" t="s">
        <v>163</v>
      </c>
      <c r="DM7" s="100" t="s">
        <v>100</v>
      </c>
      <c r="DN7" s="100" t="s">
        <v>153</v>
      </c>
      <c r="DO7" s="100" t="s">
        <v>163</v>
      </c>
      <c r="DP7" s="100" t="s">
        <v>100</v>
      </c>
      <c r="DQ7" s="100" t="s">
        <v>153</v>
      </c>
      <c r="DR7" s="100" t="s">
        <v>163</v>
      </c>
      <c r="DS7" s="100" t="s">
        <v>100</v>
      </c>
      <c r="DT7" s="100" t="s">
        <v>153</v>
      </c>
      <c r="DU7" s="100" t="s">
        <v>163</v>
      </c>
      <c r="DV7" s="100" t="s">
        <v>100</v>
      </c>
      <c r="DW7" s="100" t="s">
        <v>153</v>
      </c>
      <c r="DX7" s="100" t="s">
        <v>662</v>
      </c>
      <c r="DY7" s="100" t="s">
        <v>100</v>
      </c>
      <c r="DZ7" s="100" t="s">
        <v>153</v>
      </c>
      <c r="EA7" s="100" t="s">
        <v>163</v>
      </c>
      <c r="EB7" s="100" t="s">
        <v>100</v>
      </c>
      <c r="EC7" s="100" t="s">
        <v>153</v>
      </c>
      <c r="ED7" s="100" t="s">
        <v>163</v>
      </c>
      <c r="EE7" s="100" t="s">
        <v>100</v>
      </c>
      <c r="EF7" s="100" t="s">
        <v>153</v>
      </c>
      <c r="EG7" s="100" t="s">
        <v>163</v>
      </c>
      <c r="EH7" s="100" t="s">
        <v>100</v>
      </c>
      <c r="EI7" s="100" t="s">
        <v>153</v>
      </c>
      <c r="EJ7" s="100" t="s">
        <v>163</v>
      </c>
      <c r="EK7" s="100" t="s">
        <v>100</v>
      </c>
      <c r="EL7" s="100" t="s">
        <v>153</v>
      </c>
      <c r="EM7" s="100" t="s">
        <v>163</v>
      </c>
      <c r="EN7" s="100" t="s">
        <v>100</v>
      </c>
      <c r="EO7" s="100" t="s">
        <v>153</v>
      </c>
      <c r="EP7" s="100" t="s">
        <v>163</v>
      </c>
      <c r="EQ7" s="100" t="s">
        <v>100</v>
      </c>
      <c r="ER7" s="100" t="s">
        <v>153</v>
      </c>
      <c r="ES7" s="100" t="s">
        <v>163</v>
      </c>
      <c r="ET7" s="100" t="s">
        <v>100</v>
      </c>
      <c r="EU7" s="100" t="s">
        <v>153</v>
      </c>
      <c r="EV7" s="100" t="s">
        <v>163</v>
      </c>
      <c r="EW7" s="100" t="s">
        <v>100</v>
      </c>
      <c r="EX7" s="100" t="s">
        <v>153</v>
      </c>
      <c r="EY7" s="100" t="s">
        <v>163</v>
      </c>
      <c r="EZ7" s="100" t="s">
        <v>100</v>
      </c>
      <c r="FA7" s="100" t="s">
        <v>153</v>
      </c>
      <c r="FB7" s="100" t="s">
        <v>163</v>
      </c>
      <c r="FC7" s="100" t="s">
        <v>100</v>
      </c>
      <c r="FD7" s="100" t="s">
        <v>153</v>
      </c>
      <c r="FE7" s="100" t="s">
        <v>163</v>
      </c>
      <c r="FF7" s="100" t="s">
        <v>100</v>
      </c>
      <c r="FG7" s="100" t="s">
        <v>153</v>
      </c>
      <c r="FH7" s="100" t="s">
        <v>163</v>
      </c>
      <c r="FI7" s="100" t="s">
        <v>100</v>
      </c>
      <c r="FJ7" s="100" t="s">
        <v>153</v>
      </c>
      <c r="FK7" s="100" t="s">
        <v>163</v>
      </c>
      <c r="FL7" s="100" t="s">
        <v>100</v>
      </c>
      <c r="FM7" s="100" t="s">
        <v>153</v>
      </c>
      <c r="FN7" s="100" t="s">
        <v>163</v>
      </c>
      <c r="FO7" s="100" t="s">
        <v>100</v>
      </c>
      <c r="FP7" s="100" t="s">
        <v>153</v>
      </c>
      <c r="FQ7" s="100" t="s">
        <v>163</v>
      </c>
      <c r="FR7" s="100" t="s">
        <v>100</v>
      </c>
      <c r="FS7" s="100" t="s">
        <v>153</v>
      </c>
      <c r="FT7" s="100" t="s">
        <v>163</v>
      </c>
      <c r="FU7" s="100" t="s">
        <v>100</v>
      </c>
      <c r="FV7" s="100" t="s">
        <v>153</v>
      </c>
      <c r="FW7" s="100" t="s">
        <v>163</v>
      </c>
      <c r="FX7" s="100" t="s">
        <v>100</v>
      </c>
      <c r="FY7" s="100" t="s">
        <v>153</v>
      </c>
      <c r="FZ7" s="100" t="s">
        <v>163</v>
      </c>
      <c r="GA7" s="100" t="s">
        <v>100</v>
      </c>
      <c r="GB7" s="100" t="s">
        <v>153</v>
      </c>
      <c r="GC7" s="100" t="s">
        <v>163</v>
      </c>
      <c r="GD7" s="100" t="s">
        <v>100</v>
      </c>
      <c r="GE7" s="100" t="s">
        <v>153</v>
      </c>
      <c r="GF7" s="100" t="s">
        <v>163</v>
      </c>
      <c r="GG7" s="100" t="s">
        <v>100</v>
      </c>
      <c r="GH7" s="100" t="s">
        <v>153</v>
      </c>
      <c r="GI7" s="100" t="s">
        <v>163</v>
      </c>
      <c r="GJ7" s="100" t="s">
        <v>100</v>
      </c>
      <c r="GK7" s="100" t="s">
        <v>153</v>
      </c>
      <c r="GL7" s="100" t="s">
        <v>163</v>
      </c>
      <c r="GM7" s="100" t="s">
        <v>100</v>
      </c>
      <c r="GN7" s="100" t="s">
        <v>153</v>
      </c>
      <c r="GO7" s="100" t="s">
        <v>163</v>
      </c>
      <c r="GP7" s="100" t="s">
        <v>100</v>
      </c>
      <c r="GQ7" s="100" t="s">
        <v>6</v>
      </c>
      <c r="GR7" s="100" t="s">
        <v>914</v>
      </c>
      <c r="GS7" s="100" t="s">
        <v>100</v>
      </c>
      <c r="GT7" s="100" t="s">
        <v>6</v>
      </c>
      <c r="GU7" s="100" t="s">
        <v>163</v>
      </c>
      <c r="GV7" s="100" t="s">
        <v>100</v>
      </c>
      <c r="GW7" s="100" t="s">
        <v>6</v>
      </c>
      <c r="GX7" s="100" t="s">
        <v>163</v>
      </c>
      <c r="GY7" s="100" t="s">
        <v>100</v>
      </c>
      <c r="GZ7" s="100" t="s">
        <v>6</v>
      </c>
      <c r="HA7" s="100" t="s">
        <v>1010</v>
      </c>
      <c r="HB7" s="100" t="s">
        <v>100</v>
      </c>
      <c r="HC7" s="100" t="s">
        <v>6</v>
      </c>
    </row>
    <row r="8" spans="1:211" s="32" customFormat="1" ht="31.5" x14ac:dyDescent="0.25">
      <c r="A8" s="39" t="s">
        <v>271</v>
      </c>
      <c r="B8" s="102">
        <f>E8+H8+K8+N8+Q8+T8+W8+Z8+AC8+AF8+AI8+AL8+AO8+AR8+AU8+AX8+BA8+BD8+BG8+BJ8+BM8+BP8+BS8+BV8+BY8+CB8+CE8+CH8+CK8+CN8+CQ8+CT8+CW8+CZ8+DC8+DF8+DI8+DL8+DO8++DR8+DU8+DX8+EA8+ED8+EG8+EJ8+EM8+EP8+ES8+EV8+EY8+FB8+FE8+FH8+FK8+FN8+FQ8+FT8+FW8+FZ8+GC8+GF8+GI8+GL8+GO8+GR8+GU8+GX8+HA8</f>
        <v>7900427.6343783978</v>
      </c>
      <c r="C8" s="102">
        <f>F8+I8+L8+O8+R8+U8+X8+AA8+AD8+AG8+AJ8+AM8+AP8+AS8+AV8+AY8+BB8+BE8+BH8+BK8+BN8+BQ8+BT8+BW8+BZ8+CC8+CF8+CI8+CL8+CO8+CR8+CU8+CX8+DA8+DD8+DG8+DJ8+DM8+DP8++DS8+DV8+DY8+EB8+EE8+EH8+EK8+EN8+EQ8+ET8+EW8+EZ8+FC8+FF8+FI8+FL8+FO8+FR8+FU8+FX8+GA8+GD8+GG8+GJ8+GM8+GP8+GS8+GV8+GY8+HB8</f>
        <v>5585090.1131999996</v>
      </c>
      <c r="D8" s="102">
        <f t="shared" ref="D8:D10" si="0">C8/B8*100</f>
        <v>70.693516498989268</v>
      </c>
      <c r="E8" s="101">
        <f>E11+E15+E24+E38+E50+E55+E73+E79+E96+E101+E113+E122+E135+E146+E157+E170+E183+E197+E201+E213+E222+E229+E242+E255+E269+E277+E287+E298+E308+E316+E325+E335+E344+E353+E360+E373+E382</f>
        <v>16678.780000000002</v>
      </c>
      <c r="F8" s="101">
        <f>F11+F15+F24+F38+F50+F55+F73+F79+F96+F101+F113+F122+F135+F146+F157+F170+F183+F197+F201+F213+F222+F229+F242+F255+F269+F277+F287+F298+F308+F316+F325+F335+F344+F353+F360+F373+F382</f>
        <v>16661.165000000001</v>
      </c>
      <c r="G8" s="102">
        <f t="shared" ref="G8:G9" si="1">F8/E8*100</f>
        <v>99.894386759703039</v>
      </c>
      <c r="H8" s="101">
        <f>H11+H15+H24+H38+H50+H55+H73+H79+H96+H101+H113+H122+H135+H146+H157+H170+H183+H197+H201+H213+H222+H229+H242+H255+H269+H277+H287+H298+H308+H316+H325+H335+H344+H353+H360+H373+H382</f>
        <v>3857.7999999999997</v>
      </c>
      <c r="I8" s="101">
        <f>I11+I15+I24+I38+I50+I55+I73+I79+I96+I101+I113+I122+I135+I146+I157+I170+I183+I197+I201+I213+I222+I229+I242+I255+I269+I277+I287+I298+I308+I316+I325+I335+I344+I353+I360+I373+I382</f>
        <v>3805.8763799999997</v>
      </c>
      <c r="J8" s="101">
        <f>I8/H8*100</f>
        <v>98.654061382134898</v>
      </c>
      <c r="K8" s="101">
        <f>K11+K15+K24+K38+K50+K55+K73+K79+K96+K101+K113+K122+K135+K146+K157+K170+K183+K197+K201+K213+K222+K229+K242+K255+K269+K277+K287+K298+K308+K316+K325+K335+K344+K353+K360+K373+K382</f>
        <v>0</v>
      </c>
      <c r="L8" s="101">
        <f>L11+L15+L24+L38+L50+L55+L73+L79+L96+L101+L113+L122+L135+L146+L157+L170+L183+L197+L201+L213+L222+L229+L242+L255+L269+L277+L287+L298+L308+L316+L325+L335+L344+L353+L360+L373+L382</f>
        <v>0</v>
      </c>
      <c r="M8" s="101"/>
      <c r="N8" s="101">
        <f>N11+N15+N24+N38+N50+N55+N73+N79+N96+N101+N113+N122+N135+N146+N157+N170+N183+N197+N201+N213+N222+N229+N242+N255+N269+N277+N287+N298+N308+N316+N325+N335+N344+N353+N360+N373+N382</f>
        <v>72454.796000000002</v>
      </c>
      <c r="O8" s="101">
        <f>O11+O15+O24+O38+O50+O55+O73+O79+O96+O101+O113+O122+O135+O146+O157+O170+O183+O197+O201+O213+O222+O229+O242+O255+O269+O277+O287+O298+O308+O316+O325+O335+O344+O353+O360+O373+O382</f>
        <v>11224.489810000001</v>
      </c>
      <c r="P8" s="101">
        <f>O8/N8*100</f>
        <v>15.491714047473131</v>
      </c>
      <c r="Q8" s="101">
        <f>Q11+Q15+Q24+Q38+Q50+Q55+Q73+Q79+Q96+Q101+Q113+Q122+Q135+Q146+Q157+Q170+Q183+Q197+Q201+Q213+Q222+Q229+Q242+Q255+Q269+Q277+Q287+Q298+Q308+Q316+Q325+Q335+Q344+Q353+Q360+Q373+Q382</f>
        <v>0</v>
      </c>
      <c r="R8" s="101">
        <f>R11+R15+R24+R38+R50+R55+R73+R79+R96+R101+R113+R122+R135+R146+R157+R170+R183+R197+R201+R213+R222+R229+R242+R255+R269+R277+R287+R298+R308+R316+R325+R335+R344+R353+R360+R373+R382</f>
        <v>0</v>
      </c>
      <c r="S8" s="101"/>
      <c r="T8" s="101">
        <f>T11+T15+T24+T38+T50+T55+T73+T79+T96+T101+T113+T122+T135+T146+T157+T170+T183+T197+T201+T213+T222+T229+T242+T255+T269+T277+T287+T298+T308+T316+T325+T335+T344+T353+T360+T373+T382</f>
        <v>0</v>
      </c>
      <c r="U8" s="101">
        <f>U11+U15+U24+U38+U50+U55+U73+U79+U96+U101+U113+U122+U135+U146+U157+U170+U183+U197+U201+U213+U222+U229+U242+U255+U269+U277+U287+U298+U308+U316+U325+U335+U344+U353+U360+U373+U382</f>
        <v>0</v>
      </c>
      <c r="V8" s="101"/>
      <c r="W8" s="101">
        <f>W11+W15+W24+W38+W50+W55+W73+W79+W96+W101+W113+W122+W135+W146+W157+W170+W183+W197+W201+W213+W222+W229+W242+W255+W269+W277+W287+W298+W308+W316+W325+W335+W344+W353+W360+W373+W382</f>
        <v>0</v>
      </c>
      <c r="X8" s="101">
        <f>X11+X15+X24+X38+X50+X55+X73+X79+X96+X101+X113+X122+X135+X146+X157+X170+X183+X197+X201+X213+X222+X229+X242+X255+X269+X277+X287+X298+X308+X316+X325+X335+X344+X353+X360+X373+X382</f>
        <v>0</v>
      </c>
      <c r="Y8" s="101"/>
      <c r="Z8" s="101">
        <f>Z11+Z15+Z24+Z38+Z50+Z55+Z73+Z79+Z96+Z101+Z113+Z122+Z135+Z146+Z157+Z170+Z183+Z197+Z201+Z213+Z222+Z229+Z242+Z255+Z269+Z277+Z287+Z298+Z308+Z316+Z325+Z335+Z344+Z353+Z360+Z373+Z382</f>
        <v>49539.823999999993</v>
      </c>
      <c r="AA8" s="101">
        <f>AA11+AA15+AA24+AA38+AA50+AA55+AA73+AA79+AA96+AA101+AA113+AA122+AA135+AA146+AA157+AA170+AA183+AA197+AA201+AA213+AA222+AA229+AA242+AA255+AA269+AA277+AA287+AA298+AA308+AA316+AA325+AA335+AA344+AA353+AA360+AA373+AA382</f>
        <v>48417.792899999993</v>
      </c>
      <c r="AB8" s="101">
        <f>AA8/Z8*100</f>
        <v>97.735092680183925</v>
      </c>
      <c r="AC8" s="101">
        <f>AC11+AC15+AC24+AC38+AC50+AC55+AC73+AC79+AC96+AC101+AC113+AC122+AC135+AC146+AC157+AC170+AC183+AC197+AC201+AC213+AC222+AC229+AC242+AC255+AC269+AC277+AC287+AC298+AC308+AC316+AC325+AC335+AC344+AC353+AC360+AC373+AC382</f>
        <v>616929</v>
      </c>
      <c r="AD8" s="101">
        <f>AD11+AD15+AD24+AD38+AD50+AD55+AD73+AD79+AD96+AD101+AD113+AD122+AD135+AD146+AD157+AD170+AD183+AD197+AD201+AD213+AD222+AD229+AD242+AD255+AD269+AD277+AD287+AD298+AD308+AD316+AD325+AD335+AD344+AD353+AD360+AD373+AD382</f>
        <v>450092.84730999998</v>
      </c>
      <c r="AE8" s="101">
        <f>AD8/AC8*100</f>
        <v>72.9569929943316</v>
      </c>
      <c r="AF8" s="101">
        <f>AF11+AF15+AF24+AF38+AF50+AF55+AF73+AF79+AF96+AF101+AF113+AF122+AF135+AF146+AF157+AF170+AF183+AF197+AF201+AF213+AF222+AF229+AF242+AF255+AF269+AF277+AF287+AF298+AF308+AF316+AF325+AF335+AF344+AF353+AF360+AF373+AF382</f>
        <v>5763.0337099999997</v>
      </c>
      <c r="AG8" s="101">
        <f>AG11+AG15+AG24+AG38+AG50+AG55+AG73+AG79+AG96+AG101+AG113+AG122+AG135+AG146+AG157+AG170+AG183+AG197+AG201+AG213+AG222+AG229+AG242+AG255+AG269+AG277+AG287+AG298+AG308+AG316+AG325+AG335+AG344+AG353+AG360+AG373+AG382</f>
        <v>5763.0337099999997</v>
      </c>
      <c r="AH8" s="102">
        <f t="shared" ref="AH8:AH9" si="2">AG8/AF8*100</f>
        <v>100</v>
      </c>
      <c r="AI8" s="101">
        <f>AI11+AI15+AI24+AI38+AI50+AI55+AI73+AI79+AI96+AI101+AI113+AI122+AI135+AI146+AI157+AI170+AI183+AI197+AI201+AI213+AI222+AI229+AI242+AI255+AI269+AI277+AI287+AI298+AI308+AI316+AI325+AI335+AI344+AI353+AI360+AI373+AI382</f>
        <v>36826.658000000003</v>
      </c>
      <c r="AJ8" s="101">
        <f>AJ11+AJ15+AJ24+AJ38+AJ50+AJ55+AJ73+AJ79+AJ96+AJ101+AJ113+AJ122+AJ135+AJ146+AJ157+AJ170+AJ183+AJ197+AJ201+AJ213+AJ222+AJ229+AJ242+AJ255+AJ269+AJ277+AJ287+AJ298+AJ308+AJ316+AJ325+AJ335+AJ344+AJ353+AJ360+AJ373+AJ382</f>
        <v>36826.629209999999</v>
      </c>
      <c r="AK8" s="102">
        <f t="shared" ref="AK8:AK9" si="3">AJ8/AI8*100</f>
        <v>99.999921822935974</v>
      </c>
      <c r="AL8" s="101">
        <f>AL11+AL15+AL24+AL38+AL50+AL55+AL73+AL79+AL96+AL101+AL113+AL122+AL135+AL146+AL157+AL170+AL183+AL197+AL201+AL213+AL222+AL229+AL242+AL255+AL269+AL277+AL287+AL298+AL308+AL316+AL325+AL335+AL344+AL353+AL360+AL373+AL382</f>
        <v>2244.8980399999996</v>
      </c>
      <c r="AM8" s="101">
        <f>AM11+AM15+AM24+AM38+AM50+AM55+AM73+AM79+AM96+AM101+AM113+AM122+AM135+AM146+AM157+AM170+AM183+AM197+AM201+AM213+AM222+AM229+AM242+AM255+AM269+AM277+AM287+AM298+AM308+AM316+AM325+AM335+AM344+AM353+AM360+AM373+AM382</f>
        <v>2244.8981199999994</v>
      </c>
      <c r="AN8" s="102">
        <f t="shared" ref="AN8:AN10" si="4">AM8/AL8*100</f>
        <v>100.00000356363623</v>
      </c>
      <c r="AO8" s="101">
        <f>AO11+AO15+AO24+AO38+AO50+AO55+AO73+AO79+AO96+AO101+AO113+AO122+AO135+AO146+AO157+AO170+AO183+AO197+AO201+AO213+AO222+AO229+AO242+AO255+AO269+AO277+AO287+AO298+AO308+AO316+AO325+AO335+AO344+AO353+AO360+AO373+AO382</f>
        <v>867.35089840000023</v>
      </c>
      <c r="AP8" s="101">
        <f>AP11+AP15+AP24+AP38+AP50+AP55+AP73+AP79+AP96+AP101+AP113+AP122+AP135+AP146+AP157+AP170+AP183+AP197+AP201+AP213+AP222+AP229+AP242+AP255+AP269+AP277+AP287+AP298+AP308+AP316+AP325+AP335+AP344+AP353+AP360+AP373+AP382</f>
        <v>867.34714000000031</v>
      </c>
      <c r="AQ8" s="102">
        <f t="shared" ref="AQ8:AQ9" si="5">AP8/AO8*100</f>
        <v>99.999566680566446</v>
      </c>
      <c r="AR8" s="101">
        <f>AR11+AR15+AR24+AR38+AR50+AR55+AR73+AR79+AR96+AR101+AR113+AR122+AR135+AR146+AR157+AR170+AR183+AR197+AR201+AR213+AR222+AR229+AR242+AR255+AR269+AR277+AR287+AR298+AR308+AR316+AR325+AR335+AR344+AR353+AR360+AR373+AR382</f>
        <v>6868.2300000000014</v>
      </c>
      <c r="AS8" s="101">
        <f>AS11+AS15+AS24+AS38+AS50+AS55+AS73+AS79+AS96+AS101+AS113+AS122+AS135+AS146+AS157+AS170+AS183+AS197+AS201+AS213+AS222+AS229+AS242+AS255+AS269+AS277+AS287+AS298+AS308+AS316+AS325+AS335+AS344+AS353+AS360+AS373+AS382</f>
        <v>6868.2300000000014</v>
      </c>
      <c r="AT8" s="102">
        <f t="shared" ref="AT8:AT10" si="6">AS8/AR8*100</f>
        <v>100</v>
      </c>
      <c r="AU8" s="101">
        <f>AU11+AU15+AU24+AU38+AU50+AU55+AU73+AU79+AU96+AU101+AU113+AU122+AU135+AU146+AU157+AU170+AU183+AU197+AU201+AU213+AU222+AU229+AU242+AU255+AU269+AU277+AU287+AU298+AU308+AU316+AU325+AU335+AU344+AU353+AU360+AU373+AU382</f>
        <v>1503.5909999999999</v>
      </c>
      <c r="AV8" s="101">
        <f>AV11+AV15+AV24+AV38+AV50+AV55+AV73+AV79+AV96+AV101+AV113+AV122+AV135+AV146+AV157+AV170+AV183+AV197+AV201+AV213+AV222+AV229+AV242+AV255+AV269+AV277+AV287+AV298+AV308+AV316+AV325+AV335+AV344+AV353+AV360+AV373+AV382</f>
        <v>1503.5909999999999</v>
      </c>
      <c r="AW8" s="102">
        <f t="shared" ref="AW8:AW9" si="7">AV8/AU8*100</f>
        <v>100</v>
      </c>
      <c r="AX8" s="101">
        <f>AX11+AX15+AX24+AX38+AX50+AX55+AX73+AX79+AX96+AX101+AX113+AX122+AX135+AX146+AX157+AX170+AX183+AX197+AX201+AX213+AX222+AX229+AX242+AX255+AX269+AX277+AX287+AX298+AX308+AX316+AX325+AX335+AX344+AX353+AX360+AX373+AX382</f>
        <v>10986.5</v>
      </c>
      <c r="AY8" s="101">
        <f>AY11+AY15+AY24+AY38+AY50+AY55+AY73+AY79+AY96+AY101+AY113+AY122+AY135+AY146+AY157+AY170+AY183+AY197+AY201+AY213+AY222+AY229+AY242+AY255+AY269+AY277+AY287+AY298+AY308+AY316+AY325+AY335+AY344+AY353+AY360+AY373+AY382</f>
        <v>10986.5</v>
      </c>
      <c r="AZ8" s="102">
        <f t="shared" ref="AZ8:AZ9" si="8">AY8/AX8*100</f>
        <v>100</v>
      </c>
      <c r="BA8" s="101">
        <f>BA11+BA15+BA24+BA38+BA50+BA55+BA73+BA79+BA96+BA101+BA113+BA122+BA135+BA146+BA157+BA170+BA183+BA197+BA201+BA213+BA222+BA229+BA242+BA255+BA269+BA277+BA287+BA298+BA308+BA316+BA325+BA335+BA344+BA353+BA360+BA373+BA382</f>
        <v>5300</v>
      </c>
      <c r="BB8" s="101">
        <f>BB11+BB15+BB24+BB38+BB50+BB55+BB73+BB79+BB96+BB101+BB113+BB122+BB135+BB146+BB157+BB170+BB183+BB197+BB201+BB213+BB222+BB229+BB242+BB255+BB269+BB277+BB287+BB298+BB308+BB316+BB325+BB335+BB344+BB353+BB360+BB373+BB382</f>
        <v>3975</v>
      </c>
      <c r="BC8" s="101">
        <f>BB8/BA8*100</f>
        <v>75</v>
      </c>
      <c r="BD8" s="101">
        <f>BD11+BD15+BD24+BD38+BD50+BD55+BD73+BD79+BD96+BD101+BD113+BD122+BD135+BD146+BD157+BD170+BD183+BD197+BD201+BD213+BD222+BD229+BD242+BD255+BD269+BD277+BD287+BD298+BD308+BD316+BD325+BD335+BD344+BD353+BD360+BD373+BD382</f>
        <v>135501.13609000004</v>
      </c>
      <c r="BE8" s="101">
        <f>BE11+BE15+BE24+BE38+BE50+BE55+BE73+BE79+BE96+BE101+BE113+BE122+BE135+BE146+BE157+BE170+BE183+BE197+BE201+BE213+BE222+BE229+BE242+BE255+BE269+BE277+BE287+BE298+BE308+BE316+BE325+BE335+BE344+BE353+BE360+BE373+BE382</f>
        <v>80550.756330000018</v>
      </c>
      <c r="BF8" s="101">
        <f t="shared" ref="BF8:BF66" si="9">BE8/BD8*100</f>
        <v>59.446554216710098</v>
      </c>
      <c r="BG8" s="101">
        <f>BG11+BG15+BG24+BG38+BG50+BG55+BG73+BG79+BG96+BG101+BG113+BG122+BG135+BG146+BG157+BG170+BG183+BG197+BG201+BG213+BG222+BG229+BG242+BG255+BG269+BG277+BG287+BG298+BG308+BG316+BG325+BG335+BG344+BG353+BG360+BG373+BG382</f>
        <v>494283.70885</v>
      </c>
      <c r="BH8" s="101">
        <f>BH11+BH15+BH24+BH38+BH50+BH55+BH73+BH79+BH96+BH101+BH113+BH122+BH135+BH146+BH157+BH170+BH183+BH197+BH201+BH213+BH222+BH229+BH242+BH255+BH269+BH277+BH287+BH298+BH308+BH316+BH325+BH335+BH344+BH353+BH360+BH373+BH382</f>
        <v>475198.84492000006</v>
      </c>
      <c r="BI8" s="102">
        <f t="shared" ref="BI8:BI11" si="10">BH8/BG8*100</f>
        <v>96.138884695511663</v>
      </c>
      <c r="BJ8" s="101">
        <f>BJ11+BJ15+BJ24+BJ38+BJ50+BJ55+BJ73+BJ79+BJ96+BJ101+BJ113+BJ122+BJ135+BJ146+BJ157+BJ170+BJ183+BJ197+BJ201+BJ213+BJ222+BJ229+BJ242+BJ255+BJ269+BJ277+BJ287+BJ298+BJ308+BJ316+BJ325+BJ335+BJ344+BJ353+BJ360+BJ373+BJ382</f>
        <v>989492.69999999984</v>
      </c>
      <c r="BK8" s="101">
        <f>BK11+BK15+BK24+BK38+BK50+BK55+BK73+BK79+BK96+BK101+BK113+BK122+BK135+BK146+BK157+BK170+BK183+BK197+BK201+BK213+BK222+BK229+BK242+BK255+BK269+BK277+BK287+BK298+BK308+BK316+BK325+BK335+BK344+BK353+BK360+BK373+BK382</f>
        <v>606733.97782000003</v>
      </c>
      <c r="BL8" s="102">
        <f t="shared" ref="BL8:BL11" si="11">BK8/BJ8*100</f>
        <v>61.317681052118942</v>
      </c>
      <c r="BM8" s="101">
        <f>BM11+BM15+BM24+BM38+BM50+BM55+BM73+BM79+BM96+BM101+BM113+BM122+BM135+BM146+BM157+BM170+BM183+BM197+BM201+BM213+BM222+BM229+BM242+BM255+BM269+BM277+BM287+BM298+BM308+BM316+BM325+BM335+BM344+BM353+BM360+BM373+BM382</f>
        <v>33126.399999999994</v>
      </c>
      <c r="BN8" s="101">
        <f>BN11+BN15+BN24+BN38+BN50+BN55+BN73+BN79+BN96+BN101+BN113+BN122+BN135+BN146+BN157+BN170+BN183+BN197+BN201+BN213+BN222+BN229+BN242+BN255+BN269+BN277+BN287+BN298+BN308+BN316+BN325+BN335+BN344+BN353+BN360+BN373+BN382</f>
        <v>33126.399999999994</v>
      </c>
      <c r="BO8" s="102">
        <f t="shared" ref="BO8:BO9" si="12">BN8/BM8*100</f>
        <v>100</v>
      </c>
      <c r="BP8" s="101">
        <f>BP11+BP15+BP24+BP38+BP50+BP55+BP73+BP79+BP96+BP101+BP113+BP122+BP135+BP146+BP157+BP170+BP183+BP197+BP201+BP213+BP222+BP229+BP242+BP255+BP269+BP277+BP287+BP298+BP308+BP316+BP325+BP335+BP344+BP353+BP360+BP373+BP382</f>
        <v>48011.199999999997</v>
      </c>
      <c r="BQ8" s="101">
        <f>BQ11+BQ15+BQ24+BQ38+BQ50+BQ55+BQ73+BQ79+BQ96+BQ101+BQ113+BQ122+BQ135+BQ146+BQ157+BQ170+BQ183+BQ197+BQ201+BQ213+BQ222+BQ229+BQ242+BQ255+BQ269+BQ277+BQ287+BQ298+BQ308+BQ316+BQ325+BQ335+BQ344+BQ353+BQ360+BQ373+BQ382</f>
        <v>24005.599999999999</v>
      </c>
      <c r="BR8" s="102">
        <f t="shared" ref="BR8:BR10" si="13">BQ8/BP8*100</f>
        <v>50</v>
      </c>
      <c r="BS8" s="101">
        <f>BS11+BS15+BS24+BS38+BS50+BS55+BS73+BS79+BS96+BS101+BS113+BS122+BS135+BS146+BS157+BS170+BS183+BS197+BS201+BS213+BS222+BS229+BS242+BS255+BS269+BS277+BS287+BS298+BS308+BS316+BS325+BS335+BS344+BS353+BS360+BS373+BS382</f>
        <v>139091.97000000006</v>
      </c>
      <c r="BT8" s="101">
        <f>BT11+BT15+BT24+BT38+BT50+BT55+BT73+BT79+BT96+BT101+BT113+BT122+BT135+BT146+BT157+BT170+BT183+BT197+BT201+BT213+BT222+BT229+BT242+BT255+BT269+BT277+BT287+BT298+BT308+BT316+BT325+BT335+BT344+BT353+BT360+BT373+BT382</f>
        <v>98178.924080000012</v>
      </c>
      <c r="BU8" s="102">
        <f t="shared" ref="BU8:BU11" si="14">BT8/BS8*100</f>
        <v>70.585616178992922</v>
      </c>
      <c r="BV8" s="101">
        <f>BV11+BV15+BV24+BV38+BV50+BV55+BV73+BV79+BV96+BV101+BV113+BV122+BV135+BV146+BV157+BV170+BV183+BV197+BV201+BV213+BV222+BV229+BV242+BV255+BV269+BV277+BV287+BV298+BV308+BV316+BV325+BV335+BV344+BV353+BV360+BV373+BV382</f>
        <v>22958.129999999997</v>
      </c>
      <c r="BW8" s="101">
        <f>BW11+BW15+BW24+BW38+BW50+BW55+BW73+BW79+BW96+BW101+BW113+BW122+BW135+BW146+BW157+BW170+BW183+BW197+BW201+BW213+BW222+BW229+BW242+BW255+BW269+BW277+BW287+BW298+BW308+BW316+BW325+BW335+BW344+BW353+BW360+BW373+BW382</f>
        <v>2243.2541300000003</v>
      </c>
      <c r="BX8" s="102">
        <f t="shared" ref="BX8:BX9" si="15">BW8/BV8*100</f>
        <v>9.7710664152524629</v>
      </c>
      <c r="BY8" s="101">
        <f>BY11+BY15+BY24+BY38+BY50+BY55+BY73+BY79+BY96+BY101+BY113+BY122+BY135+BY146+BY157+BY170+BY183+BY197+BY201+BY213+BY222+BY229+BY242+BY255+BY269+BY277+BY287+BY298+BY308+BY316+BY325+BY335+BY344+BY353+BY360+BY373+BY382</f>
        <v>29120</v>
      </c>
      <c r="BZ8" s="101">
        <f>BZ11+BZ15+BZ24+BZ38+BZ50+BZ55+BZ73+BZ79+BZ96+BZ101+BZ113+BZ122+BZ135+BZ146+BZ157+BZ170+BZ183+BZ197+BZ201+BZ213+BZ222+BZ229+BZ242+BZ255+BZ269+BZ277+BZ287+BZ298+BZ308+BZ316+BZ325+BZ335+BZ344+BZ353+BZ360+BZ373+BZ382</f>
        <v>3524.1560399999998</v>
      </c>
      <c r="CA8" s="102">
        <f t="shared" ref="CA8:CA9" si="16">BZ8/BY8*100</f>
        <v>12.102184203296702</v>
      </c>
      <c r="CB8" s="101">
        <f>CB11+CB15+CB24+CB38+CB50+CB55+CB73+CB79+CB96+CB101+CB113+CB122+CB135+CB146+CB157+CB170+CB183+CB197+CB201+CB213+CB222+CB229+CB242+CB255+CB269+CB277+CB287+CB298+CB308+CB316+CB325+CB335+CB344+CB353+CB360+CB373+CB382</f>
        <v>392801.03857999999</v>
      </c>
      <c r="CC8" s="101">
        <f>CC11+CC15+CC24+CC38+CC50+CC55+CC73+CC79+CC96+CC101+CC113+CC122+CC135+CC146+CC157+CC170+CC183+CC197+CC201+CC213+CC222+CC229+CC242+CC255+CC269+CC277+CC287+CC298+CC308+CC316+CC325+CC335+CC344+CC353+CC360+CC373+CC382</f>
        <v>186137.70357000001</v>
      </c>
      <c r="CD8" s="102">
        <f t="shared" ref="CD8:CD9" si="17">CC8/CB8*100</f>
        <v>47.387273781886954</v>
      </c>
      <c r="CE8" s="101">
        <f>CE11+CE15+CE24+CE38+CE50+CE55+CE73+CE79+CE96+CE101+CE113+CE122+CE135+CE146+CE157+CE170+CE183+CE197+CE201+CE213+CE222+CE229+CE242+CE255+CE269+CE277+CE287+CE298+CE308+CE316+CE325+CE335+CE344+CE353+CE360+CE373+CE382</f>
        <v>44510.9</v>
      </c>
      <c r="CF8" s="101">
        <f>CF11+CF15+CF24+CF38+CF50+CF55+CF73+CF79+CF96+CF101+CF113+CF122+CF135+CF146+CF157+CF170+CF183+CF197+CF201+CF213+CF222+CF229+CF242+CF255+CF269+CF277+CF287+CF298+CF308+CF316+CF325+CF335+CF344+CF353+CF360+CF373+CF382</f>
        <v>44126.610820000002</v>
      </c>
      <c r="CG8" s="102">
        <f t="shared" ref="CG8" si="18">CF8/CE8*100</f>
        <v>99.136640283615932</v>
      </c>
      <c r="CH8" s="101">
        <f>CH11+CH15+CH24+CH38+CH50+CH55+CH73+CH79+CH96+CH101+CH113+CH122+CH135+CH146+CH157+CH170+CH183+CH197+CH201+CH213+CH222+CH229+CH242+CH255+CH269+CH277+CH287+CH298+CH308+CH316+CH325+CH335+CH344+CH353+CH360+CH373+CH382</f>
        <v>25855.41</v>
      </c>
      <c r="CI8" s="101">
        <f>CI11+CI15+CI24+CI38+CI50+CI55+CI73+CI79+CI96+CI101+CI113+CI122+CI135+CI146+CI157+CI170+CI183+CI197+CI201+CI213+CI222+CI229+CI242+CI255+CI269+CI277+CI287+CI298+CI308+CI316+CI325+CI335+CI344+CI353+CI360+CI373+CI382</f>
        <v>22625.1332</v>
      </c>
      <c r="CJ8" s="102">
        <f t="shared" ref="CJ8" si="19">CI8/CH8*100</f>
        <v>87.506379515931101</v>
      </c>
      <c r="CK8" s="101">
        <f>CK11+CK15+CK24+CK38+CK50+CK55+CK73+CK79+CK96+CK101+CK113+CK122+CK135+CK146+CK157+CK170+CK183+CK197+CK201+CK213+CK222+CK229+CK242+CK255+CK269+CK277+CK287+CK298+CK308+CK316+CK325+CK335+CK344+CK353+CK360+CK373+CK382</f>
        <v>7142.9524899999988</v>
      </c>
      <c r="CL8" s="101">
        <f>CL11+CL15+CL24+CL38+CL50+CL55+CL73+CL79+CL96+CL101+CL113+CL122+CL135+CL146+CL157+CL170+CL183+CL197+CL201+CL213+CL222+CL229+CL242+CL255+CL269+CL277+CL287+CL298+CL308+CL316+CL325+CL335+CL344+CL353+CL360+CL373+CL382</f>
        <v>7142.9524899999988</v>
      </c>
      <c r="CM8" s="102">
        <f t="shared" ref="CM8" si="20">CL8/CK8*100</f>
        <v>100</v>
      </c>
      <c r="CN8" s="101">
        <f>CN11+CN15+CN24+CN38+CN50+CN55+CN73+CN79+CN96+CN101+CN113+CN122+CN135+CN146+CN157+CN170+CN183+CN197+CN201+CN213+CN222+CN229+CN242+CN255+CN269+CN277+CN287+CN298+CN308+CN316+CN325+CN335+CN344+CN353+CN360+CN373+CN382</f>
        <v>0</v>
      </c>
      <c r="CO8" s="101">
        <f>CO11+CO15+CO24+CO38+CO50+CO55+CO73+CO79+CO96+CO101+CO113+CO122+CO135+CO146+CO157+CO170+CO183+CO197+CO201+CO213+CO222+CO229+CO242+CO255+CO269+CO277+CO287+CO298+CO308+CO316+CO325+CO335+CO344+CO353+CO360+CO373+CO382</f>
        <v>0</v>
      </c>
      <c r="CP8" s="101"/>
      <c r="CQ8" s="101">
        <f>CQ11+CQ15+CQ24+CQ38+CQ50+CQ55+CQ73+CQ79+CQ96+CQ101+CQ113+CQ122+CQ135+CQ146+CQ157+CQ170+CQ183+CQ197+CQ201+CQ213+CQ222+CQ229+CQ242+CQ255+CQ269+CQ277+CQ287+CQ298+CQ308+CQ316+CQ325+CQ335+CQ344+CQ353+CQ360+CQ373+CQ382</f>
        <v>305000</v>
      </c>
      <c r="CR8" s="101">
        <f>CR11+CR15+CR24+CR38+CR50+CR55+CR73+CR79+CR96+CR101+CR113+CR122+CR135+CR146+CR157+CR170+CR183+CR197+CR201+CR213+CR222+CR229+CR242+CR255+CR269+CR277+CR287+CR298+CR308+CR316+CR325+CR335+CR344+CR353+CR360+CR373+CR382</f>
        <v>226806.49463999999</v>
      </c>
      <c r="CS8" s="101"/>
      <c r="CT8" s="101">
        <f>CT11+CT15+CT24+CT38+CT50+CT55+CT73+CT79+CT96+CT101+CT113+CT122+CT135+CT146+CT157+CT170+CT183+CT197+CT201+CT213+CT222+CT229+CT242+CT255+CT269+CT277+CT287+CT298+CT308+CT316+CT325+CT335+CT344+CT353+CT360+CT373+CT382</f>
        <v>159093.5</v>
      </c>
      <c r="CU8" s="101">
        <f>CU11+CU15+CU24+CU38+CU50+CU55+CU73+CU79+CU96+CU101+CU113+CU122+CU135+CU146+CU157+CU170+CU183+CU197+CU201+CU213+CU222+CU229+CU242+CU255+CU269+CU277+CU287+CU298+CU308+CU316+CU325+CU335+CU344+CU353+CU360+CU373+CU382</f>
        <v>91495.395799999998</v>
      </c>
      <c r="CV8" s="102">
        <f t="shared" ref="CV8:CV9" si="21">CU8/CT8*100</f>
        <v>57.510455046874952</v>
      </c>
      <c r="CW8" s="101">
        <f>CW11+CW15+CW24+CW38+CW50+CW55+CW73+CW79+CW96+CW101+CW113+CW122+CW135+CW146+CW157+CW170+CW183+CW197+CW201+CW213+CW222+CW229+CW242+CW255+CW269+CW277+CW287+CW298+CW308+CW316+CW325+CW335+CW344+CW353+CW360+CW373+CW382</f>
        <v>23915.200000000001</v>
      </c>
      <c r="CX8" s="101">
        <f>CX11+CX15+CX24+CX38+CX50+CX55+CX73+CX79+CX96+CX101+CX113+CX122+CX135+CX146+CX157+CX170+CX183+CX197+CX201+CX213+CX222+CX229+CX242+CX255+CX269+CX277+CX287+CX298+CX308+CX316+CX325+CX335+CX344+CX353+CX360+CX373+CX382</f>
        <v>11842.61931</v>
      </c>
      <c r="CY8" s="102">
        <f t="shared" ref="CY8" si="22">CX8/CW8*100</f>
        <v>49.519215018063825</v>
      </c>
      <c r="CZ8" s="101">
        <f>CZ11+CZ15+CZ24+CZ38+CZ50+CZ55+CZ73+CZ79+CZ96+CZ101+CZ113+CZ122+CZ135+CZ146+CZ157+CZ170+CZ183+CZ197+CZ201+CZ213+CZ222+CZ229+CZ242+CZ255+CZ269+CZ277+CZ287+CZ298+CZ308+CZ316+CZ325+CZ335+CZ344+CZ353+CZ360+CZ373+CZ382</f>
        <v>5615.9</v>
      </c>
      <c r="DA8" s="101">
        <f>DA11+DA15+DA24+DA38+DA50+DA55+DA73+DA79+DA96+DA101+DA113+DA122+DA135+DA146+DA157+DA170+DA183+DA197+DA201+DA213+DA222+DA229+DA242+DA255+DA269+DA277+DA287+DA298+DA308+DA316+DA325+DA335+DA344+DA353+DA360+DA373+DA382</f>
        <v>5615.9</v>
      </c>
      <c r="DB8" s="102">
        <f t="shared" ref="DB8:DB10" si="23">DA8/CZ8*100</f>
        <v>100</v>
      </c>
      <c r="DC8" s="101">
        <f>DC11+DC15+DC24+DC38+DC50+DC55+DC73+DC79+DC96+DC101+DC113+DC122+DC135+DC146+DC157+DC170+DC183+DC197+DC201+DC213+DC222+DC229+DC242+DC255+DC269+DC277+DC287+DC298+DC308+DC316+DC325+DC335+DC344+DC353+DC360+DC373+DC382</f>
        <v>15477.8</v>
      </c>
      <c r="DD8" s="101">
        <f>DD11+DD15+DD24+DD38+DD50+DD55+DD73+DD79+DD96+DD101+DD113+DD122+DD135+DD146+DD157+DD170+DD183+DD197+DD201+DD213+DD222+DD229+DD242+DD255+DD269+DD277+DD287+DD298+DD308+DD316+DD325+DD335+DD344+DD353+DD360+DD373+DD382</f>
        <v>1825.1999999999998</v>
      </c>
      <c r="DE8" s="101">
        <f>DD8/DC8*100</f>
        <v>11.792373593146312</v>
      </c>
      <c r="DF8" s="101">
        <f>DF11+DF15+DF24+DF38+DF50+DF55+DF73+DF79+DF96+DF101+DF113+DF122+DF135+DF146+DF157+DF170+DF183+DF197+DF201+DF213+DF222+DF229+DF242+DF255+DF269+DF277+DF287+DF298+DF308+DF316+DF325+DF335+DF344+DF353+DF360+DF373+DF382</f>
        <v>244676.05619999999</v>
      </c>
      <c r="DG8" s="101">
        <f>DG11+DG15+DG24+DG38+DG50+DG55+DG73+DG79+DG96+DG101+DG113+DG122+DG135+DG146+DG157+DG170+DG183+DG197+DG201+DG213+DG222+DG229+DG242+DG255+DG269+DG277+DG287+DG298+DG308+DG316+DG325+DG335+DG344+DG353+DG360+DG373+DG382</f>
        <v>233738.79501999996</v>
      </c>
      <c r="DH8" s="101">
        <f>DG8/DF8*100</f>
        <v>95.529901311201513</v>
      </c>
      <c r="DI8" s="101">
        <f>DI11+DI15+DI24+DI38+DI50+DI55+DI73+DI79+DI96+DI101+DI113+DI122+DI135+DI146+DI157+DI170+DI183+DI197+DI201+DI213+DI222+DI229+DI242+DI255+DI269+DI277+DI287+DI298+DI308+DI316+DI325+DI335+DI344+DI353+DI360+DI373+DI382</f>
        <v>14951.8</v>
      </c>
      <c r="DJ8" s="101">
        <f>DJ11+DJ15+DJ24+DJ38+DJ50+DJ55+DJ73+DJ79+DJ96+DJ101+DJ113+DJ122+DJ135+DJ146+DJ157+DJ170+DJ183+DJ197+DJ201+DJ213+DJ222+DJ229+DJ242+DJ255+DJ269+DJ277+DJ287+DJ298+DJ308+DJ316+DJ325+DJ335+DJ344+DJ353+DJ360+DJ373+DJ382</f>
        <v>6135.5</v>
      </c>
      <c r="DK8" s="101">
        <f>DJ8/DI8*100</f>
        <v>41.03519308711995</v>
      </c>
      <c r="DL8" s="101">
        <f>DL11+DL15+DL24+DL38+DL50+DL55+DL73+DL79+DL96+DL101+DL113+DL122+DL135+DL146+DL157+DL170+DL183+DL197+DL201+DL213+DL222+DL229+DL242+DL255+DL269+DL277+DL287+DL298+DL308+DL316+DL325+DL335+DL344+DL353+DL360+DL373+DL382</f>
        <v>4742.6000000000004</v>
      </c>
      <c r="DM8" s="101">
        <f>DM11+DM15+DM24+DM38+DM50+DM55+DM73+DM79+DM96+DM101+DM113+DM122+DM135+DM146+DM157+DM170+DM183+DM197+DM201+DM213+DM222+DM229+DM242+DM255+DM269+DM277+DM287+DM298+DM308+DM316+DM325+DM335+DM344+DM353+DM360+DM373+DM382</f>
        <v>595.89891</v>
      </c>
      <c r="DN8" s="101">
        <f>DM8/DL8*100</f>
        <v>12.564814869480875</v>
      </c>
      <c r="DO8" s="101">
        <f>DO11+DO15+DO24+DO38+DO50+DO55+DO73+DO79+DO96+DO101+DO113+DO122+DO135+DO146+DO157+DO170+DO183+DO197+DO201+DO213+DO222+DO229+DO242+DO255+DO269+DO277+DO287+DO298+DO308+DO316+DO325+DO335+DO344+DO353+DO360+DO373+DO382</f>
        <v>16411.599999999999</v>
      </c>
      <c r="DP8" s="101">
        <f>DP11+DP15+DP24+DP38+DP50+DP55+DP73+DP79+DP96+DP101+DP113+DP122+DP135+DP146+DP157+DP170+DP183+DP197+DP201+DP213+DP222+DP229+DP242+DP255+DP269+DP277+DP287+DP298+DP308+DP316+DP325+DP335+DP344+DP353+DP360+DP373+DP382</f>
        <v>0</v>
      </c>
      <c r="DQ8" s="101">
        <f>DP8/DO8*100</f>
        <v>0</v>
      </c>
      <c r="DR8" s="101">
        <f>DR11+DR15+DR24+DR38+DR50+DR55+DR73+DR79+DR96+DR101+DR113+DR122+DR135+DR146+DR157+DR170+DR183+DR197+DR201+DR213+DR222+DR229+DR242+DR255+DR269+DR277+DR287+DR298+DR308+DR316+DR325+DR335+DR344+DR353+DR360+DR373+DR382</f>
        <v>9492.9</v>
      </c>
      <c r="DS8" s="101">
        <f>DS11+DS15+DS24+DS38+DS50+DS55+DS73+DS79+DS96+DS101+DS113+DS122+DS135+DS146+DS157+DS170+DS183+DS197+DS201+DS213+DS222+DS229+DS242+DS255+DS269+DS277+DS287+DS298+DS308+DS316+DS325+DS335+DS344+DS353+DS360+DS373+DS382</f>
        <v>0</v>
      </c>
      <c r="DT8" s="101">
        <f>DS8/DR8*100</f>
        <v>0</v>
      </c>
      <c r="DU8" s="101">
        <f>DU11+DU15+DU24+DU38+DU50+DU55+DU73+DU79+DU96+DU101+DU113+DU122+DU135+DU146+DU157+DU170+DU183+DU197+DU201+DU213+DU222+DU229+DU242+DU255+DU269+DU277+DU287+DU298+DU308+DU316+DU325+DU335+DU344+DU353+DU360+DU373+DU382</f>
        <v>605077.09999999986</v>
      </c>
      <c r="DV8" s="101">
        <f>DV11+DV15+DV24+DV38+DV50+DV55+DV73+DV79+DV96+DV101+DV113+DV122+DV135+DV146+DV157+DV170+DV183+DV197+DV201+DV213+DV222+DV229+DV242+DV255+DV269+DV277+DV287+DV298+DV308+DV316+DV325+DV335+DV344+DV353+DV360+DV373+DV382</f>
        <v>343864.81611999997</v>
      </c>
      <c r="DW8" s="102">
        <f t="shared" ref="DW8:DW11" si="24">DV8/DU8*100</f>
        <v>56.829917397303596</v>
      </c>
      <c r="DX8" s="101">
        <f>DX11+DX15+DX24+DX38+DX50+DX55+DX73+DX79+DX96+DX101+DX113+DX122+DX135+DX146+DX157+DX170+DX183+DX197+DX201+DX213+DX222+DX229+DX242+DX255+DX269+DX277+DX287+DX298+DX308+DX316+DX325+DX335+DX344+DX353+DX360+DX373+DX382</f>
        <v>1477908</v>
      </c>
      <c r="DY8" s="101">
        <f>DY11+DY15+DY24+DY38+DY50+DY55+DY73+DY79+DY96+DY101+DY113+DY122+DY135+DY146+DY157+DY170+DY183+DY197+DY201+DY213+DY222+DY229+DY242+DY255+DY269+DY277+DY287+DY298+DY308+DY316+DY325+DY335+DY344+DY353+DY360+DY373+DY382</f>
        <v>1280062.4380600003</v>
      </c>
      <c r="DZ8" s="101">
        <f>DY8/DX8*100</f>
        <v>86.613134109836352</v>
      </c>
      <c r="EA8" s="101">
        <f>EA11+EA15+EA24+EA38+EA50+EA55+EA73+EA79+EA96+EA101+EA113+EA122+EA135+EA146+EA157+EA170+EA183+EA197+EA201+EA213+EA222+EA229+EA242+EA255+EA269+EA277+EA287+EA298+EA308+EA316+EA325+EA335+EA344+EA353+EA360+EA373+EA382</f>
        <v>116897.96499999998</v>
      </c>
      <c r="EB8" s="101">
        <f>EB11+EB15+EB24+EB38+EB50+EB55+EB73+EB79+EB96+EB101+EB113+EB122+EB135+EB146+EB157+EB170+EB183+EB197+EB201+EB213+EB222+EB229+EB242+EB255+EB269+EB277+EB287+EB298+EB308+EB316+EB325+EB335+EB344+EB353+EB360+EB373+EB382</f>
        <v>57705.322049999995</v>
      </c>
      <c r="EC8" s="102">
        <f t="shared" ref="EC8:EC9" si="25">EB8/EA8*100</f>
        <v>49.363837984690328</v>
      </c>
      <c r="ED8" s="101">
        <f>ED11+ED15+ED24+ED38+ED50+ED55+ED73+ED79+ED96+ED101+ED113+ED122+ED135+ED146+ED157+ED170+ED183+ED197+ED201+ED213+ED222+ED229+ED242+ED255+ED269+ED277+ED287+ED298+ED308+ED316+ED325+ED335+ED344+ED353+ED360+ED373+ED382</f>
        <v>15881.834999999997</v>
      </c>
      <c r="EE8" s="101">
        <f>EE11+EE15+EE24+EE38+EE50+EE55+EE73+EE79+EE96+EE101+EE113+EE122+EE135+EE146+EE157+EE170+EE183+EE197+EE201+EE213+EE222+EE229+EE242+EE255+EE269+EE277+EE287+EE298+EE308+EE316+EE325+EE335+EE344+EE353+EE360+EE373+EE382</f>
        <v>1343.6259599999998</v>
      </c>
      <c r="EF8" s="102">
        <f t="shared" ref="EF8:EF9" si="26">EE8/ED8*100</f>
        <v>8.4601430502205819</v>
      </c>
      <c r="EG8" s="101">
        <f>EG11+EG15+EG24+EG38+EG50+EG55+EG73+EG79+EG96+EG101+EG113+EG122+EG135+EG146+EG157+EG170+EG183+EG197+EG201+EG213+EG222+EG229+EG242+EG255+EG269+EG277+EG287+EG298+EG308+EG316+EG325+EG335+EG344+EG353+EG360+EG373+EG382</f>
        <v>27960</v>
      </c>
      <c r="EH8" s="101">
        <f>EH11+EH15+EH24+EH38+EH50+EH55+EH73+EH79+EH96+EH101+EH113+EH122+EH135+EH146+EH157+EH170+EH183+EH197+EH201+EH213+EH222+EH229+EH242+EH255+EH269+EH277+EH287+EH298+EH308+EH316+EH325+EH335+EH344+EH353+EH360+EH373+EH382</f>
        <v>1957.2357999999999</v>
      </c>
      <c r="EI8" s="102">
        <f t="shared" ref="EI8:EI9" si="27">EH8/EG8*100</f>
        <v>7.0001280400572243</v>
      </c>
      <c r="EJ8" s="101">
        <f>EJ11+EJ15+EJ24+EJ38+EJ50+EJ55+EJ73+EJ79+EJ96+EJ101+EJ113+EJ122+EJ135+EJ146+EJ157+EJ170+EJ183+EJ197+EJ201+EJ213+EJ222+EJ229+EJ242+EJ255+EJ269+EJ277+EJ287+EJ298+EJ308+EJ316+EJ325+EJ335+EJ344+EJ353+EJ360+EJ373+EJ382</f>
        <v>95693.509999999966</v>
      </c>
      <c r="EK8" s="101">
        <f>EK11+EK15+EK24+EK38+EK50+EK55+EK73+EK79+EK96+EK101+EK113+EK122+EK135+EK146+EK157+EK170+EK183+EK197+EK201+EK213+EK222+EK229+EK242+EK255+EK269+EK277+EK287+EK298+EK308+EK316+EK325+EK335+EK344+EK353+EK360+EK373+EK382</f>
        <v>92068.523960000006</v>
      </c>
      <c r="EL8" s="102">
        <f t="shared" ref="EL8:EL9" si="28">EK8/EJ8*100</f>
        <v>96.211878903804489</v>
      </c>
      <c r="EM8" s="101">
        <f>EM11+EM15+EM24+EM38+EM50+EM55+EM73+EM79+EM96+EM101+EM113+EM122+EM135+EM146+EM157+EM170+EM183+EM197+EM201+EM213+EM222+EM229+EM242+EM255+EM269+EM277+EM287+EM298+EM308+EM316+EM325+EM335+EM344+EM353+EM360+EM373+EM382</f>
        <v>17443.47</v>
      </c>
      <c r="EN8" s="101">
        <f>EN11+EN15+EN24+EN38+EN50+EN55+EN73+EN79+EN96+EN101+EN113+EN122+EN135+EN146+EN157+EN170+EN183+EN197+EN201+EN213+EN222+EN229+EN242+EN255+EN269+EN277+EN287+EN298+EN308+EN316+EN325+EN335+EN344+EN353+EN360+EN373+EN382</f>
        <v>17443.47</v>
      </c>
      <c r="EO8" s="102">
        <f t="shared" ref="EO8:EO9" si="29">EN8/EM8*100</f>
        <v>100</v>
      </c>
      <c r="EP8" s="101">
        <f>EP11+EP15+EP24+EP38+EP50+EP55+EP73+EP79+EP96+EP101+EP113+EP122+EP135+EP146+EP157+EP170+EP183+EP197+EP201+EP213+EP222+EP229+EP242+EP255+EP269+EP277+EP287+EP298+EP308+EP316+EP325+EP335+EP344+EP353+EP360+EP373+EP382</f>
        <v>135287.70000000001</v>
      </c>
      <c r="EQ8" s="101">
        <f>EQ11+EQ15+EQ24+EQ38+EQ50+EQ55+EQ73+EQ79+EQ96+EQ101+EQ113+EQ122+EQ135+EQ146+EQ157+EQ170+EQ183+EQ197+EQ201+EQ213+EQ222+EQ229+EQ242+EQ255+EQ269+EQ277+EQ287+EQ298+EQ308+EQ316+EQ325+EQ335+EQ344+EQ353+EQ360+EQ373+EQ382</f>
        <v>129291.023</v>
      </c>
      <c r="ER8" s="102">
        <f t="shared" ref="ER8:ER9" si="30">EQ8/EP8*100</f>
        <v>95.567463265322701</v>
      </c>
      <c r="ES8" s="101">
        <f>ES11+ES15+ES24+ES38+ES50+ES55+ES73+ES79+ES96+ES101+ES113+ES122+ES135+ES146+ES157+ES170+ES183+ES197+ES201+ES213+ES222+ES229+ES242+ES255+ES269+ES277+ES287+ES298+ES308+ES316+ES325+ES335+ES344+ES353+ES360+ES373+ES382</f>
        <v>186312.30000000002</v>
      </c>
      <c r="ET8" s="101">
        <f>ET11+ET15+ET24+ET38+ET50+ET55+ET73+ET79+ET96+ET101+ET113+ET122+ET135+ET146+ET157+ET170+ET183+ET197+ET201+ET213+ET222+ET229+ET242+ET255+ET269+ET277+ET287+ET298+ET308+ET316+ET325+ET335+ET344+ET353+ET360+ET373+ET382</f>
        <v>175511.85313</v>
      </c>
      <c r="EU8" s="102">
        <f t="shared" ref="EU8:EU9" si="31">ET8/ES8*100</f>
        <v>94.203041414871691</v>
      </c>
      <c r="EV8" s="101">
        <f>EV11+EV15+EV24+EV38+EV50+EV55+EV73+EV79+EV96+EV101+EV113+EV122+EV135+EV146+EV157+EV170+EV183+EV197+EV201+EV213+EV222+EV229+EV242+EV255+EV269+EV277+EV287+EV298+EV308+EV316+EV325+EV335+EV344+EV353+EV360+EV373+EV382</f>
        <v>4278.5</v>
      </c>
      <c r="EW8" s="101">
        <f>EW11+EW15+EW24+EW38+EW50+EW55+EW73+EW79+EW96+EW101+EW113+EW122+EW135+EW146+EW157+EW170+EW183+EW197+EW201+EW213+EW222+EW229+EW242+EW255+EW269+EW277+EW287+EW298+EW308+EW316+EW325+EW335+EW344+EW353+EW360+EW373+EW382</f>
        <v>0</v>
      </c>
      <c r="EX8" s="102">
        <f t="shared" ref="EX8" si="32">EW8/EV8*100</f>
        <v>0</v>
      </c>
      <c r="EY8" s="101">
        <f>EY11+EY15+EY24+EY38+EY50+EY55+EY73+EY79+EY96+EY101+EY113+EY122+EY135+EY146+EY157+EY170+EY183+EY197+EY201+EY213+EY222+EY229+EY242+EY255+EY269+EY277+EY287+EY298+EY308+EY316+EY325+EY335+EY344+EY353+EY360+EY373+EY382</f>
        <v>3719.7</v>
      </c>
      <c r="EZ8" s="101">
        <f>EZ11+EZ15+EZ24+EZ38+EZ50+EZ55+EZ73+EZ79+EZ96+EZ101+EZ113+EZ122+EZ135+EZ146+EZ157+EZ170+EZ183+EZ197+EZ201+EZ213+EZ222+EZ229+EZ242+EZ255+EZ269+EZ277+EZ287+EZ298+EZ308+EZ316+EZ325+EZ335+EZ344+EZ353+EZ360+EZ373+EZ382</f>
        <v>0</v>
      </c>
      <c r="FA8" s="102">
        <f t="shared" ref="FA8" si="33">EZ8/EY8*100</f>
        <v>0</v>
      </c>
      <c r="FB8" s="101">
        <f>FB11+FB15+FB24+FB38+FB50+FB55+FB73+FB79+FB96+FB101+FB113+FB122+FB135+FB146+FB157+FB170+FB183+FB197+FB201+FB213+FB222+FB229+FB242+FB255+FB269+FB277+FB287+FB298+FB308+FB316+FB325+FB335+FB344+FB353+FB360+FB373+FB382</f>
        <v>21444.18</v>
      </c>
      <c r="FC8" s="101">
        <f>FC11+FC15+FC24+FC38+FC50+FC55+FC73+FC79+FC96+FC101+FC113+FC122+FC135+FC146+FC157+FC170+FC183+FC197+FC201+FC213+FC222+FC229+FC242+FC255+FC269+FC277+FC287+FC298+FC308+FC316+FC325+FC335+FC344+FC353+FC360+FC373+FC382</f>
        <v>15531.917710000002</v>
      </c>
      <c r="FD8" s="102">
        <f t="shared" ref="FD8:FD9" si="34">FC8/FB8*100</f>
        <v>72.429524980670763</v>
      </c>
      <c r="FE8" s="101">
        <f>FE11+FE15+FE24+FE38+FE50+FE55+FE73+FE79+FE96+FE101+FE113+FE122+FE135+FE146+FE157+FE170+FE183+FE197+FE201+FE213+FE222+FE229+FE242+FE255+FE269+FE277+FE287+FE298+FE308+FE316+FE325+FE335+FE344+FE353+FE360+FE373+FE382</f>
        <v>15060.112360000001</v>
      </c>
      <c r="FF8" s="101">
        <f>FF11+FF15+FF24+FF38+FF50+FF55+FF73+FF79+FF96+FF101+FF113+FF122+FF135+FF146+FF157+FF170+FF183+FF197+FF201+FF213+FF222+FF229+FF242+FF255+FF269+FF277+FF287+FF298+FF308+FF316+FF325+FF335+FF344+FF353+FF360+FF373+FF382</f>
        <v>15060.112360000001</v>
      </c>
      <c r="FG8" s="102">
        <f t="shared" ref="FG8:FG9" si="35">FF8/FE8*100</f>
        <v>100</v>
      </c>
      <c r="FH8" s="101">
        <f>FH11+FH15+FH24+FH38+FH50+FH55+FH73+FH79+FH96+FH101+FH113+FH122+FH135+FH146+FH157+FH170+FH183+FH197+FH201+FH213+FH222+FH229+FH242+FH255+FH269+FH277+FH287+FH298+FH308+FH316+FH325+FH335+FH344+FH353+FH360+FH373+FH382</f>
        <v>0</v>
      </c>
      <c r="FI8" s="101">
        <f>FI11+FI15+FI24+FI38+FI50+FI55+FI73+FI79+FI96+FI101+FI113+FI122+FI135+FI146+FI157+FI170+FI183+FI197+FI201+FI213+FI222+FI229+FI242+FI255+FI269+FI277+FI287+FI298+FI308+FI316+FI325+FI335+FI344+FI353+FI360+FI373+FI382</f>
        <v>0</v>
      </c>
      <c r="FJ8" s="102"/>
      <c r="FK8" s="101">
        <f>FK11+FK15+FK24+FK38+FK50+FK55+FK73+FK79+FK96+FK101+FK113+FK122+FK135+FK146+FK157+FK170+FK183+FK197+FK201+FK213+FK222+FK229+FK242+FK255+FK269+FK277+FK287+FK298+FK308+FK316+FK325+FK335+FK344+FK353+FK360+FK373+FK382</f>
        <v>17474.8</v>
      </c>
      <c r="FL8" s="101">
        <f>FL11+FL15+FL24+FL38+FL50+FL55+FL73+FL79+FL96+FL101+FL113+FL122+FL135+FL146+FL157+FL170+FL183+FL197+FL201+FL213+FL222+FL229+FL242+FL255+FL269+FL277+FL287+FL298+FL308+FL316+FL325+FL335+FL344+FL353+FL360+FL373+FL382</f>
        <v>0</v>
      </c>
      <c r="FM8" s="102">
        <f t="shared" ref="FM8:FM9" si="36">FL8/FK8*100</f>
        <v>0</v>
      </c>
      <c r="FN8" s="101">
        <f>FN11+FN15+FN24+FN38+FN50+FN55+FN73+FN79+FN96+FN101+FN113+FN122+FN135+FN146+FN157+FN170+FN183+FN197+FN201+FN213+FN222+FN229+FN242+FN255+FN269+FN277+FN287+FN298+FN308+FN316+FN325+FN335+FN344+FN353+FN360+FN373+FN382</f>
        <v>0</v>
      </c>
      <c r="FO8" s="101">
        <f>FO11+FO15+FO24+FO38+FO50+FO55+FO73+FO79+FO96+FO101+FO113+FO122+FO135+FO146+FO157+FO170+FO183+FO197+FO201+FO213+FO222+FO229+FO242+FO255+FO269+FO277+FO287+FO298+FO308+FO316+FO325+FO335+FO344+FO353+FO360+FO373+FO382</f>
        <v>0</v>
      </c>
      <c r="FP8" s="102"/>
      <c r="FQ8" s="101">
        <f>FQ11+FQ15+FQ24+FQ38+FQ50+FQ55+FQ73+FQ79+FQ96+FQ101+FQ113+FQ122+FQ135+FQ146+FQ157+FQ170+FQ183+FQ197+FQ201+FQ213+FQ222+FQ229+FQ242+FQ255+FQ269+FQ277+FQ287+FQ298+FQ308+FQ316+FQ325+FQ335+FQ344+FQ353+FQ360+FQ373+FQ382</f>
        <v>19143.47</v>
      </c>
      <c r="FR8" s="101">
        <f>FR11+FR15+FR24+FR38+FR50+FR55+FR73+FR79+FR96+FR101+FR113+FR122+FR135+FR146+FR157+FR170+FR183+FR197+FR201+FR213+FR222+FR229+FR242+FR255+FR269+FR277+FR287+FR298+FR308+FR316+FR325+FR335+FR344+FR353+FR360+FR373+FR382</f>
        <v>4773.9802200000004</v>
      </c>
      <c r="FS8" s="102">
        <f t="shared" ref="FS8:FS10" si="37">FR8/FQ8*100</f>
        <v>24.937904256647307</v>
      </c>
      <c r="FT8" s="101">
        <f>FT11+FT15+FT24+FT38+FT50+FT55+FT73+FT79+FT96+FT101+FT113+FT122+FT135+FT146+FT157+FT170+FT183+FT197+FT201+FT213+FT222+FT229+FT242+FT255+FT269+FT277+FT287+FT298+FT308+FT316+FT325+FT335+FT344+FT353+FT360+FT373+FT382</f>
        <v>211021</v>
      </c>
      <c r="FU8" s="101">
        <f>FU11+FU15+FU24+FU38+FU50+FU55+FU73+FU79+FU96+FU101+FU113+FU122+FU135+FU146+FU157+FU170+FU183+FU197+FU201+FU213+FU222+FU229+FU242+FU255+FU269+FU277+FU287+FU298+FU308+FU316+FU325+FU335+FU344+FU353+FU360+FU373+FU382</f>
        <v>138310.76024999999</v>
      </c>
      <c r="FV8" s="102">
        <f t="shared" ref="FV8:FV10" si="38">FU8/FT8*100</f>
        <v>65.543600044545329</v>
      </c>
      <c r="FW8" s="101">
        <f>FW11+FW15+FW24+FW38+FW50+FW55+FW73+FW79+FW96+FW101+FW113+FW122+FW135+FW146+FW157+FW170+FW183+FW197+FW201+FW213+FW222+FW229+FW242+FW255+FW269+FW277+FW287+FW298+FW308+FW316+FW325+FW335+FW344+FW353+FW360+FW373+FW382</f>
        <v>580971.68546000007</v>
      </c>
      <c r="FX8" s="101">
        <f>FX11+FX15+FX24+FX38+FX50+FX55+FX73+FX79+FX96+FX101+FX113+FX122+FX135+FX146+FX157+FX170+FX183+FX197+FX201+FX213+FX222+FX229+FX242+FX255+FX269+FX277+FX287+FX298+FX308+FX316+FX325+FX335+FX344+FX353+FX360+FX373+FX382</f>
        <v>403234.01078000001</v>
      </c>
      <c r="FY8" s="102">
        <f t="shared" ref="FY8:FY9" si="39">FX8/FW8*100</f>
        <v>69.406826678778415</v>
      </c>
      <c r="FZ8" s="101">
        <f>FZ11+FZ15+FZ24+FZ38+FZ50+FZ55+FZ73+FZ79+FZ96+FZ101+FZ113+FZ122+FZ135+FZ146+FZ157+FZ170+FZ183+FZ197+FZ201+FZ213+FZ222+FZ229+FZ242+FZ255+FZ269+FZ277+FZ287+FZ298+FZ308+FZ316+FZ325+FZ335+FZ344+FZ353+FZ360+FZ373+FZ382</f>
        <v>42450</v>
      </c>
      <c r="GA8" s="101">
        <f>GA11+GA15+GA24+GA38+GA50+GA55+GA73+GA79+GA96+GA101+GA113+GA122+GA135+GA146+GA157+GA170+GA183+GA197+GA201+GA213+GA222+GA229+GA242+GA255+GA269+GA277+GA287+GA298+GA308+GA316+GA325+GA335+GA344+GA353+GA360+GA373+GA382</f>
        <v>29294.183040000004</v>
      </c>
      <c r="GB8" s="102">
        <f t="shared" ref="GB8:GB9" si="40">GA8/FZ8*100</f>
        <v>69.008676183745592</v>
      </c>
      <c r="GC8" s="101">
        <f>GC11+GC15+GC24+GC38+GC50+GC55+GC73+GC79+GC96+GC101+GC113+GC122+GC135+GC146+GC157+GC170+GC183+GC197+GC201+GC213+GC222+GC229+GC242+GC255+GC269+GC277+GC287+GC298+GC308+GC316+GC325+GC335+GC344+GC353+GC360+GC373+GC382</f>
        <v>26109.892200000002</v>
      </c>
      <c r="GD8" s="101">
        <f>GD11+GD15+GD24+GD38+GD50+GD55+GD73+GD79+GD96+GD101+GD113+GD122+GD135+GD146+GD157+GD170+GD183+GD197+GD201+GD213+GD222+GD229+GD242+GD255+GD269+GD277+GD287+GD298+GD308+GD316+GD325+GD335+GD344+GD353+GD360+GD373+GD382</f>
        <v>8351.5529999999999</v>
      </c>
      <c r="GE8" s="102">
        <f t="shared" ref="GE8:GE10" si="41">GD8/GC8*100</f>
        <v>31.986164232420688</v>
      </c>
      <c r="GF8" s="101">
        <f>GF11+GF15+GF24+GF38+GF50+GF55+GF73+GF79+GF96+GF101+GF113+GF122+GF135+GF146+GF157+GF170+GF183+GF197+GF201+GF213+GF222+GF229+GF242+GF255+GF269+GF277+GF287+GF298+GF308+GF316+GF325+GF335+GF344+GF353+GF360+GF373+GF382</f>
        <v>7009.5505000000003</v>
      </c>
      <c r="GG8" s="101">
        <f>GG11+GG15+GG24+GG38+GG50+GG55+GG73+GG79+GG96+GG101+GG113+GG122+GG135+GG146+GG157+GG170+GG183+GG197+GG201+GG213+GG222+GG229+GG242+GG255+GG269+GG277+GG287+GG298+GG308+GG316+GG325+GG335+GG344+GG353+GG360+GG373+GG382</f>
        <v>0</v>
      </c>
      <c r="GH8" s="102">
        <f t="shared" ref="GH8" si="42">GG8/GF8*100</f>
        <v>0</v>
      </c>
      <c r="GI8" s="101">
        <f>GI11+GI15+GI24+GI38+GI50+GI55+GI73+GI79+GI96+GI101+GI113+GI122+GI135+GI146+GI157+GI170+GI183+GI197+GI201+GI213+GI222+GI229+GI242+GI255+GI269+GI277+GI287+GI298+GI308+GI316+GI325+GI335+GI344+GI353+GI360+GI373+GI382</f>
        <v>116853.9</v>
      </c>
      <c r="GJ8" s="101">
        <f>GJ11+GJ15+GJ24+GJ38+GJ50+GJ55+GJ73+GJ79+GJ96+GJ101+GJ113+GJ122+GJ135+GJ146+GJ157+GJ170+GJ183+GJ197+GJ201+GJ213+GJ222+GJ229+GJ242+GJ255+GJ269+GJ277+GJ287+GJ298+GJ308+GJ316+GJ325+GJ335+GJ344+GJ353+GJ360+GJ373+GJ382</f>
        <v>14104.779970000001</v>
      </c>
      <c r="GK8" s="102">
        <f t="shared" ref="GK8:GK9" si="43">GJ8/GI8*100</f>
        <v>12.070440070891944</v>
      </c>
      <c r="GL8" s="101">
        <f>GL11+GL15+GL24+GL38+GL50+GL55+GL73+GL79+GL96+GL101+GL113+GL122+GL135+GL146+GL157+GL170+GL183+GL197+GL201+GL213+GL222+GL229+GL242+GL255+GL269+GL277+GL287+GL298+GL308+GL316+GL325+GL335+GL344+GL353+GL360+GL373+GL382</f>
        <v>0</v>
      </c>
      <c r="GM8" s="101">
        <f>GM11+GM15+GM24+GM38+GM50+GM55+GM73+GM79+GM96+GM101+GM113+GM122+GM135+GM146+GM157+GM170+GM183+GM197+GM201+GM213+GM222+GM229+GM242+GM255+GM269+GM277+GM287+GM298+GM308+GM316+GM325+GM335+GM344+GM353+GM360+GM373+GM382</f>
        <v>0</v>
      </c>
      <c r="GN8" s="102"/>
      <c r="GO8" s="101">
        <f>GO11+GO15+GO24+GO38+GO50+GO55+GO73+GO79+GO96+GO101+GO113+GO122+GO135+GO146+GO157+GO170+GO183+GO197+GO201+GO213+GO222+GO229+GO242+GO255+GO269+GO277+GO287+GO298+GO308+GO316+GO325+GO335+GO344+GO353+GO360+GO373+GO382</f>
        <v>85550</v>
      </c>
      <c r="GP8" s="101">
        <f>GP11+GP15+GP24+GP38+GP50+GP55+GP73+GP79+GP96+GP101+GP113+GP122+GP135+GP146+GP157+GP170+GP183+GP197+GP201+GP213+GP222+GP229+GP242+GP255+GP269+GP277+GP287+GP298+GP308+GP316+GP325+GP335+GP344+GP353+GP360+GP373+GP382</f>
        <v>85549.406180000005</v>
      </c>
      <c r="GQ8" s="102">
        <f t="shared" ref="GQ8" si="44">GP8/GO8*100</f>
        <v>99.999305879602574</v>
      </c>
      <c r="GR8" s="101">
        <f>GR11+GR15+GR24+GR38+GR50+GR55+GR73+GR79+GR96+GR101+GR113+GR122+GR135+GR146+GR157+GR170+GR183+GR197+GR201+GR213+GR222+GR229+GR242+GR255+GR269+GR277+GR287+GR298+GR308+GR316+GR325+GR335+GR344+GR353+GR360+GR373+GR382</f>
        <v>15639.1</v>
      </c>
      <c r="GS8" s="101">
        <f>GS11+GS15+GS24+GS38+GS50+GS55+GS73+GS79+GS96+GS101+GS113+GS122+GS135+GS146+GS157+GS170+GS183+GS197+GS201+GS213+GS222+GS229+GS242+GS255+GS269+GS277+GS287+GS298+GS308+GS316+GS325+GS335+GS344+GS353+GS360+GS373+GS382</f>
        <v>10743.583949999998</v>
      </c>
      <c r="GT8" s="102">
        <f t="shared" ref="GT8" si="45">GS8/GR8*100</f>
        <v>68.696945156690589</v>
      </c>
      <c r="GU8" s="101">
        <f>GU11+GU15+GU24+GU38+GU50+GU55+GU73+GU79+GU96+GU101+GU113+GU122+GU135+GU146+GU157+GU170+GU183+GU197+GU201+GU213+GU222+GU229+GU242+GU255+GU269+GU277+GU287+GU298+GU308+GU316+GU325+GU335+GU344+GU353+GU360+GU373+GU382</f>
        <v>19933.5</v>
      </c>
      <c r="GV8" s="101">
        <f>GV11+GV15+GV24+GV38+GV50+GV55+GV73+GV79+GV96+GV101+GV113+GV122+GV135+GV146+GV157+GV170+GV183+GV197+GV201+GV213+GV222+GV229+GV242+GV255+GV269+GV277+GV287+GV298+GV308+GV316+GV325+GV335+GV344+GV353+GV360+GV373+GV382</f>
        <v>0</v>
      </c>
      <c r="GW8" s="102">
        <f t="shared" ref="GW8" si="46">GV8/GU8*100</f>
        <v>0</v>
      </c>
      <c r="GX8" s="101">
        <f>GX11+GX15+GX24+GX38+GX50+GX55+GX73+GX79+GX96+GX101+GX113+GX122+GX135+GX146+GX157+GX170+GX183+GX197+GX201+GX213+GX222+GX229+GX242+GX255+GX269+GX277+GX287+GX298+GX308+GX316+GX325+GX335+GX344+GX353+GX360+GX373+GX382</f>
        <v>44212.999999999993</v>
      </c>
      <c r="GY8" s="101">
        <f>GY11+GY15+GY24+GY38+GY50+GY55+GY73+GY79+GY96+GY101+GY113+GY122+GY135+GY146+GY157+GY170+GY183+GY197+GY201+GY213+GY222+GY229+GY242+GY255+GY269+GY277+GY287+GY298+GY308+GY316+GY325+GY335+GY344+GY353+GY360+GY373+GY382</f>
        <v>0</v>
      </c>
      <c r="GZ8" s="102">
        <f t="shared" ref="GZ8" si="47">GY8/GX8*100</f>
        <v>0</v>
      </c>
      <c r="HA8" s="101">
        <f>HA11+HA15+HA24+HA38+HA50+HA55+HA73+HA79+HA96+HA101+HA113+HA122+HA135+HA146+HA157+HA170+HA183+HA197+HA201+HA213+HA222+HA229+HA242+HA255+HA269+HA277+HA287+HA298+HA308+HA316+HA325+HA335+HA344+HA353+HA360+HA373+HA382</f>
        <v>0</v>
      </c>
      <c r="HB8" s="101">
        <f>HB11+HB15+HB24+HB38+HB50+HB55+HB73+HB79+HB96+HB101+HB113+HB122+HB135+HB146+HB157+HB170+HB183+HB197+HB201+HB213+HB222+HB229+HB242+HB255+HB269+HB277+HB287+HB298+HB308+HB316+HB325+HB335+HB344+HB353+HB360+HB373+HB382</f>
        <v>0</v>
      </c>
      <c r="HC8" s="102" t="e">
        <f t="shared" ref="HC8" si="48">HB8/HA8*100</f>
        <v>#DIV/0!</v>
      </c>
    </row>
    <row r="9" spans="1:211" s="32" customFormat="1" ht="31.5" x14ac:dyDescent="0.25">
      <c r="A9" s="39" t="s">
        <v>270</v>
      </c>
      <c r="B9" s="102">
        <f t="shared" ref="B9:B10" si="49">E9+H9+K9+N9+Q9+T9+W9+Z9+AC9+AF9+AI9+AL9+AO9+AR9+AU9+AX9+BA9+BD9+BG9+BJ9+BM9+BP9+BS9+BV9+BY9+CB9+CE9+CH9+CK9+CN9+CQ9+CT9+CW9+CZ9+DC9+DF9+DI9+DL9+DO9++DR9+DU9+DX9+EA9+ED9+EG9+EJ9+EM9+EP9+ES9+EV9+EY9+FB9+FE9+FH9+FK9+FN9+FQ9+FT9+FW9+FZ9+GC9+GF9+GI9+GL9+GO9+GR9+GU9+GX9+HA9</f>
        <v>4134636.1363784</v>
      </c>
      <c r="C9" s="102">
        <f t="shared" ref="C9:C10" si="50">F9+I9+L9+O9+R9+U9+X9+AA9+AD9+AG9+AJ9+AM9+AP9+AS9+AV9+AY9+BB9+BE9+BH9+BK9+BN9+BQ9+BT9+BW9+BZ9+CC9+CF9+CI9+CL9+CO9+CR9+CU9+CX9+DA9+DD9+DG9+DJ9+DM9+DP9++DS9+DV9+DY9+EB9+EE9+EH9+EK9+EN9+EQ9+ET9+EW9+EZ9+FC9+FF9+FI9+FL9+FO9+FR9+FU9+FX9+GA9+GD9+GG9+GJ9+GM9+GP9+GS9+GV9+GY9+HB9</f>
        <v>2607644.3927200013</v>
      </c>
      <c r="D9" s="102">
        <f t="shared" si="0"/>
        <v>63.068292026395397</v>
      </c>
      <c r="E9" s="101">
        <f>E12+E16+E25+E39+E51+E56+E74+E80+E97+E102+E114+E123+E136+E147+E158+E171+E184+E198+E202+E214+E223+E230+E243+E256+E270+E278+E288+E299+E309+E317+E326+E336+E345+E354+E361+E374+E383</f>
        <v>16678.780000000002</v>
      </c>
      <c r="F9" s="101">
        <f>F12+F16+F25+F39+F51+F56+F74+F80+F97+F102+F114+F123+F136+F147+F158+F171+F184+F198+F202+F214+F223+F230+F243+F256+F270+F278+F288+F299+F309+F317+F326+F336+F345+F354+F361+F374+F383</f>
        <v>16661.165000000001</v>
      </c>
      <c r="G9" s="102">
        <f t="shared" si="1"/>
        <v>99.894386759703039</v>
      </c>
      <c r="H9" s="101">
        <f>H12+H16+H25+H39+H51+H56+H74+H80+H97+H102+H114+H123+H136+H147+H158+H171+H184+H198+H202+H214+H223+H230+H243+H256+H270+H278+H288+H299+H309+H317+H326+H336+H345+H354+H361+H374+H383</f>
        <v>3857.7999999999997</v>
      </c>
      <c r="I9" s="101">
        <f>I12+I16+I25+I39+I51+I56+I74+I80+I97+I102+I114+I123+I136+I147+I158+I171+I184+I198+I202+I214+I223+I230+I243+I256+I270+I278+I288+I299+I309+I317+I326+I336+I345+I354+I361+I374+I383</f>
        <v>3805.8763799999997</v>
      </c>
      <c r="J9" s="101">
        <f>I9/H9*100</f>
        <v>98.654061382134898</v>
      </c>
      <c r="K9" s="101">
        <f>K12+K16+K25+K39+K51+K56+K74+K80+K97+K102+K114+K123+K136+K147+K158+K171+K184+K198+K202+K214+K223+K230+K243+K256+K270+K278+K288+K299+K309+K317+K326+K336+K345+K354+K361+K374+K383</f>
        <v>0</v>
      </c>
      <c r="L9" s="101">
        <f>L12+L16+L25+L39+L51+L56+L74+L80+L97+L102+L114+L123+L136+L147+L158+L171+L184+L198+L202+L214+L223+L230+L243+L256+L270+L278+L288+L299+L309+L317+L326+L336+L345+L354+L361+L374+L383</f>
        <v>0</v>
      </c>
      <c r="M9" s="101"/>
      <c r="N9" s="101">
        <f>N12+N16+N25+N39+N51+N56+N74+N80+N97+N102+N114+N123+N136+N147+N158+N171+N184+N198+N202+N214+N223+N230+N243+N256+N270+N278+N288+N299+N309+N317+N326+N336+N345+N354+N361+N374+N383</f>
        <v>72454.796000000002</v>
      </c>
      <c r="O9" s="101">
        <f>O12+O16+O25+O39+O51+O56+O74+O80+O97+O102+O114+O123+O136+O147+O158+O171+O184+O198+O202+O214+O223+O230+O243+O256+O270+O278+O288+O299+O309+O317+O326+O336+O345+O354+O361+O374+O383</f>
        <v>11224.489810000001</v>
      </c>
      <c r="P9" s="101">
        <f>O9/N9*100</f>
        <v>15.491714047473131</v>
      </c>
      <c r="Q9" s="101">
        <f>Q12+Q16+Q25+Q39+Q51+Q56+Q74+Q80+Q97+Q102+Q114+Q123+Q136+Q147+Q158+Q171+Q184+Q198+Q202+Q214+Q223+Q230+Q243+Q256+Q270+Q278+Q288+Q299+Q309+Q317+Q326+Q336+Q345+Q354+Q361+Q374+Q383</f>
        <v>0</v>
      </c>
      <c r="R9" s="101">
        <f>R12+R16+R25+R39+R51+R56+R74+R80+R97+R102+R114+R123+R136+R147+R158+R171+R184+R198+R202+R214+R223+R230+R243+R256+R270+R278+R288+R299+R309+R317+R326+R336+R345+R354+R361+R374+R383</f>
        <v>0</v>
      </c>
      <c r="S9" s="101"/>
      <c r="T9" s="101">
        <f>T12+T16+T25+T39+T51+T56+T74+T80+T97+T102+T114+T123+T136+T147+T158+T171+T184+T198+T202+T214+T223+T230+T243+T256+T270+T278+T288+T299+T309+T317+T326+T336+T345+T354+T361+T374+T383</f>
        <v>0</v>
      </c>
      <c r="U9" s="101">
        <f>U12+U16+U25+U39+U51+U56+U74+U80+U97+U102+U114+U123+U136+U147+U158+U171+U184+U198+U202+U214+U223+U230+U243+U256+U270+U278+U288+U299+U309+U317+U326+U336+U345+U354+U361+U374+U383</f>
        <v>0</v>
      </c>
      <c r="V9" s="101"/>
      <c r="W9" s="101">
        <f>W12+W16+W25+W39+W51+W56+W74+W80+W97+W102+W114+W123+W136+W147+W158+W171+W184+W198+W202+W214+W223+W230+W243+W256+W270+W278+W288+W299+W309+W317+W326+W336+W345+W354+W361+W374+W383</f>
        <v>0</v>
      </c>
      <c r="X9" s="101">
        <f>X12+X16+X25+X39+X51+X56+X74+X80+X97+X102+X114+X123+X136+X147+X158+X171+X184+X198+X202+X214+X223+X230+X243+X256+X270+X278+X288+X299+X309+X317+X326+X336+X345+X354+X361+X374+X383</f>
        <v>0</v>
      </c>
      <c r="Y9" s="101"/>
      <c r="Z9" s="101">
        <f>Z12+Z16+Z25+Z39+Z51+Z56+Z74+Z80+Z97+Z102+Z114+Z123+Z136+Z147+Z158+Z171+Z184+Z198+Z202+Z214+Z223+Z230+Z243+Z256+Z270+Z278+Z288+Z299+Z309+Z317+Z326+Z336+Z345+Z354+Z361+Z374+Z383</f>
        <v>49539.823999999993</v>
      </c>
      <c r="AA9" s="101">
        <f>AA12+AA16+AA25+AA39+AA51+AA56+AA74+AA80+AA97+AA102+AA114+AA123+AA136+AA147+AA158+AA171+AA184+AA198+AA202+AA214+AA223+AA230+AA243+AA256+AA270+AA278+AA288+AA299+AA309+AA317+AA326+AA336+AA345+AA354+AA361+AA374+AA383</f>
        <v>48417.792899999993</v>
      </c>
      <c r="AB9" s="101">
        <f>AA9/Z9*100</f>
        <v>97.735092680183925</v>
      </c>
      <c r="AC9" s="101">
        <f>AC12+AC16+AC25+AC39+AC51+AC56+AC74+AC80+AC97+AC102+AC114+AC123+AC136+AC147+AC158+AC171+AC184+AC198+AC202+AC214+AC223+AC230+AC243+AC256+AC270+AC278+AC288+AC299+AC309+AC317+AC326+AC336+AC345+AC354+AC361+AC374+AC383</f>
        <v>0</v>
      </c>
      <c r="AD9" s="101">
        <f>AD12+AD16+AD25+AD39+AD51+AD56+AD74+AD80+AD97+AD102+AD114+AD123+AD136+AD147+AD158+AD171+AD184+AD198+AD202+AD214+AD223+AD230+AD243+AD256+AD270+AD278+AD288+AD299+AD309+AD317+AD326+AD336+AD345+AD354+AD361+AD374+AD383</f>
        <v>0</v>
      </c>
      <c r="AE9" s="101"/>
      <c r="AF9" s="101">
        <f>AF12+AF16+AF25+AF39+AF51+AF56+AF74+AF80+AF97+AF102+AF114+AF123+AF136+AF147+AF158+AF171+AF184+AF198+AF202+AF214+AF223+AF230+AF243+AF256+AF270+AF278+AF288+AF299+AF309+AF317+AF326+AF336+AF345+AF354+AF361+AF374+AF383</f>
        <v>2633.3707899999999</v>
      </c>
      <c r="AG9" s="101">
        <f>AG12+AG16+AG25+AG39+AG51+AG56+AG74+AG80+AG97+AG102+AG114+AG123+AG136+AG147+AG158+AG171+AG184+AG198+AG202+AG214+AG223+AG230+AG243+AG256+AG270+AG278+AG288+AG299+AG309+AG317+AG326+AG336+AG345+AG354+AG361+AG374+AG383</f>
        <v>2633.3707899999999</v>
      </c>
      <c r="AH9" s="102">
        <f t="shared" si="2"/>
        <v>100</v>
      </c>
      <c r="AI9" s="101">
        <f>AI12+AI16+AI25+AI39+AI51+AI56+AI74+AI80+AI97+AI102+AI114+AI123+AI136+AI147+AI158+AI171+AI184+AI198+AI202+AI214+AI223+AI230+AI243+AI256+AI270+AI278+AI288+AI299+AI309+AI317+AI326+AI336+AI345+AI354+AI361+AI374+AI383</f>
        <v>33669.270000000004</v>
      </c>
      <c r="AJ9" s="101">
        <f>AJ12+AJ16+AJ25+AJ39+AJ51+AJ56+AJ74+AJ80+AJ97+AJ102+AJ114+AJ123+AJ136+AJ147+AJ158+AJ171+AJ184+AJ198+AJ202+AJ214+AJ223+AJ230+AJ243+AJ256+AJ270+AJ278+AJ288+AJ299+AJ309+AJ317+AJ326+AJ336+AJ345+AJ354+AJ361+AJ374+AJ383</f>
        <v>33669.24121</v>
      </c>
      <c r="AK9" s="102">
        <f t="shared" si="3"/>
        <v>99.999914491760578</v>
      </c>
      <c r="AL9" s="101">
        <f>AL12+AL16+AL25+AL39+AL51+AL56+AL74+AL80+AL97+AL102+AL114+AL123+AL136+AL147+AL158+AL171+AL184+AL198+AL202+AL214+AL223+AL230+AL243+AL256+AL270+AL278+AL288+AL299+AL309+AL317+AL326+AL336+AL345+AL354+AL361+AL374+AL383</f>
        <v>2142.8572199999994</v>
      </c>
      <c r="AM9" s="101">
        <f>AM12+AM16+AM25+AM39+AM51+AM56+AM74+AM80+AM97+AM102+AM114+AM123+AM136+AM147+AM158+AM171+AM184+AM198+AM202+AM214+AM223+AM230+AM243+AM256+AM270+AM278+AM288+AM299+AM309+AM317+AM326+AM336+AM345+AM354+AM361+AM374+AM383</f>
        <v>2142.8572999999992</v>
      </c>
      <c r="AN9" s="102">
        <f t="shared" si="4"/>
        <v>100.0000037333332</v>
      </c>
      <c r="AO9" s="101">
        <f>AO12+AO16+AO25+AO39+AO51+AO56+AO74+AO80+AO97+AO102+AO114+AO123+AO136+AO147+AO158+AO171+AO184+AO198+AO202+AO214+AO223+AO230+AO243+AO256+AO270+AO278+AO288+AO299+AO309+AO317+AO326+AO336+AO345+AO354+AO361+AO374+AO383</f>
        <v>867.35089840000023</v>
      </c>
      <c r="AP9" s="101">
        <f>AP12+AP16+AP25+AP39+AP51+AP56+AP74+AP80+AP97+AP102+AP114+AP123+AP136+AP147+AP158+AP171+AP184+AP198+AP202+AP214+AP223+AP230+AP243+AP256+AP270+AP278+AP288+AP299+AP309+AP317+AP326+AP336+AP345+AP354+AP361+AP374+AP383</f>
        <v>867.34714000000031</v>
      </c>
      <c r="AQ9" s="102">
        <f t="shared" si="5"/>
        <v>99.999566680566446</v>
      </c>
      <c r="AR9" s="101">
        <f>AR12+AR16+AR25+AR39+AR51+AR56+AR74+AR80+AR97+AR102+AR114+AR123+AR136+AR147+AR158+AR171+AR184+AR198+AR202+AR214+AR223+AR230+AR243+AR256+AR270+AR278+AR288+AR299+AR309+AR317+AR326+AR336+AR345+AR354+AR361+AR374+AR383</f>
        <v>6631.5300000000016</v>
      </c>
      <c r="AS9" s="101">
        <f>AS12+AS16+AS25+AS39+AS51+AS56+AS74+AS80+AS97+AS102+AS114+AS123+AS136+AS147+AS158+AS171+AS184+AS198+AS202+AS214+AS223+AS230+AS243+AS256+AS270+AS278+AS288+AS299+AS309+AS317+AS326+AS336+AS345+AS354+AS361+AS374+AS383</f>
        <v>6631.5300000000016</v>
      </c>
      <c r="AT9" s="102">
        <f t="shared" si="6"/>
        <v>100</v>
      </c>
      <c r="AU9" s="101">
        <f>AU12+AU16+AU25+AU39+AU51+AU56+AU74+AU80+AU97+AU102+AU114+AU123+AU136+AU147+AU158+AU171+AU184+AU198+AU202+AU214+AU223+AU230+AU243+AU256+AU270+AU278+AU288+AU299+AU309+AU317+AU326+AU336+AU345+AU354+AU361+AU374+AU383</f>
        <v>1503.5909999999999</v>
      </c>
      <c r="AV9" s="101">
        <f>AV12+AV16+AV25+AV39+AV51+AV56+AV74+AV80+AV97+AV102+AV114+AV123+AV136+AV147+AV158+AV171+AV184+AV198+AV202+AV214+AV223+AV230+AV243+AV256+AV270+AV278+AV288+AV299+AV309+AV317+AV326+AV336+AV345+AV354+AV361+AV374+AV383</f>
        <v>1503.5909999999999</v>
      </c>
      <c r="AW9" s="102">
        <f t="shared" si="7"/>
        <v>100</v>
      </c>
      <c r="AX9" s="101">
        <f>AX12+AX16+AX25+AX39+AX51+AX56+AX74+AX80+AX97+AX102+AX114+AX123+AX136+AX147+AX158+AX171+AX184+AX198+AX202+AX214+AX223+AX230+AX243+AX256+AX270+AX278+AX288+AX299+AX309+AX317+AX326+AX336+AX345+AX354+AX361+AX374+AX383</f>
        <v>10986.5</v>
      </c>
      <c r="AY9" s="101">
        <f>AY12+AY16+AY25+AY39+AY51+AY56+AY74+AY80+AY97+AY102+AY114+AY123+AY136+AY147+AY158+AY171+AY184+AY198+AY202+AY214+AY223+AY230+AY243+AY256+AY270+AY278+AY288+AY299+AY309+AY317+AY326+AY336+AY345+AY354+AY361+AY374+AY383</f>
        <v>10986.5</v>
      </c>
      <c r="AZ9" s="102">
        <f t="shared" si="8"/>
        <v>100</v>
      </c>
      <c r="BA9" s="101">
        <f>BA12+BA16+BA25+BA39+BA51+BA56+BA74+BA80+BA97+BA102+BA114+BA123+BA136+BA147+BA158+BA171+BA184+BA198+BA202+BA214+BA223+BA230+BA243+BA256+BA270+BA278+BA288+BA299+BA309+BA317+BA326+BA336+BA345+BA354+BA361+BA374+BA383</f>
        <v>5300</v>
      </c>
      <c r="BB9" s="101">
        <f>BB12+BB16+BB25+BB39+BB51+BB56+BB74+BB80+BB97+BB102+BB114+BB123+BB136+BB147+BB158+BB171+BB184+BB198+BB202+BB214+BB223+BB230+BB243+BB256+BB270+BB278+BB288+BB299+BB309+BB317+BB326+BB336+BB345+BB354+BB361+BB374+BB383</f>
        <v>3975</v>
      </c>
      <c r="BC9" s="101">
        <f>BB9/BA9*100</f>
        <v>75</v>
      </c>
      <c r="BD9" s="101">
        <f>BD12+BD16+BD25+BD39+BD51+BD56+BD74+BD80+BD97+BD102+BD114+BD123+BD136+BD147+BD158+BD171+BD184+BD198+BD202+BD214+BD223+BD230+BD243+BD256+BD270+BD278+BD288+BD299+BD309+BD317+BD326+BD336+BD345+BD354+BD361+BD374+BD383</f>
        <v>0</v>
      </c>
      <c r="BE9" s="101">
        <f>BE12+BE16+BE25+BE39+BE51+BE56+BE74+BE80+BE97+BE102+BE114+BE123+BE136+BE147+BE158+BE171+BE184+BE198+BE202+BE214+BE223+BE230+BE243+BE256+BE270+BE278+BE288+BE299+BE309+BE317+BE326+BE336+BE345+BE354+BE361+BE374+BE383</f>
        <v>0</v>
      </c>
      <c r="BF9" s="101"/>
      <c r="BG9" s="101">
        <f>BG12+BG16+BG25+BG39+BG51+BG56+BG74+BG80+BG97+BG102+BG114+BG123+BG136+BG147+BG158+BG171+BG184+BG198+BG202+BG214+BG223+BG230+BG243+BG256+BG270+BG278+BG288+BG299+BG309+BG317+BG326+BG336+BG345+BG354+BG361+BG374+BG383</f>
        <v>0</v>
      </c>
      <c r="BH9" s="101">
        <f>BH12+BH16+BH25+BH39+BH51+BH56+BH74+BH80+BH97+BH102+BH114+BH123+BH136+BH147+BH158+BH171+BH184+BH198+BH202+BH214+BH223+BH230+BH243+BH256+BH270+BH278+BH288+BH299+BH309+BH317+BH326+BH336+BH345+BH354+BH361+BH374+BH383</f>
        <v>0</v>
      </c>
      <c r="BI9" s="102"/>
      <c r="BJ9" s="101">
        <f>BJ12+BJ16+BJ25+BJ39+BJ51+BJ56+BJ74+BJ80+BJ97+BJ102+BJ114+BJ123+BJ136+BJ147+BJ158+BJ171+BJ184+BJ198+BJ202+BJ214+BJ223+BJ230+BJ243+BJ256+BJ270+BJ278+BJ288+BJ299+BJ309+BJ317+BJ326+BJ336+BJ345+BJ354+BJ361+BJ374+BJ383</f>
        <v>989492.69999999984</v>
      </c>
      <c r="BK9" s="101">
        <f>BK12+BK16+BK25+BK39+BK51+BK56+BK74+BK80+BK97+BK102+BK114+BK123+BK136+BK147+BK158+BK171+BK184+BK198+BK202+BK214+BK223+BK230+BK243+BK256+BK270+BK278+BK288+BK299+BK309+BK317+BK326+BK336+BK345+BK354+BK361+BK374+BK383</f>
        <v>606733.97782000003</v>
      </c>
      <c r="BL9" s="102">
        <f t="shared" si="11"/>
        <v>61.317681052118942</v>
      </c>
      <c r="BM9" s="101">
        <f>BM12+BM16+BM25+BM39+BM51+BM56+BM74+BM80+BM97+BM102+BM114+BM123+BM136+BM147+BM158+BM171+BM184+BM198+BM202+BM214+BM223+BM230+BM243+BM256+BM270+BM278+BM288+BM299+BM309+BM317+BM326+BM336+BM345+BM354+BM361+BM374+BM383</f>
        <v>33126.399999999994</v>
      </c>
      <c r="BN9" s="101">
        <f>BN12+BN16+BN25+BN39+BN51+BN56+BN74+BN80+BN97+BN102+BN114+BN123+BN136+BN147+BN158+BN171+BN184+BN198+BN202+BN214+BN223+BN230+BN243+BN256+BN270+BN278+BN288+BN299+BN309+BN317+BN326+BN336+BN345+BN354+BN361+BN374+BN383</f>
        <v>33126.399999999994</v>
      </c>
      <c r="BO9" s="102">
        <f t="shared" si="12"/>
        <v>100</v>
      </c>
      <c r="BP9" s="101">
        <f>BP12+BP16+BP25+BP39+BP51+BP56+BP74+BP80+BP97+BP102+BP114+BP123+BP136+BP147+BP158+BP171+BP184+BP198+BP202+BP214+BP223+BP230+BP243+BP256+BP270+BP278+BP288+BP299+BP309+BP317+BP326+BP336+BP345+BP354+BP361+BP374+BP383</f>
        <v>0</v>
      </c>
      <c r="BQ9" s="101">
        <f>BQ12+BQ16+BQ25+BQ39+BQ51+BQ56+BQ74+BQ80+BQ97+BQ102+BQ114+BQ123+BQ136+BQ147+BQ158+BQ171+BQ184+BQ198+BQ202+BQ214+BQ223+BQ230+BQ243+BQ256+BQ270+BQ278+BQ288+BQ299+BQ309+BQ317+BQ326+BQ336+BQ345+BQ354+BQ361+BQ374+BQ383</f>
        <v>0</v>
      </c>
      <c r="BR9" s="102"/>
      <c r="BS9" s="101">
        <f>BS12+BS16+BS25+BS39+BS51+BS56+BS74+BS80+BS97+BS102+BS114+BS123+BS136+BS147+BS158+BS171+BS184+BS198+BS202+BS214+BS223+BS230+BS243+BS256+BS270+BS278+BS288+BS299+BS309+BS317+BS326+BS336+BS345+BS354+BS361+BS374+BS383</f>
        <v>139091.97000000006</v>
      </c>
      <c r="BT9" s="101">
        <f>BT12+BT16+BT25+BT39+BT51+BT56+BT74+BT80+BT97+BT102+BT114+BT123+BT136+BT147+BT158+BT171+BT184+BT198+BT202+BT214+BT223+BT230+BT243+BT256+BT270+BT278+BT288+BT299+BT309+BT317+BT326+BT336+BT345+BT354+BT361+BT374+BT383</f>
        <v>98178.924080000012</v>
      </c>
      <c r="BU9" s="102">
        <f t="shared" si="14"/>
        <v>70.585616178992922</v>
      </c>
      <c r="BV9" s="101">
        <f>BV12+BV16+BV25+BV39+BV51+BV56+BV74+BV80+BV97+BV102+BV114+BV123+BV136+BV147+BV158+BV171+BV184+BV198+BV202+BV214+BV223+BV230+BV243+BV256+BV270+BV278+BV288+BV299+BV309+BV317+BV326+BV336+BV345+BV354+BV361+BV374+BV383</f>
        <v>22958.129999999997</v>
      </c>
      <c r="BW9" s="101">
        <f>BW12+BW16+BW25+BW39+BW51+BW56+BW74+BW80+BW97+BW102+BW114+BW123+BW136+BW147+BW158+BW171+BW184+BW198+BW202+BW214+BW223+BW230+BW243+BW256+BW270+BW278+BW288+BW299+BW309+BW317+BW326+BW336+BW345+BW354+BW361+BW374+BW383</f>
        <v>2243.2541300000003</v>
      </c>
      <c r="BX9" s="102">
        <f t="shared" si="15"/>
        <v>9.7710664152524629</v>
      </c>
      <c r="BY9" s="101">
        <f>BY12+BY16+BY25+BY39+BY51+BY56+BY74+BY80+BY97+BY102+BY114+BY123+BY136+BY147+BY158+BY171+BY184+BY198+BY202+BY214+BY223+BY230+BY243+BY256+BY270+BY278+BY288+BY299+BY309+BY317+BY326+BY336+BY345+BY354+BY361+BY374+BY383</f>
        <v>29120</v>
      </c>
      <c r="BZ9" s="101">
        <f>BZ12+BZ16+BZ25+BZ39+BZ51+BZ56+BZ74+BZ80+BZ97+BZ102+BZ114+BZ123+BZ136+BZ147+BZ158+BZ171+BZ184+BZ198+BZ202+BZ214+BZ223+BZ230+BZ243+BZ256+BZ270+BZ278+BZ288+BZ299+BZ309+BZ317+BZ326+BZ336+BZ345+BZ354+BZ361+BZ374+BZ383</f>
        <v>3524.1560399999998</v>
      </c>
      <c r="CA9" s="102">
        <f t="shared" si="16"/>
        <v>12.102184203296702</v>
      </c>
      <c r="CB9" s="101">
        <f>CB12+CB16+CB25+CB39+CB51+CB56+CB74+CB80+CB97+CB102+CB114+CB123+CB136+CB147+CB158+CB171+CB184+CB198+CB202+CB214+CB223+CB230+CB243+CB256+CB270+CB278+CB288+CB299+CB309+CB317+CB326+CB336+CB345+CB354+CB361+CB374+CB383</f>
        <v>177645.93</v>
      </c>
      <c r="CC9" s="101">
        <f>CC12+CC16+CC25+CC39+CC51+CC56+CC74+CC80+CC97+CC102+CC114+CC123+CC136+CC147+CC158+CC171+CC184+CC198+CC202+CC214+CC223+CC230+CC243+CC256+CC270+CC278+CC288+CC299+CC309+CC317+CC326+CC336+CC345+CC354+CC361+CC374+CC383</f>
        <v>93377.782510000005</v>
      </c>
      <c r="CD9" s="102">
        <f t="shared" si="17"/>
        <v>52.563986413873941</v>
      </c>
      <c r="CE9" s="101">
        <f>CE12+CE16+CE25+CE39+CE51+CE56+CE74+CE80+CE97+CE102+CE114+CE123+CE136+CE147+CE158+CE171+CE184+CE198+CE202+CE214+CE223+CE230+CE243+CE256+CE270+CE278+CE288+CE299+CE309+CE317+CE326+CE336+CE345+CE354+CE361+CE374+CE383</f>
        <v>0</v>
      </c>
      <c r="CF9" s="101">
        <f>CF12+CF16+CF25+CF39+CF51+CF56+CF74+CF80+CF97+CF102+CF114+CF123+CF136+CF147+CF158+CF171+CF184+CF198+CF202+CF214+CF223+CF230+CF243+CF256+CF270+CF278+CF288+CF299+CF309+CF317+CF326+CF336+CF345+CF354+CF361+CF374+CF383</f>
        <v>0</v>
      </c>
      <c r="CG9" s="102"/>
      <c r="CH9" s="101">
        <f>CH12+CH16+CH25+CH39+CH51+CH56+CH74+CH80+CH97+CH102+CH114+CH123+CH136+CH147+CH158+CH171+CH184+CH198+CH202+CH214+CH223+CH230+CH243+CH256+CH270+CH278+CH288+CH299+CH309+CH317+CH326+CH336+CH345+CH354+CH361+CH374+CH383</f>
        <v>0</v>
      </c>
      <c r="CI9" s="101">
        <f>CI12+CI16+CI25+CI39+CI51+CI56+CI74+CI80+CI97+CI102+CI114+CI123+CI136+CI147+CI158+CI171+CI184+CI198+CI202+CI214+CI223+CI230+CI243+CI256+CI270+CI278+CI288+CI299+CI309+CI317+CI326+CI336+CI345+CI354+CI361+CI374+CI383</f>
        <v>0</v>
      </c>
      <c r="CJ9" s="102"/>
      <c r="CK9" s="101">
        <f>CK12+CK16+CK25+CK39+CK51+CK56+CK74+CK80+CK97+CK102+CK114+CK123+CK136+CK147+CK158+CK171+CK184+CK198+CK202+CK214+CK223+CK230+CK243+CK256+CK270+CK278+CK288+CK299+CK309+CK317+CK326+CK336+CK345+CK354+CK361+CK374+CK383</f>
        <v>0</v>
      </c>
      <c r="CL9" s="101">
        <f>CL12+CL16+CL25+CL39+CL51+CL56+CL74+CL80+CL97+CL102+CL114+CL123+CL136+CL147+CL158+CL171+CL184+CL198+CL202+CL214+CL223+CL230+CL243+CL256+CL270+CL278+CL288+CL299+CL309+CL317+CL326+CL336+CL345+CL354+CL361+CL374+CL383</f>
        <v>0</v>
      </c>
      <c r="CM9" s="102"/>
      <c r="CN9" s="101">
        <f>CN12+CN16+CN25+CN39+CN51+CN56+CN74+CN80+CN97+CN102+CN114+CN123+CN136+CN147+CN158+CN171+CN184+CN198+CN202+CN214+CN223+CN230+CN243+CN256+CN270+CN278+CN288+CN299+CN309+CN317+CN326+CN336+CN345+CN354+CN361+CN374+CN383</f>
        <v>0</v>
      </c>
      <c r="CO9" s="101">
        <f>CO12+CO16+CO25+CO39+CO51+CO56+CO74+CO80+CO97+CO102+CO114+CO123+CO136+CO147+CO158+CO171+CO184+CO198+CO202+CO214+CO223+CO230+CO243+CO256+CO270+CO278+CO288+CO299+CO309+CO317+CO326+CO336+CO345+CO354+CO361+CO374+CO383</f>
        <v>0</v>
      </c>
      <c r="CP9" s="101"/>
      <c r="CQ9" s="101">
        <f>CQ12+CQ16+CQ25+CQ39+CQ51+CQ56+CQ74+CQ80+CQ97+CQ102+CQ114+CQ123+CQ136+CQ147+CQ158+CQ171+CQ184+CQ198+CQ202+CQ214+CQ223+CQ230+CQ243+CQ256+CQ270+CQ278+CQ288+CQ299+CQ309+CQ317+CQ326+CQ336+CQ345+CQ354+CQ361+CQ374+CQ383</f>
        <v>0</v>
      </c>
      <c r="CR9" s="101">
        <f>CR12+CR16+CR25+CR39+CR51+CR56+CR74+CR80+CR97+CR102+CR114+CR123+CR136+CR147+CR158+CR171+CR184+CR198+CR202+CR214+CR223+CR230+CR243+CR256+CR270+CR278+CR288+CR299+CR309+CR317+CR326+CR336+CR345+CR354+CR361+CR374+CR383</f>
        <v>0</v>
      </c>
      <c r="CS9" s="101"/>
      <c r="CT9" s="101">
        <f>CT12+CT16+CT25+CT39+CT51+CT56+CT74+CT80+CT97+CT102+CT114+CT123+CT136+CT147+CT158+CT171+CT184+CT198+CT202+CT214+CT223+CT230+CT243+CT256+CT270+CT278+CT288+CT299+CT309+CT317+CT326+CT336+CT345+CT354+CT361+CT374+CT383</f>
        <v>150196.29999999999</v>
      </c>
      <c r="CU9" s="101">
        <f>CU12+CU16+CU25+CU39+CU51+CU56+CU74+CU80+CU97+CU102+CU114+CU123+CU136+CU147+CU158+CU171+CU184+CU198+CU202+CU214+CU223+CU230+CU243+CU256+CU270+CU278+CU288+CU299+CU309+CU317+CU326+CU336+CU345+CU354+CU361+CU374+CU383</f>
        <v>82598.165800000002</v>
      </c>
      <c r="CV9" s="102">
        <f t="shared" si="21"/>
        <v>54.993475738084094</v>
      </c>
      <c r="CW9" s="101">
        <f>CW12+CW16+CW25+CW39+CW51+CW56+CW74+CW80+CW97+CW102+CW114+CW123+CW136+CW147+CW158+CW171+CW184+CW198+CW202+CW214+CW223+CW230+CW243+CW256+CW270+CW278+CW288+CW299+CW309+CW317+CW326+CW336+CW345+CW354+CW361+CW374+CW383</f>
        <v>0</v>
      </c>
      <c r="CX9" s="101">
        <f>CX12+CX16+CX25+CX39+CX51+CX56+CX74+CX80+CX97+CX102+CX114+CX123+CX136+CX147+CX158+CX171+CX184+CX198+CX202+CX214+CX223+CX230+CX243+CX256+CX270+CX278+CX288+CX299+CX309+CX317+CX326+CX336+CX345+CX354+CX361+CX374+CX383</f>
        <v>0</v>
      </c>
      <c r="CY9" s="102"/>
      <c r="CZ9" s="101">
        <f>CZ12+CZ16+CZ25+CZ39+CZ51+CZ56+CZ74+CZ80+CZ97+CZ102+CZ114+CZ123+CZ136+CZ147+CZ158+CZ171+CZ184+CZ198+CZ202+CZ214+CZ223+CZ230+CZ243+CZ256+CZ270+CZ278+CZ288+CZ299+CZ309+CZ317+CZ326+CZ336+CZ345+CZ354+CZ361+CZ374+CZ383</f>
        <v>0</v>
      </c>
      <c r="DA9" s="101">
        <f>DA12+DA16+DA25+DA39+DA51+DA56+DA74+DA80+DA97+DA102+DA114+DA123+DA136+DA147+DA158+DA171+DA184+DA198+DA202+DA214+DA223+DA230+DA243+DA256+DA270+DA278+DA288+DA299+DA309+DA317+DA326+DA336+DA345+DA354+DA361+DA374+DA383</f>
        <v>0</v>
      </c>
      <c r="DB9" s="102"/>
      <c r="DC9" s="101">
        <f>DC12+DC16+DC25+DC39+DC51+DC56+DC74+DC80+DC97+DC102+DC114+DC123+DC136+DC147+DC158+DC171+DC184+DC198+DC202+DC214+DC223+DC230+DC243+DC256+DC270+DC278+DC288+DC299+DC309+DC317+DC326+DC336+DC345+DC354+DC361+DC374+DC383</f>
        <v>15477.8</v>
      </c>
      <c r="DD9" s="101">
        <f>DD12+DD16+DD25+DD39+DD51+DD56+DD74+DD80+DD97+DD102+DD114+DD123+DD136+DD147+DD158+DD171+DD184+DD198+DD202+DD214+DD223+DD230+DD243+DD256+DD270+DD278+DD288+DD299+DD309+DD317+DD326+DD336+DD345+DD354+DD361+DD374+DD383</f>
        <v>1825.1999999999998</v>
      </c>
      <c r="DE9" s="101">
        <f t="shared" ref="DE9" si="51">DD9/DC9*100</f>
        <v>11.792373593146312</v>
      </c>
      <c r="DF9" s="101">
        <f>DF12+DF16+DF25+DF39+DF51+DF56+DF74+DF80+DF97+DF102+DF114+DF123+DF136+DF147+DF158+DF171+DF184+DF198+DF202+DF214+DF223+DF230+DF243+DF256+DF270+DF278+DF288+DF299+DF309+DF317+DF326+DF336+DF345+DF354+DF361+DF374+DF383</f>
        <v>244676.05619999999</v>
      </c>
      <c r="DG9" s="101">
        <f>DG12+DG16+DG25+DG39+DG51+DG56+DG74+DG80+DG97+DG102+DG114+DG123+DG136+DG147+DG158+DG171+DG184+DG198+DG202+DG214+DG223+DG230+DG243+DG256+DG270+DG278+DG288+DG299+DG309+DG317+DG326+DG336+DG345+DG354+DG361+DG374+DG383</f>
        <v>233738.79501999996</v>
      </c>
      <c r="DH9" s="101">
        <f>DG9/DF9*100</f>
        <v>95.529901311201513</v>
      </c>
      <c r="DI9" s="101">
        <f>DI12+DI16+DI25+DI39+DI51+DI56+DI74+DI80+DI97+DI102+DI114+DI123+DI136+DI147+DI158+DI171+DI184+DI198+DI202+DI214+DI223+DI230+DI243+DI256+DI270+DI278+DI288+DI299+DI309+DI317+DI326+DI336+DI345+DI354+DI361+DI374+DI383</f>
        <v>14951.8</v>
      </c>
      <c r="DJ9" s="101">
        <f>DJ12+DJ16+DJ25+DJ39+DJ51+DJ56+DJ74+DJ80+DJ97+DJ102+DJ114+DJ123+DJ136+DJ147+DJ158+DJ171+DJ184+DJ198+DJ202+DJ214+DJ223+DJ230+DJ243+DJ256+DJ270+DJ278+DJ288+DJ299+DJ309+DJ317+DJ326+DJ336+DJ345+DJ354+DJ361+DJ374+DJ383</f>
        <v>6135.5</v>
      </c>
      <c r="DK9" s="101">
        <f>DJ9/DI9*100</f>
        <v>41.03519308711995</v>
      </c>
      <c r="DL9" s="101">
        <f>DL12+DL16+DL25+DL39+DL51+DL56+DL74+DL80+DL97+DL102+DL114+DL123+DL136+DL147+DL158+DL171+DL184+DL198+DL202+DL214+DL223+DL230+DL243+DL256+DL270+DL278+DL288+DL299+DL309+DL317+DL326+DL336+DL345+DL354+DL361+DL374+DL383</f>
        <v>4742.6000000000004</v>
      </c>
      <c r="DM9" s="101">
        <f>DM12+DM16+DM25+DM39+DM51+DM56+DM74+DM80+DM97+DM102+DM114+DM123+DM136+DM147+DM158+DM171+DM184+DM198+DM202+DM214+DM223+DM230+DM243+DM256+DM270+DM278+DM288+DM299+DM309+DM317+DM326+DM336+DM345+DM354+DM361+DM374+DM383</f>
        <v>595.89891</v>
      </c>
      <c r="DN9" s="101">
        <f>DM9/DL9*100</f>
        <v>12.564814869480875</v>
      </c>
      <c r="DO9" s="101">
        <f>DO12+DO16+DO25+DO39+DO51+DO56+DO74+DO80+DO97+DO102+DO114+DO123+DO136+DO147+DO158+DO171+DO184+DO198+DO202+DO214+DO223+DO230+DO243+DO256+DO270+DO278+DO288+DO299+DO309+DO317+DO326+DO336+DO345+DO354+DO361+DO374+DO383</f>
        <v>16411.599999999999</v>
      </c>
      <c r="DP9" s="101">
        <f>DP12+DP16+DP25+DP39+DP51+DP56+DP74+DP80+DP97+DP102+DP114+DP123+DP136+DP147+DP158+DP171+DP184+DP198+DP202+DP214+DP223+DP230+DP243+DP256+DP270+DP278+DP288+DP299+DP309+DP317+DP326+DP336+DP345+DP354+DP361+DP374+DP383</f>
        <v>0</v>
      </c>
      <c r="DQ9" s="101">
        <f>DP9/DO9*100</f>
        <v>0</v>
      </c>
      <c r="DR9" s="101">
        <f>DR12+DR16+DR25+DR39+DR51+DR56+DR74+DR80+DR97+DR102+DR114+DR123+DR136+DR147+DR158+DR171+DR184+DR198+DR202+DR214+DR223+DR230+DR243+DR256+DR270+DR278+DR288+DR299+DR309+DR317+DR326+DR336+DR345+DR354+DR361+DR374+DR383</f>
        <v>9492.9</v>
      </c>
      <c r="DS9" s="101">
        <f>DS12+DS16+DS25+DS39+DS51+DS56+DS74+DS80+DS97+DS102+DS114+DS123+DS136+DS147+DS158+DS171+DS184+DS198+DS202+DS214+DS223+DS230+DS243+DS256+DS270+DS278+DS288+DS299+DS309+DS317+DS326+DS336+DS345+DS354+DS361+DS374+DS383</f>
        <v>0</v>
      </c>
      <c r="DT9" s="101">
        <f>DS9/DR9*100</f>
        <v>0</v>
      </c>
      <c r="DU9" s="101">
        <f>DU12+DU16+DU25+DU39+DU51+DU56+DU74+DU80+DU97+DU102+DU114+DU123+DU136+DU147+DU158+DU171+DU184+DU198+DU202+DU214+DU223+DU230+DU243+DU256+DU270+DU278+DU288+DU299+DU309+DU317+DU326+DU336+DU345+DU354+DU361+DU374+DU383</f>
        <v>605077.09999999986</v>
      </c>
      <c r="DV9" s="101">
        <f>DV12+DV16+DV25+DV39+DV51+DV56+DV74+DV80+DV97+DV102+DV114+DV123+DV136+DV147+DV158+DV171+DV184+DV198+DV202+DV214+DV223+DV230+DV243+DV256+DV270+DV278+DV288+DV299+DV309+DV317+DV326+DV336+DV345+DV354+DV361+DV374+DV383</f>
        <v>343864.81611999997</v>
      </c>
      <c r="DW9" s="102">
        <f t="shared" si="24"/>
        <v>56.829917397303596</v>
      </c>
      <c r="DX9" s="101">
        <f>DX12+DX16+DX25+DX39+DX51+DX56+DX74+DX80+DX97+DX102+DX114+DX123+DX136+DX147+DX158+DX171+DX184+DX198+DX202+DX214+DX223+DX230+DX243+DX256+DX270+DX278+DX288+DX299+DX309+DX317+DX326+DX336+DX345+DX354+DX361+DX374+DX383</f>
        <v>0</v>
      </c>
      <c r="DY9" s="101">
        <f>DY12+DY16+DY25+DY39+DY51+DY56+DY74+DY80+DY97+DY102+DY114+DY123+DY136+DY147+DY158+DY171+DY184+DY198+DY202+DY214+DY223+DY230+DY243+DY256+DY270+DY278+DY288+DY299+DY309+DY317+DY326+DY336+DY345+DY354+DY361+DY374+DY383</f>
        <v>0</v>
      </c>
      <c r="DZ9" s="101"/>
      <c r="EA9" s="101">
        <f>EA12+EA16+EA25+EA39+EA51+EA56+EA74+EA80+EA97+EA102+EA114+EA123+EA136+EA147+EA158+EA171+EA184+EA198+EA202+EA214+EA223+EA230+EA243+EA256+EA270+EA278+EA288+EA299+EA309+EA317+EA326+EA336+EA345+EA354+EA361+EA374+EA383</f>
        <v>116897.96499999998</v>
      </c>
      <c r="EB9" s="101">
        <f>EB12+EB16+EB25+EB39+EB51+EB56+EB74+EB80+EB97+EB102+EB114+EB123+EB136+EB147+EB158+EB171+EB184+EB198+EB202+EB214+EB223+EB230+EB243+EB256+EB270+EB278+EB288+EB299+EB309+EB317+EB326+EB336+EB345+EB354+EB361+EB374+EB383</f>
        <v>57705.322049999995</v>
      </c>
      <c r="EC9" s="102">
        <f t="shared" si="25"/>
        <v>49.363837984690328</v>
      </c>
      <c r="ED9" s="101">
        <f>ED12+ED16+ED25+ED39+ED51+ED56+ED74+ED80+ED97+ED102+ED114+ED123+ED136+ED147+ED158+ED171+ED184+ED198+ED202+ED214+ED223+ED230+ED243+ED256+ED270+ED278+ED288+ED299+ED309+ED317+ED326+ED336+ED345+ED354+ED361+ED374+ED383</f>
        <v>15881.834999999997</v>
      </c>
      <c r="EE9" s="101">
        <f>EE12+EE16+EE25+EE39+EE51+EE56+EE74+EE80+EE97+EE102+EE114+EE123+EE136+EE147+EE158+EE171+EE184+EE198+EE202+EE214+EE223+EE230+EE243+EE256+EE270+EE278+EE288+EE299+EE309+EE317+EE326+EE336+EE345+EE354+EE361+EE374+EE383</f>
        <v>1343.6259599999998</v>
      </c>
      <c r="EF9" s="102">
        <f t="shared" si="26"/>
        <v>8.4601430502205819</v>
      </c>
      <c r="EG9" s="101">
        <f>EG12+EG16+EG25+EG39+EG51+EG56+EG74+EG80+EG97+EG102+EG114+EG123+EG136+EG147+EG158+EG171+EG184+EG198+EG202+EG214+EG223+EG230+EG243+EG256+EG270+EG278+EG288+EG299+EG309+EG317+EG326+EG336+EG345+EG354+EG361+EG374+EG383</f>
        <v>27960</v>
      </c>
      <c r="EH9" s="101">
        <f>EH12+EH16+EH25+EH39+EH51+EH56+EH74+EH80+EH97+EH102+EH114+EH123+EH136+EH147+EH158+EH171+EH184+EH198+EH202+EH214+EH223+EH230+EH243+EH256+EH270+EH278+EH288+EH299+EH309+EH317+EH326+EH336+EH345+EH354+EH361+EH374+EH383</f>
        <v>1957.2357999999999</v>
      </c>
      <c r="EI9" s="102">
        <f t="shared" si="27"/>
        <v>7.0001280400572243</v>
      </c>
      <c r="EJ9" s="101">
        <f>EJ12+EJ16+EJ25+EJ39+EJ51+EJ56+EJ74+EJ80+EJ97+EJ102+EJ114+EJ123+EJ136+EJ147+EJ158+EJ171+EJ184+EJ198+EJ202+EJ214+EJ223+EJ230+EJ243+EJ256+EJ270+EJ278+EJ288+EJ299+EJ309+EJ317+EJ326+EJ336+EJ345+EJ354+EJ361+EJ374+EJ383</f>
        <v>95693.509999999966</v>
      </c>
      <c r="EK9" s="101">
        <f>EK12+EK16+EK25+EK39+EK51+EK56+EK74+EK80+EK97+EK102+EK114+EK123+EK136+EK147+EK158+EK171+EK184+EK198+EK202+EK214+EK223+EK230+EK243+EK256+EK270+EK278+EK288+EK299+EK309+EK317+EK326+EK336+EK345+EK354+EK361+EK374+EK383</f>
        <v>92068.523960000006</v>
      </c>
      <c r="EL9" s="102">
        <f t="shared" si="28"/>
        <v>96.211878903804489</v>
      </c>
      <c r="EM9" s="101">
        <f>EM12+EM16+EM25+EM39+EM51+EM56+EM74+EM80+EM97+EM102+EM114+EM123+EM136+EM147+EM158+EM171+EM184+EM198+EM202+EM214+EM223+EM230+EM243+EM256+EM270+EM278+EM288+EM299+EM309+EM317+EM326+EM336+EM345+EM354+EM361+EM374+EM383</f>
        <v>17443.47</v>
      </c>
      <c r="EN9" s="101">
        <f>EN12+EN16+EN25+EN39+EN51+EN56+EN74+EN80+EN97+EN102+EN114+EN123+EN136+EN147+EN158+EN171+EN184+EN198+EN202+EN214+EN223+EN230+EN243+EN256+EN270+EN278+EN288+EN299+EN309+EN317+EN326+EN336+EN345+EN354+EN361+EN374+EN383</f>
        <v>17443.47</v>
      </c>
      <c r="EO9" s="102">
        <f t="shared" si="29"/>
        <v>100</v>
      </c>
      <c r="EP9" s="101">
        <f>EP12+EP16+EP25+EP39+EP51+EP56+EP74+EP80+EP97+EP102+EP114+EP123+EP136+EP147+EP158+EP171+EP184+EP198+EP202+EP214+EP223+EP230+EP243+EP256+EP270+EP278+EP288+EP299+EP309+EP317+EP326+EP336+EP345+EP354+EP361+EP374+EP383</f>
        <v>135287.70000000001</v>
      </c>
      <c r="EQ9" s="101">
        <f>EQ12+EQ16+EQ25+EQ39+EQ51+EQ56+EQ74+EQ80+EQ97+EQ102+EQ114+EQ123+EQ136+EQ147+EQ158+EQ171+EQ184+EQ198+EQ202+EQ214+EQ223+EQ230+EQ243+EQ256+EQ270+EQ278+EQ288+EQ299+EQ309+EQ317+EQ326+EQ336+EQ345+EQ354+EQ361+EQ374+EQ383</f>
        <v>129291.023</v>
      </c>
      <c r="ER9" s="102">
        <f t="shared" si="30"/>
        <v>95.567463265322701</v>
      </c>
      <c r="ES9" s="101">
        <f>ES12+ES16+ES25+ES39+ES51+ES56+ES74+ES80+ES97+ES102+ES114+ES123+ES136+ES147+ES158+ES171+ES184+ES198+ES202+ES214+ES223+ES230+ES243+ES256+ES270+ES278+ES288+ES299+ES309+ES317+ES326+ES336+ES345+ES354+ES361+ES374+ES383</f>
        <v>186312.30000000002</v>
      </c>
      <c r="ET9" s="101">
        <f>ET12+ET16+ET25+ET39+ET51+ET56+ET74+ET80+ET97+ET102+ET114+ET123+ET136+ET147+ET158+ET171+ET184+ET198+ET202+ET214+ET223+ET230+ET243+ET256+ET270+ET278+ET288+ET299+ET309+ET317+ET326+ET336+ET345+ET354+ET361+ET374+ET383</f>
        <v>175511.85313</v>
      </c>
      <c r="EU9" s="102">
        <f t="shared" si="31"/>
        <v>94.203041414871691</v>
      </c>
      <c r="EV9" s="101">
        <f>EV12+EV16+EV25+EV39+EV51+EV56+EV74+EV80+EV97+EV102+EV114+EV123+EV136+EV147+EV158+EV171+EV184+EV198+EV202+EV214+EV223+EV230+EV243+EV256+EV270+EV278+EV288+EV299+EV309+EV317+EV326+EV336+EV345+EV354+EV361+EV374+EV383</f>
        <v>4278.5</v>
      </c>
      <c r="EW9" s="101">
        <f>EW12+EW16+EW25+EW39+EW51+EW56+EW74+EW80+EW97+EW102+EW114+EW123+EW136+EW147+EW158+EW171+EW184+EW198+EW202+EW214+EW223+EW230+EW243+EW256+EW270+EW278+EW288+EW299+EW309+EW317+EW326+EW336+EW345+EW354+EW361+EW374+EW383</f>
        <v>0</v>
      </c>
      <c r="EX9" s="102"/>
      <c r="EY9" s="101">
        <f>EY12+EY16+EY25+EY39+EY51+EY56+EY74+EY80+EY97+EY102+EY114+EY123+EY136+EY147+EY158+EY171+EY184+EY198+EY202+EY214+EY223+EY230+EY243+EY256+EY270+EY278+EY288+EY299+EY309+EY317+EY326+EY336+EY345+EY354+EY361+EY374+EY383</f>
        <v>3719.7</v>
      </c>
      <c r="EZ9" s="101">
        <f>EZ12+EZ16+EZ25+EZ39+EZ51+EZ56+EZ74+EZ80+EZ97+EZ102+EZ114+EZ123+EZ136+EZ147+EZ158+EZ171+EZ184+EZ198+EZ202+EZ214+EZ223+EZ230+EZ243+EZ256+EZ270+EZ278+EZ288+EZ299+EZ309+EZ317+EZ326+EZ336+EZ345+EZ354+EZ361+EZ374+EZ383</f>
        <v>0</v>
      </c>
      <c r="FA9" s="102"/>
      <c r="FB9" s="101">
        <f>FB12+FB16+FB25+FB39+FB51+FB56+FB74+FB80+FB97+FB102+FB114+FB123+FB136+FB147+FB158+FB171+FB184+FB198+FB202+FB214+FB223+FB230+FB243+FB256+FB270+FB278+FB288+FB299+FB309+FB317+FB326+FB336+FB345+FB354+FB361+FB374+FB383</f>
        <v>21444.18</v>
      </c>
      <c r="FC9" s="101">
        <f>FC12+FC16+FC25+FC39+FC51+FC56+FC74+FC80+FC97+FC102+FC114+FC123+FC136+FC147+FC158+FC171+FC184+FC198+FC202+FC214+FC223+FC230+FC243+FC256+FC270+FC278+FC288+FC299+FC309+FC317+FC326+FC336+FC345+FC354+FC361+FC374+FC383</f>
        <v>15531.917710000002</v>
      </c>
      <c r="FD9" s="102">
        <f t="shared" si="34"/>
        <v>72.429524980670763</v>
      </c>
      <c r="FE9" s="101">
        <f>FE12+FE16+FE25+FE39+FE51+FE56+FE74+FE80+FE97+FE102+FE114+FE123+FE136+FE147+FE158+FE171+FE184+FE198+FE202+FE214+FE223+FE230+FE243+FE256+FE270+FE278+FE288+FE299+FE309+FE317+FE326+FE336+FE345+FE354+FE361+FE374+FE383</f>
        <v>15060.112360000001</v>
      </c>
      <c r="FF9" s="101">
        <f>FF12+FF16+FF25+FF39+FF51+FF56+FF74+FF80+FF97+FF102+FF114+FF123+FF136+FF147+FF158+FF171+FF184+FF198+FF202+FF214+FF223+FF230+FF243+FF256+FF270+FF278+FF288+FF299+FF309+FF317+FF326+FF336+FF345+FF354+FF361+FF374+FF383</f>
        <v>15060.112360000001</v>
      </c>
      <c r="FG9" s="102">
        <f t="shared" si="35"/>
        <v>100</v>
      </c>
      <c r="FH9" s="101">
        <f>FH12+FH16+FH25+FH39+FH51+FH56+FH74+FH80+FH97+FH102+FH114+FH123+FH136+FH147+FH158+FH171+FH184+FH198+FH202+FH214+FH223+FH230+FH243+FH256+FH270+FH278+FH288+FH299+FH309+FH317+FH326+FH336+FH345+FH354+FH361+FH374+FH383</f>
        <v>0</v>
      </c>
      <c r="FI9" s="101">
        <f>FI12+FI16+FI25+FI39+FI51+FI56+FI74+FI80+FI97+FI102+FI114+FI123+FI136+FI147+FI158+FI171+FI184+FI198+FI202+FI214+FI223+FI230+FI243+FI256+FI270+FI278+FI288+FI299+FI309+FI317+FI326+FI336+FI345+FI354+FI361+FI374+FI383</f>
        <v>0</v>
      </c>
      <c r="FJ9" s="102"/>
      <c r="FK9" s="101">
        <f>FK12+FK16+FK25+FK39+FK51+FK56+FK74+FK80+FK97+FK102+FK114+FK123+FK136+FK147+FK158+FK171+FK184+FK198+FK202+FK214+FK223+FK230+FK243+FK256+FK270+FK278+FK288+FK299+FK309+FK317+FK326+FK336+FK345+FK354+FK361+FK374+FK383</f>
        <v>17474.8</v>
      </c>
      <c r="FL9" s="101">
        <f>FL12+FL16+FL25+FL39+FL51+FL56+FL74+FL80+FL97+FL102+FL114+FL123+FL136+FL147+FL158+FL171+FL184+FL198+FL202+FL214+FL223+FL230+FL243+FL256+FL270+FL278+FL288+FL299+FL309+FL317+FL326+FL336+FL345+FL354+FL361+FL374+FL383</f>
        <v>0</v>
      </c>
      <c r="FM9" s="102">
        <f t="shared" si="36"/>
        <v>0</v>
      </c>
      <c r="FN9" s="101">
        <f>FN12+FN16+FN25+FN39+FN51+FN56+FN74+FN80+FN97+FN102+FN114+FN123+FN136+FN147+FN158+FN171+FN184+FN198+FN202+FN214+FN223+FN230+FN243+FN256+FN270+FN278+FN288+FN299+FN309+FN317+FN326+FN336+FN345+FN354+FN361+FN374+FN383</f>
        <v>0</v>
      </c>
      <c r="FO9" s="101">
        <f>FO12+FO16+FO25+FO39+FO51+FO56+FO74+FO80+FO97+FO102+FO114+FO123+FO136+FO147+FO158+FO171+FO184+FO198+FO202+FO214+FO223+FO230+FO243+FO256+FO270+FO278+FO288+FO299+FO309+FO317+FO326+FO336+FO345+FO354+FO361+FO374+FO383</f>
        <v>0</v>
      </c>
      <c r="FP9" s="102"/>
      <c r="FQ9" s="101">
        <f>FQ12+FQ16+FQ25+FQ39+FQ51+FQ56+FQ74+FQ80+FQ97+FQ102+FQ114+FQ123+FQ136+FQ147+FQ158+FQ171+FQ184+FQ198+FQ202+FQ214+FQ223+FQ230+FQ243+FQ256+FQ270+FQ278+FQ288+FQ299+FQ309+FQ317+FQ326+FQ336+FQ345+FQ354+FQ361+FQ374+FQ383</f>
        <v>9595.3302499999991</v>
      </c>
      <c r="FR9" s="101">
        <f>FR12+FR16+FR25+FR39+FR51+FR56+FR74+FR80+FR97+FR102+FR114+FR123+FR136+FR147+FR158+FR171+FR184+FR198+FR202+FR214+FR223+FR230+FR243+FR256+FR270+FR278+FR288+FR299+FR309+FR317+FR326+FR336+FR345+FR354+FR361+FR374+FR383</f>
        <v>0</v>
      </c>
      <c r="FS9" s="102">
        <f t="shared" si="37"/>
        <v>0</v>
      </c>
      <c r="FT9" s="101">
        <f>FT12+FT16+FT25+FT39+FT51+FT56+FT74+FT80+FT97+FT102+FT114+FT123+FT136+FT147+FT158+FT171+FT184+FT198+FT202+FT214+FT223+FT230+FT243+FT256+FT270+FT278+FT288+FT299+FT309+FT317+FT326+FT336+FT345+FT354+FT361+FT374+FT383</f>
        <v>0</v>
      </c>
      <c r="FU9" s="101">
        <f>FU12+FU16+FU25+FU39+FU51+FU56+FU74+FU80+FU97+FU102+FU114+FU123+FU136+FU147+FU158+FU171+FU184+FU198+FU202+FU214+FU223+FU230+FU243+FU256+FU270+FU278+FU288+FU299+FU309+FU317+FU326+FU336+FU345+FU354+FU361+FU374+FU383</f>
        <v>0</v>
      </c>
      <c r="FV9" s="102"/>
      <c r="FW9" s="101">
        <f>FW12+FW16+FW25+FW39+FW51+FW56+FW74+FW80+FW97+FW102+FW114+FW123+FW136+FW147+FW158+FW171+FW184+FW198+FW202+FW214+FW223+FW230+FW243+FW256+FW270+FW278+FW288+FW299+FW309+FW317+FW326+FW336+FW345+FW354+FW361+FW374+FW383</f>
        <v>580971.68546000007</v>
      </c>
      <c r="FX9" s="101">
        <f>FX12+FX16+FX25+FX39+FX51+FX56+FX74+FX80+FX97+FX102+FX114+FX123+FX136+FX147+FX158+FX171+FX184+FX198+FX202+FX214+FX223+FX230+FX243+FX256+FX270+FX278+FX288+FX299+FX309+FX317+FX326+FX336+FX345+FX354+FX361+FX374+FX383</f>
        <v>403234.01078000001</v>
      </c>
      <c r="FY9" s="102">
        <f t="shared" si="39"/>
        <v>69.406826678778415</v>
      </c>
      <c r="FZ9" s="101">
        <f>FZ12+FZ16+FZ25+FZ39+FZ51+FZ56+FZ74+FZ80+FZ97+FZ102+FZ114+FZ123+FZ136+FZ147+FZ158+FZ171+FZ184+FZ198+FZ202+FZ214+FZ223+FZ230+FZ243+FZ256+FZ270+FZ278+FZ288+FZ299+FZ309+FZ317+FZ326+FZ336+FZ345+FZ354+FZ361+FZ374+FZ383</f>
        <v>42450</v>
      </c>
      <c r="GA9" s="101">
        <f>GA12+GA16+GA25+GA39+GA51+GA56+GA74+GA80+GA97+GA102+GA114+GA123+GA136+GA147+GA158+GA171+GA184+GA198+GA202+GA214+GA223+GA230+GA243+GA256+GA270+GA278+GA288+GA299+GA309+GA317+GA326+GA336+GA345+GA354+GA361+GA374+GA383</f>
        <v>29294.183040000004</v>
      </c>
      <c r="GB9" s="102">
        <f t="shared" si="40"/>
        <v>69.008676183745592</v>
      </c>
      <c r="GC9" s="101">
        <f>GC12+GC16+GC25+GC39+GC51+GC56+GC74+GC80+GC97+GC102+GC114+GC123+GC136+GC147+GC158+GC171+GC184+GC198+GC202+GC214+GC223+GC230+GC243+GC256+GC270+GC278+GC288+GC299+GC309+GC317+GC326+GC336+GC345+GC354+GC361+GC374+GC383</f>
        <v>24371.192200000001</v>
      </c>
      <c r="GD9" s="101">
        <f>GD12+GD16+GD25+GD39+GD51+GD56+GD74+GD80+GD97+GD102+GD114+GD123+GD136+GD147+GD158+GD171+GD184+GD198+GD202+GD214+GD223+GD230+GD243+GD256+GD270+GD278+GD288+GD299+GD309+GD317+GD326+GD336+GD345+GD354+GD361+GD374+GD383</f>
        <v>6636.7029999999995</v>
      </c>
      <c r="GE9" s="102">
        <f t="shared" si="41"/>
        <v>27.231753561895918</v>
      </c>
      <c r="GF9" s="101">
        <f>GF12+GF16+GF25+GF39+GF51+GF56+GF74+GF80+GF97+GF102+GF114+GF123+GF136+GF147+GF158+GF171+GF184+GF198+GF202+GF214+GF223+GF230+GF243+GF256+GF270+GF278+GF288+GF299+GF309+GF317+GF326+GF336+GF345+GF354+GF361+GF374+GF383</f>
        <v>0</v>
      </c>
      <c r="GG9" s="101">
        <f>GG12+GG16+GG25+GG39+GG51+GG56+GG74+GG80+GG97+GG102+GG114+GG123+GG136+GG147+GG158+GG171+GG184+GG198+GG202+GG214+GG223+GG230+GG243+GG256+GG270+GG278+GG288+GG299+GG309+GG317+GG326+GG336+GG345+GG354+GG361+GG374+GG383</f>
        <v>0</v>
      </c>
      <c r="GH9" s="102"/>
      <c r="GI9" s="101">
        <f>GI12+GI16+GI25+GI39+GI51+GI56+GI74+GI80+GI97+GI102+GI114+GI123+GI136+GI147+GI158+GI171+GI184+GI198+GI202+GI214+GI223+GI230+GI243+GI256+GI270+GI278+GI288+GI299+GI309+GI317+GI326+GI336+GI345+GI354+GI361+GI374+GI383</f>
        <v>116853.9</v>
      </c>
      <c r="GJ9" s="101">
        <f>GJ12+GJ16+GJ25+GJ39+GJ51+GJ56+GJ74+GJ80+GJ97+GJ102+GJ114+GJ123+GJ136+GJ147+GJ158+GJ171+GJ184+GJ198+GJ202+GJ214+GJ223+GJ230+GJ243+GJ256+GJ270+GJ278+GJ288+GJ299+GJ309+GJ317+GJ326+GJ336+GJ345+GJ354+GJ361+GJ374+GJ383</f>
        <v>14104.779970000001</v>
      </c>
      <c r="GK9" s="102">
        <f t="shared" si="43"/>
        <v>12.070440070891944</v>
      </c>
      <c r="GL9" s="101">
        <f>GL12+GL16+GL25+GL39+GL51+GL56+GL74+GL80+GL97+GL102+GL114+GL123+GL136+GL147+GL158+GL171+GL184+GL198+GL202+GL214+GL223+GL230+GL243+GL256+GL270+GL278+GL288+GL299+GL309+GL317+GL326+GL336+GL345+GL354+GL361+GL374+GL383</f>
        <v>0</v>
      </c>
      <c r="GM9" s="101">
        <f>GM12+GM16+GM25+GM39+GM51+GM56+GM74+GM80+GM97+GM102+GM114+GM123+GM136+GM147+GM158+GM171+GM184+GM198+GM202+GM214+GM223+GM230+GM243+GM256+GM270+GM278+GM288+GM299+GM309+GM317+GM326+GM336+GM345+GM354+GM361+GM374+GM383</f>
        <v>0</v>
      </c>
      <c r="GN9" s="102"/>
      <c r="GO9" s="101">
        <f>GO12+GO16+GO25+GO39+GO51+GO56+GO74+GO80+GO97+GO102+GO114+GO123+GO136+GO147+GO158+GO171+GO184+GO198+GO202+GO214+GO223+GO230+GO243+GO256+GO270+GO278+GO288+GO299+GO309+GO317+GO326+GO336+GO345+GO354+GO361+GO374+GO383</f>
        <v>0</v>
      </c>
      <c r="GP9" s="101">
        <f>GP12+GP16+GP25+GP39+GP51+GP56+GP74+GP80+GP97+GP102+GP114+GP123+GP136+GP147+GP158+GP171+GP184+GP198+GP202+GP214+GP223+GP230+GP243+GP256+GP270+GP278+GP288+GP299+GP309+GP317+GP326+GP336+GP345+GP354+GP361+GP374+GP383</f>
        <v>0</v>
      </c>
      <c r="GQ9" s="102"/>
      <c r="GR9" s="101">
        <f>GR12+GR16+GR25+GR39+GR51+GR56+GR74+GR80+GR97+GR102+GR114+GR123+GR136+GR147+GR158+GR171+GR184+GR198+GR202+GR214+GR223+GR230+GR243+GR256+GR270+GR278+GR288+GR299+GR309+GR317+GR326+GR336+GR345+GR354+GR361+GR374+GR383</f>
        <v>0</v>
      </c>
      <c r="GS9" s="101">
        <f>GS12+GS16+GS25+GS39+GS51+GS56+GS74+GS80+GS97+GS102+GS114+GS123+GS136+GS147+GS158+GS171+GS184+GS198+GS202+GS214+GS223+GS230+GS243+GS256+GS270+GS278+GS288+GS299+GS309+GS317+GS326+GS336+GS345+GS354+GS361+GS374+GS383</f>
        <v>0</v>
      </c>
      <c r="GT9" s="102"/>
      <c r="GU9" s="101">
        <f>GU12+GU16+GU25+GU39+GU51+GU56+GU74+GU80+GU97+GU102+GU114+GU123+GU136+GU147+GU158+GU171+GU184+GU198+GU202+GU214+GU223+GU230+GU243+GU256+GU270+GU278+GU288+GU299+GU309+GU317+GU326+GU336+GU345+GU354+GU361+GU374+GU383</f>
        <v>0</v>
      </c>
      <c r="GV9" s="101">
        <f>GV12+GV16+GV25+GV39+GV51+GV56+GV74+GV80+GV97+GV102+GV114+GV123+GV136+GV147+GV158+GV171+GV184+GV198+GV202+GV214+GV223+GV230+GV243+GV256+GV270+GV278+GV288+GV299+GV309+GV317+GV326+GV336+GV345+GV354+GV361+GV374+GV383</f>
        <v>0</v>
      </c>
      <c r="GW9" s="102"/>
      <c r="GX9" s="101">
        <f>GX12+GX16+GX25+GX39+GX51+GX56+GX74+GX80+GX97+GX102+GX114+GX123+GX136+GX147+GX158+GX171+GX184+GX198+GX202+GX214+GX223+GX230+GX243+GX256+GX270+GX278+GX288+GX299+GX309+GX317+GX326+GX336+GX345+GX354+GX361+GX374+GX383</f>
        <v>44212.999999999993</v>
      </c>
      <c r="GY9" s="101">
        <f>GY12+GY16+GY25+GY39+GY51+GY56+GY74+GY80+GY97+GY102+GY114+GY123+GY136+GY147+GY158+GY171+GY184+GY198+GY202+GY214+GY223+GY230+GY243+GY256+GY270+GY278+GY288+GY299+GY309+GY317+GY326+GY336+GY345+GY354+GY361+GY374+GY383</f>
        <v>0</v>
      </c>
      <c r="GZ9" s="102"/>
      <c r="HA9" s="101">
        <f>HA12+HA16+HA25+HA39+HA51+HA56+HA74+HA80+HA97+HA102+HA114+HA123+HA136+HA147+HA158+HA171+HA184+HA198+HA202+HA214+HA223+HA230+HA243+HA256+HA270+HA278+HA288+HA299+HA309+HA317+HA326+HA336+HA345+HA354+HA361+HA374+HA383</f>
        <v>0</v>
      </c>
      <c r="HB9" s="101">
        <f>HB12+HB16+HB25+HB39+HB51+HB56+HB74+HB80+HB97+HB102+HB114+HB123+HB136+HB147+HB158+HB171+HB184+HB198+HB202+HB214+HB223+HB230+HB243+HB256+HB270+HB278+HB288+HB299+HB309+HB317+HB326+HB336+HB345+HB354+HB361+HB374+HB383</f>
        <v>0</v>
      </c>
      <c r="HC9" s="102"/>
    </row>
    <row r="10" spans="1:211" s="32" customFormat="1" ht="15.75" x14ac:dyDescent="0.25">
      <c r="A10" s="39" t="s">
        <v>144</v>
      </c>
      <c r="B10" s="102">
        <f t="shared" si="49"/>
        <v>3765791.4980000001</v>
      </c>
      <c r="C10" s="102">
        <f t="shared" si="50"/>
        <v>2975324.9148800001</v>
      </c>
      <c r="D10" s="102">
        <f t="shared" si="0"/>
        <v>79.009284408342467</v>
      </c>
      <c r="E10" s="102">
        <f>SUM(E13:E14)+SUM(E17:E23)+SUM(E26:E37)+SUM(E40:E49)+SUM(E52:E54)+SUM(E57:E72)+SUM(E75:E78)+SUM(E81:E95)+SUM(E98:E100)+SUM(E103:E112)+SUM(E115:E121)+SUM(E124:E134)+SUM(E137:E145)+SUM(E148:E156)+SUM(E159:E169)+SUM(E172:E182)+SUM(E185:E196)+SUM(E199:E200)+SUM(E203:E212)+SUM(E215:E221)+SUM(E224:E228)+SUM(E231:E241)+SUM(E231:E241)+SUM(E244:E254)+SUM(E257:E268)+SUM(E271:E276)+SUM(E279:E286)+SUM(E289:E297)+SUM(E300:E307)+SUM(E311:E315)+SUM(E318:E324)+SUM(E327:E334)+SUM(E337:E343)+SUM(E346:E352)+SUM(E355:E359)+SUM(E362:E372)+SUM(E375:E381)+SUM(E384:E388)</f>
        <v>0</v>
      </c>
      <c r="F10" s="102">
        <f>SUM(F13:F14)+SUM(F17:F23)+SUM(F26:F37)+SUM(F40:F49)+SUM(F52:F54)+SUM(F57:F72)+SUM(F75:F78)+SUM(F81:F95)+SUM(F98:F100)+SUM(F103:F112)+SUM(F115:F121)+SUM(F124:F134)+SUM(F137:F145)+SUM(F148:F156)+SUM(F159:F169)+SUM(F172:F182)+SUM(F185:F196)+SUM(F199:F200)+SUM(F203:F212)+SUM(F215:F221)+SUM(F224:F228)+SUM(F231:F241)+SUM(F231:F241)+SUM(F244:F254)+SUM(F257:F268)+SUM(F271:F276)+SUM(F279:F286)+SUM(F289:F297)+SUM(F300:F307)+SUM(F311:F315)+SUM(F318:F324)+SUM(F327:F334)+SUM(F337:F343)+SUM(F346:F352)+SUM(F355:F359)+SUM(F362:F372)+SUM(F375:F381)+SUM(F384:F388)</f>
        <v>0</v>
      </c>
      <c r="G10" s="102"/>
      <c r="H10" s="102">
        <f>SUM(H13:H14)+SUM(H17:H23)+SUM(H26:H37)+SUM(H40:H49)+SUM(H52:H54)+SUM(H57:H72)+SUM(H75:H78)+SUM(H81:H95)+SUM(H98:H100)+SUM(H103:H112)+SUM(H115:H121)+SUM(H124:H134)+SUM(H137:H145)+SUM(H148:H156)+SUM(H159:H169)+SUM(H172:H182)+SUM(H185:H196)+SUM(H199:H200)+SUM(H203:H212)+SUM(H215:H221)+SUM(H224:H228)+SUM(H231:H241)+SUM(H231:H241)+SUM(H244:H254)+SUM(H257:H268)+SUM(H271:H276)+SUM(H279:H286)+SUM(H289:H297)+SUM(H300:H307)+SUM(H311:H315)+SUM(H318:H324)+SUM(H327:H334)+SUM(H337:H343)+SUM(H346:H352)+SUM(H355:H359)+SUM(H362:H372)+SUM(H375:H381)+SUM(H384:H388)</f>
        <v>0</v>
      </c>
      <c r="I10" s="102">
        <f>SUM(I13:I14)+SUM(I17:I23)+SUM(I26:I37)+SUM(I40:I49)+SUM(I52:I54)+SUM(I57:I72)+SUM(I75:I78)+SUM(I81:I95)+SUM(I98:I100)+SUM(I103:I112)+SUM(I115:I121)+SUM(I124:I134)+SUM(I137:I145)+SUM(I148:I156)+SUM(I159:I169)+SUM(I172:I182)+SUM(I185:I196)+SUM(I199:I200)+SUM(I203:I212)+SUM(I215:I221)+SUM(I224:I228)+SUM(I231:I241)+SUM(I231:I241)+SUM(I244:I254)+SUM(I257:I268)+SUM(I271:I276)+SUM(I279:I286)+SUM(I289:I297)+SUM(I300:I307)+SUM(I311:I315)+SUM(I318:I324)+SUM(I327:I334)+SUM(I337:I343)+SUM(I346:I352)+SUM(I355:I359)+SUM(I362:I372)+SUM(I375:I381)+SUM(I384:I388)</f>
        <v>0</v>
      </c>
      <c r="J10" s="101"/>
      <c r="K10" s="102">
        <f>SUM(K13:K14)+SUM(K17:K23)+SUM(K26:K37)+SUM(K40:K49)+SUM(K52:K54)+SUM(K57:K72)+SUM(K75:K78)+SUM(K81:K95)+SUM(K98:K100)+SUM(K103:K112)+SUM(K115:K121)+SUM(K124:K134)+SUM(K137:K145)+SUM(K148:K156)+SUM(K159:K169)+SUM(K172:K182)+SUM(K185:K196)+SUM(K199:K200)+SUM(K203:K212)+SUM(K215:K221)+SUM(K224:K228)+SUM(K231:K241)+SUM(K231:K241)+SUM(K244:K254)+SUM(K257:K268)+SUM(K271:K276)+SUM(K279:K286)+SUM(K289:K297)+SUM(K300:K307)+SUM(K311:K315)+SUM(K318:K324)+SUM(K327:K334)+SUM(K337:K343)+SUM(K346:K352)+SUM(K355:K359)+SUM(K362:K372)+SUM(K375:K381)+SUM(K384:K388)</f>
        <v>0</v>
      </c>
      <c r="L10" s="102">
        <f>SUM(L13:L14)+SUM(L17:L23)+SUM(L26:L37)+SUM(L40:L49)+SUM(L52:L54)+SUM(L57:L72)+SUM(L75:L78)+SUM(L81:L95)+SUM(L98:L100)+SUM(L103:L112)+SUM(L115:L121)+SUM(L124:L134)+SUM(L137:L145)+SUM(L148:L156)+SUM(L159:L169)+SUM(L172:L182)+SUM(L185:L196)+SUM(L199:L200)+SUM(L203:L212)+SUM(L215:L221)+SUM(L224:L228)+SUM(L231:L241)+SUM(L231:L241)+SUM(L244:L254)+SUM(L257:L268)+SUM(L271:L276)+SUM(L279:L286)+SUM(L289:L297)+SUM(L300:L307)+SUM(L311:L315)+SUM(L318:L324)+SUM(L327:L334)+SUM(L337:L343)+SUM(L346:L352)+SUM(L355:L359)+SUM(L362:L372)+SUM(L375:L381)+SUM(L384:L388)</f>
        <v>0</v>
      </c>
      <c r="M10" s="101"/>
      <c r="N10" s="102">
        <f>SUM(N13:N14)+SUM(N17:N23)+SUM(N26:N37)+SUM(N40:N49)+SUM(N52:N54)+SUM(N57:N72)+SUM(N75:N78)+SUM(N81:N95)+SUM(N98:N100)+SUM(N103:N112)+SUM(N115:N121)+SUM(N124:N134)+SUM(N137:N145)+SUM(N148:N156)+SUM(N159:N169)+SUM(N172:N182)+SUM(N185:N196)+SUM(N199:N200)+SUM(N203:N212)+SUM(N215:N221)+SUM(N224:N228)+SUM(N231:N241)+SUM(N231:N241)+SUM(N244:N254)+SUM(N257:N268)+SUM(N271:N276)+SUM(N279:N286)+SUM(N289:N297)+SUM(N300:N307)+SUM(N311:N315)+SUM(N318:N324)+SUM(N327:N334)+SUM(N337:N343)+SUM(N346:N352)+SUM(N355:N359)+SUM(N362:N372)+SUM(N375:N381)+SUM(N384:N388)</f>
        <v>0</v>
      </c>
      <c r="O10" s="102">
        <f>SUM(O13:O14)+SUM(O17:O23)+SUM(O26:O37)+SUM(O40:O49)+SUM(O52:O54)+SUM(O57:O72)+SUM(O75:O78)+SUM(O81:O95)+SUM(O98:O100)+SUM(O103:O112)+SUM(O115:O121)+SUM(O124:O134)+SUM(O137:O145)+SUM(O148:O156)+SUM(O159:O169)+SUM(O172:O182)+SUM(O185:O196)+SUM(O199:O200)+SUM(O203:O212)+SUM(O215:O221)+SUM(O224:O228)+SUM(O231:O241)+SUM(O231:O241)+SUM(O244:O254)+SUM(O257:O268)+SUM(O271:O276)+SUM(O279:O286)+SUM(O289:O297)+SUM(O300:O307)+SUM(O311:O315)+SUM(O318:O324)+SUM(O327:O334)+SUM(O337:O343)+SUM(O346:O352)+SUM(O355:O359)+SUM(O362:O372)+SUM(O375:O381)+SUM(O384:O388)</f>
        <v>0</v>
      </c>
      <c r="P10" s="101"/>
      <c r="Q10" s="102">
        <f>SUM(Q13:Q14)+SUM(Q17:Q23)+SUM(Q26:Q37)+SUM(Q40:Q49)+SUM(Q52:Q54)+SUM(Q57:Q72)+SUM(Q75:Q78)+SUM(Q81:Q95)+SUM(Q98:Q100)+SUM(Q103:Q112)+SUM(Q115:Q121)+SUM(Q124:Q134)+SUM(Q137:Q145)+SUM(Q148:Q156)+SUM(Q159:Q169)+SUM(Q172:Q182)+SUM(Q185:Q196)+SUM(Q199:Q200)+SUM(Q203:Q212)+SUM(Q215:Q221)+SUM(Q224:Q228)+SUM(Q231:Q241)+SUM(Q231:Q241)+SUM(Q244:Q254)+SUM(Q257:Q268)+SUM(Q271:Q276)+SUM(Q279:Q286)+SUM(Q289:Q297)+SUM(Q300:Q307)+SUM(Q311:Q315)+SUM(Q318:Q324)+SUM(Q327:Q334)+SUM(Q337:Q343)+SUM(Q346:Q352)+SUM(Q355:Q359)+SUM(Q362:Q372)+SUM(Q375:Q381)+SUM(Q384:Q388)</f>
        <v>0</v>
      </c>
      <c r="R10" s="102">
        <f>SUM(R13:R14)+SUM(R17:R23)+SUM(R26:R37)+SUM(R40:R49)+SUM(R52:R54)+SUM(R57:R72)+SUM(R75:R78)+SUM(R81:R95)+SUM(R98:R100)+SUM(R103:R112)+SUM(R115:R121)+SUM(R124:R134)+SUM(R137:R145)+SUM(R148:R156)+SUM(R159:R169)+SUM(R172:R182)+SUM(R185:R196)+SUM(R199:R200)+SUM(R203:R212)+SUM(R215:R221)+SUM(R224:R228)+SUM(R231:R241)+SUM(R231:R241)+SUM(R244:R254)+SUM(R257:R268)+SUM(R271:R276)+SUM(R279:R286)+SUM(R289:R297)+SUM(R300:R307)+SUM(R311:R315)+SUM(R318:R324)+SUM(R327:R334)+SUM(R337:R343)+SUM(R346:R352)+SUM(R355:R359)+SUM(R362:R372)+SUM(R375:R381)+SUM(R384:R388)</f>
        <v>0</v>
      </c>
      <c r="S10" s="101"/>
      <c r="T10" s="102">
        <f>SUM(T13:T14)+SUM(T17:T23)+SUM(T26:T37)+SUM(T40:T49)+SUM(T52:T54)+SUM(T57:T72)+SUM(T75:T78)+SUM(T81:T95)+SUM(T98:T100)+SUM(T103:T112)+SUM(T115:T121)+SUM(T124:T134)+SUM(T137:T145)+SUM(T148:T156)+SUM(T159:T169)+SUM(T172:T182)+SUM(T185:T196)+SUM(T199:T200)+SUM(T203:T212)+SUM(T215:T221)+SUM(T224:T228)+SUM(T231:T241)+SUM(T231:T241)+SUM(T244:T254)+SUM(T257:T268)+SUM(T271:T276)+SUM(T279:T286)+SUM(T289:T297)+SUM(T300:T307)+SUM(T311:T315)+SUM(T318:T324)+SUM(T327:T334)+SUM(T337:T343)+SUM(T346:T352)+SUM(T355:T359)+SUM(T362:T372)+SUM(T375:T381)+SUM(T384:T388)</f>
        <v>0</v>
      </c>
      <c r="U10" s="102">
        <f>SUM(U13:U14)+SUM(U17:U23)+SUM(U26:U37)+SUM(U40:U49)+SUM(U52:U54)+SUM(U57:U72)+SUM(U75:U78)+SUM(U81:U95)+SUM(U98:U100)+SUM(U103:U112)+SUM(U115:U121)+SUM(U124:U134)+SUM(U137:U145)+SUM(U148:U156)+SUM(U159:U169)+SUM(U172:U182)+SUM(U185:U196)+SUM(U199:U200)+SUM(U203:U212)+SUM(U215:U221)+SUM(U224:U228)+SUM(U231:U241)+SUM(U231:U241)+SUM(U244:U254)+SUM(U257:U268)+SUM(U271:U276)+SUM(U279:U286)+SUM(U289:U297)+SUM(U300:U307)+SUM(U311:U315)+SUM(U318:U324)+SUM(U327:U334)+SUM(U337:U343)+SUM(U346:U352)+SUM(U355:U359)+SUM(U362:U372)+SUM(U375:U381)+SUM(U384:U388)</f>
        <v>0</v>
      </c>
      <c r="V10" s="101"/>
      <c r="W10" s="102">
        <f>SUM(W13:W14)+SUM(W17:W23)+SUM(W26:W37)+SUM(W40:W49)+SUM(W52:W54)+SUM(W57:W72)+SUM(W75:W78)+SUM(W81:W95)+SUM(W98:W100)+SUM(W103:W112)+SUM(W115:W121)+SUM(W124:W134)+SUM(W137:W145)+SUM(W148:W156)+SUM(W159:W169)+SUM(W172:W182)+SUM(W185:W196)+SUM(W199:W200)+SUM(W203:W212)+SUM(W215:W221)+SUM(W224:W228)+SUM(W231:W241)+SUM(W231:W241)+SUM(W244:W254)+SUM(W257:W268)+SUM(W271:W276)+SUM(W279:W286)+SUM(W289:W297)+SUM(W300:W307)+SUM(W311:W315)+SUM(W318:W324)+SUM(W327:W334)+SUM(W337:W343)+SUM(W346:W352)+SUM(W355:W359)+SUM(W362:W372)+SUM(W375:W381)+SUM(W384:W388)</f>
        <v>0</v>
      </c>
      <c r="X10" s="102">
        <f>SUM(X13:X14)+SUM(X17:X23)+SUM(X26:X37)+SUM(X40:X49)+SUM(X52:X54)+SUM(X57:X72)+SUM(X75:X78)+SUM(X81:X95)+SUM(X98:X100)+SUM(X103:X112)+SUM(X115:X121)+SUM(X124:X134)+SUM(X137:X145)+SUM(X148:X156)+SUM(X159:X169)+SUM(X172:X182)+SUM(X185:X196)+SUM(X199:X200)+SUM(X203:X212)+SUM(X215:X221)+SUM(X224:X228)+SUM(X231:X241)+SUM(X231:X241)+SUM(X244:X254)+SUM(X257:X268)+SUM(X271:X276)+SUM(X279:X286)+SUM(X289:X297)+SUM(X300:X307)+SUM(X311:X315)+SUM(X318:X324)+SUM(X327:X334)+SUM(X337:X343)+SUM(X346:X352)+SUM(X355:X359)+SUM(X362:X372)+SUM(X375:X381)+SUM(X384:X388)</f>
        <v>0</v>
      </c>
      <c r="Y10" s="101"/>
      <c r="Z10" s="102">
        <f>SUM(Z13:Z14)+SUM(Z17:Z23)+SUM(Z26:Z37)+SUM(Z40:Z49)+SUM(Z52:Z54)+SUM(Z57:Z72)+SUM(Z75:Z78)+SUM(Z81:Z95)+SUM(Z98:Z100)+SUM(Z103:Z112)+SUM(Z115:Z121)+SUM(Z124:Z134)+SUM(Z137:Z145)+SUM(Z148:Z156)+SUM(Z159:Z169)+SUM(Z172:Z182)+SUM(Z185:Z196)+SUM(Z199:Z200)+SUM(Z203:Z212)+SUM(Z215:Z221)+SUM(Z224:Z228)+SUM(Z231:Z241)+SUM(Z231:Z241)+SUM(Z244:Z254)+SUM(Z257:Z268)+SUM(Z271:Z276)+SUM(Z279:Z286)+SUM(Z289:Z297)+SUM(Z300:Z307)+SUM(Z311:Z315)+SUM(Z318:Z324)+SUM(Z327:Z334)+SUM(Z337:Z343)+SUM(Z346:Z352)+SUM(Z355:Z359)+SUM(Z362:Z372)+SUM(Z375:Z381)+SUM(Z384:Z388)</f>
        <v>0</v>
      </c>
      <c r="AA10" s="102">
        <f>SUM(AA13:AA14)+SUM(AA17:AA23)+SUM(AA26:AA37)+SUM(AA40:AA49)+SUM(AA52:AA54)+SUM(AA57:AA72)+SUM(AA75:AA78)+SUM(AA81:AA95)+SUM(AA98:AA100)+SUM(AA103:AA112)+SUM(AA115:AA121)+SUM(AA124:AA134)+SUM(AA137:AA145)+SUM(AA148:AA156)+SUM(AA159:AA169)+SUM(AA172:AA182)+SUM(AA185:AA196)+SUM(AA199:AA200)+SUM(AA203:AA212)+SUM(AA215:AA221)+SUM(AA224:AA228)+SUM(AA231:AA241)+SUM(AA231:AA241)+SUM(AA244:AA254)+SUM(AA257:AA268)+SUM(AA271:AA276)+SUM(AA279:AA286)+SUM(AA289:AA297)+SUM(AA300:AA307)+SUM(AA311:AA315)+SUM(AA318:AA324)+SUM(AA327:AA334)+SUM(AA337:AA343)+SUM(AA346:AA352)+SUM(AA355:AA359)+SUM(AA362:AA372)+SUM(AA375:AA381)+SUM(AA384:AA388)</f>
        <v>0</v>
      </c>
      <c r="AB10" s="101"/>
      <c r="AC10" s="102">
        <f>SUM(AC13:AC14)+SUM(AC17:AC23)+SUM(AC26:AC37)+SUM(AC40:AC49)+SUM(AC52:AC54)+SUM(AC57:AC72)+SUM(AC75:AC78)+SUM(AC81:AC95)+SUM(AC98:AC100)+SUM(AC103:AC112)+SUM(AC115:AC121)+SUM(AC124:AC134)+SUM(AC137:AC145)+SUM(AC148:AC156)+SUM(AC159:AC169)+SUM(AC172:AC182)+SUM(AC185:AC196)+SUM(AC199:AC200)+SUM(AC203:AC212)+SUM(AC215:AC221)+SUM(AC224:AC228)+SUM(AC231:AC241)+SUM(AC231:AC241)+SUM(AC244:AC254)+SUM(AC257:AC268)+SUM(AC271:AC276)+SUM(AC279:AC286)+SUM(AC289:AC297)+SUM(AC300:AC307)+SUM(AC311:AC315)+SUM(AC318:AC324)+SUM(AC327:AC334)+SUM(AC337:AC343)+SUM(AC346:AC352)+SUM(AC355:AC359)+SUM(AC362:AC372)+SUM(AC375:AC381)+SUM(AC384:AC388)</f>
        <v>616929</v>
      </c>
      <c r="AD10" s="102">
        <f>SUM(AD13:AD14)+SUM(AD17:AD23)+SUM(AD26:AD37)+SUM(AD40:AD49)+SUM(AD52:AD54)+SUM(AD57:AD72)+SUM(AD75:AD78)+SUM(AD81:AD95)+SUM(AD98:AD100)+SUM(AD103:AD112)+SUM(AD115:AD121)+SUM(AD124:AD134)+SUM(AD137:AD145)+SUM(AD148:AD156)+SUM(AD159:AD169)+SUM(AD172:AD182)+SUM(AD185:AD196)+SUM(AD199:AD200)+SUM(AD203:AD212)+SUM(AD215:AD221)+SUM(AD224:AD228)+SUM(AD231:AD241)+SUM(AD231:AD241)+SUM(AD244:AD254)+SUM(AD257:AD268)+SUM(AD271:AD276)+SUM(AD279:AD286)+SUM(AD289:AD297)+SUM(AD300:AD307)+SUM(AD311:AD315)+SUM(AD318:AD324)+SUM(AD327:AD334)+SUM(AD337:AD343)+SUM(AD346:AD352)+SUM(AD355:AD359)+SUM(AD362:AD372)+SUM(AD375:AD381)+SUM(AD384:AD388)</f>
        <v>450092.84730999998</v>
      </c>
      <c r="AE10" s="101">
        <f t="shared" ref="AE10" si="52">AD10/AC10*100</f>
        <v>72.9569929943316</v>
      </c>
      <c r="AF10" s="102">
        <f>SUM(AF13:AF14)+SUM(AF17:AF23)+SUM(AF26:AF37)+SUM(AF40:AF49)+SUM(AF52:AF54)+SUM(AF57:AF72)+SUM(AF75:AF78)+SUM(AF81:AF95)+SUM(AF98:AF100)+SUM(AF103:AF112)+SUM(AF115:AF121)+SUM(AF124:AF134)+SUM(AF137:AF145)+SUM(AF148:AF156)+SUM(AF159:AF169)+SUM(AF172:AF182)+SUM(AF185:AF196)+SUM(AF199:AF200)+SUM(AF203:AF212)+SUM(AF215:AF221)+SUM(AF224:AF228)+SUM(AF231:AF241)+SUM(AF231:AF241)+SUM(AF244:AF254)+SUM(AF257:AF268)+SUM(AF271:AF276)+SUM(AF279:AF286)+SUM(AF289:AF297)+SUM(AF300:AF307)+SUM(AF311:AF315)+SUM(AF318:AF324)+SUM(AF327:AF334)+SUM(AF337:AF343)+SUM(AF346:AF352)+SUM(AF355:AF359)+SUM(AF362:AF372)+SUM(AF375:AF381)+SUM(AF384:AF388)</f>
        <v>3129.6629199999998</v>
      </c>
      <c r="AG10" s="102">
        <f>SUM(AG13:AG14)+SUM(AG17:AG23)+SUM(AG26:AG37)+SUM(AG40:AG49)+SUM(AG52:AG54)+SUM(AG57:AG72)+SUM(AG75:AG78)+SUM(AG81:AG95)+SUM(AG98:AG100)+SUM(AG103:AG112)+SUM(AG115:AG121)+SUM(AG124:AG134)+SUM(AG137:AG145)+SUM(AG148:AG156)+SUM(AG159:AG169)+SUM(AG172:AG182)+SUM(AG185:AG196)+SUM(AG199:AG200)+SUM(AG203:AG212)+SUM(AG215:AG221)+SUM(AG224:AG228)+SUM(AG231:AG241)+SUM(AG231:AG241)+SUM(AG244:AG254)+SUM(AG257:AG268)+SUM(AG271:AG276)+SUM(AG279:AG286)+SUM(AG289:AG297)+SUM(AG300:AG307)+SUM(AG311:AG315)+SUM(AG318:AG324)+SUM(AG327:AG334)+SUM(AG337:AG343)+SUM(AG346:AG352)+SUM(AG355:AG359)+SUM(AG362:AG372)+SUM(AG375:AG381)+SUM(AG384:AG388)</f>
        <v>3129.6629199999998</v>
      </c>
      <c r="AH10" s="102">
        <f>AG10/AF10*100</f>
        <v>100</v>
      </c>
      <c r="AI10" s="102">
        <f>SUM(AI13:AI14)+SUM(AI17:AI23)+SUM(AI26:AI37)+SUM(AI40:AI49)+SUM(AI52:AI54)+SUM(AI57:AI72)+SUM(AI75:AI78)+SUM(AI81:AI95)+SUM(AI98:AI100)+SUM(AI103:AI112)+SUM(AI115:AI121)+SUM(AI124:AI134)+SUM(AI137:AI145)+SUM(AI148:AI156)+SUM(AI159:AI169)+SUM(AI172:AI182)+SUM(AI185:AI196)+SUM(AI199:AI200)+SUM(AI203:AI212)+SUM(AI215:AI221)+SUM(AI224:AI228)+SUM(AI231:AI241)+SUM(AI231:AI241)+SUM(AI244:AI254)+SUM(AI257:AI268)+SUM(AI271:AI276)+SUM(AI279:AI286)+SUM(AI289:AI297)+SUM(AI300:AI307)+SUM(AI311:AI315)+SUM(AI318:AI324)+SUM(AI327:AI334)+SUM(AI337:AI343)+SUM(AI346:AI352)+SUM(AI355:AI359)+SUM(AI362:AI372)+SUM(AI375:AI381)+SUM(AI384:AI388)</f>
        <v>3157.3879999999999</v>
      </c>
      <c r="AJ10" s="102">
        <f>SUM(AJ13:AJ14)+SUM(AJ17:AJ23)+SUM(AJ26:AJ37)+SUM(AJ40:AJ49)+SUM(AJ52:AJ54)+SUM(AJ57:AJ72)+SUM(AJ75:AJ78)+SUM(AJ81:AJ95)+SUM(AJ98:AJ100)+SUM(AJ103:AJ112)+SUM(AJ115:AJ121)+SUM(AJ124:AJ134)+SUM(AJ137:AJ145)+SUM(AJ148:AJ156)+SUM(AJ159:AJ169)+SUM(AJ172:AJ182)+SUM(AJ185:AJ196)+SUM(AJ199:AJ200)+SUM(AJ203:AJ212)+SUM(AJ215:AJ221)+SUM(AJ224:AJ228)+SUM(AJ231:AJ241)+SUM(AJ231:AJ241)+SUM(AJ244:AJ254)+SUM(AJ257:AJ268)+SUM(AJ271:AJ276)+SUM(AJ279:AJ286)+SUM(AJ289:AJ297)+SUM(AJ300:AJ307)+SUM(AJ311:AJ315)+SUM(AJ318:AJ324)+SUM(AJ327:AJ334)+SUM(AJ337:AJ343)+SUM(AJ346:AJ352)+SUM(AJ355:AJ359)+SUM(AJ362:AJ372)+SUM(AJ375:AJ381)+SUM(AJ384:AJ388)</f>
        <v>3157.3879999999999</v>
      </c>
      <c r="AK10" s="102">
        <f>AJ10/AI10*100</f>
        <v>100</v>
      </c>
      <c r="AL10" s="102">
        <f>SUM(AL13:AL14)+SUM(AL17:AL23)+SUM(AL26:AL37)+SUM(AL40:AL49)+SUM(AL52:AL54)+SUM(AL57:AL72)+SUM(AL75:AL78)+SUM(AL81:AL95)+SUM(AL98:AL100)+SUM(AL103:AL112)+SUM(AL115:AL121)+SUM(AL124:AL134)+SUM(AL137:AL145)+SUM(AL148:AL156)+SUM(AL159:AL169)+SUM(AL172:AL182)+SUM(AL185:AL196)+SUM(AL199:AL200)+SUM(AL203:AL212)+SUM(AL215:AL221)+SUM(AL224:AL228)+SUM(AL231:AL241)+SUM(AL231:AL241)+SUM(AL244:AL254)+SUM(AL257:AL268)+SUM(AL271:AL276)+SUM(AL279:AL286)+SUM(AL289:AL297)+SUM(AL300:AL307)+SUM(AL311:AL315)+SUM(AL318:AL324)+SUM(AL327:AL334)+SUM(AL337:AL343)+SUM(AL346:AL352)+SUM(AL355:AL359)+SUM(AL362:AL372)+SUM(AL375:AL381)+SUM(AL384:AL388)</f>
        <v>102.04082</v>
      </c>
      <c r="AM10" s="102">
        <f>SUM(AM13:AM14)+SUM(AM17:AM23)+SUM(AM26:AM37)+SUM(AM40:AM49)+SUM(AM52:AM54)+SUM(AM57:AM72)+SUM(AM75:AM78)+SUM(AM81:AM95)+SUM(AM98:AM100)+SUM(AM103:AM112)+SUM(AM115:AM121)+SUM(AM124:AM134)+SUM(AM137:AM145)+SUM(AM148:AM156)+SUM(AM159:AM169)+SUM(AM172:AM182)+SUM(AM185:AM196)+SUM(AM199:AM200)+SUM(AM203:AM212)+SUM(AM215:AM221)+SUM(AM224:AM228)+SUM(AM231:AM241)+SUM(AM231:AM241)+SUM(AM244:AM254)+SUM(AM257:AM268)+SUM(AM271:AM276)+SUM(AM279:AM286)+SUM(AM289:AM297)+SUM(AM300:AM307)+SUM(AM311:AM315)+SUM(AM318:AM324)+SUM(AM327:AM334)+SUM(AM337:AM343)+SUM(AM346:AM352)+SUM(AM355:AM359)+SUM(AM362:AM372)+SUM(AM375:AM381)+SUM(AM384:AM388)</f>
        <v>102.04082</v>
      </c>
      <c r="AN10" s="102">
        <f t="shared" si="4"/>
        <v>100</v>
      </c>
      <c r="AO10" s="102"/>
      <c r="AP10" s="102"/>
      <c r="AQ10" s="102"/>
      <c r="AR10" s="102">
        <f>SUM(AR13:AR14)+SUM(AR17:AR23)+SUM(AR26:AR37)+SUM(AR40:AR49)+SUM(AR52:AR54)+SUM(AR57:AR72)+SUM(AR75:AR78)+SUM(AR81:AR95)+SUM(AR98:AR100)+SUM(AR103:AR112)+SUM(AR115:AR121)+SUM(AR124:AR134)+SUM(AR137:AR145)+SUM(AR148:AR156)+SUM(AR159:AR169)+SUM(AR172:AR182)+SUM(AR185:AR196)+SUM(AR199:AR200)+SUM(AR203:AR212)+SUM(AR215:AR221)+SUM(AR224:AR228)+SUM(AR231:AR241)+SUM(AR231:AR241)+SUM(AR244:AR254)+SUM(AR257:AR268)+SUM(AR271:AR276)+SUM(AR279:AR286)+SUM(AR289:AR297)+SUM(AR300:AR307)+SUM(AR311:AR315)+SUM(AR318:AR324)+SUM(AR327:AR334)+SUM(AR337:AR343)+SUM(AR346:AR352)+SUM(AR355:AR359)+SUM(AR362:AR372)+SUM(AR375:AR381)+SUM(AR384:AR388)</f>
        <v>236.7</v>
      </c>
      <c r="AS10" s="102">
        <f>SUM(AS13:AS14)+SUM(AS17:AS23)+SUM(AS26:AS37)+SUM(AS40:AS49)+SUM(AS52:AS54)+SUM(AS57:AS72)+SUM(AS75:AS78)+SUM(AS81:AS95)+SUM(AS98:AS100)+SUM(AS103:AS112)+SUM(AS115:AS121)+SUM(AS124:AS134)+SUM(AS137:AS145)+SUM(AS148:AS156)+SUM(AS159:AS169)+SUM(AS172:AS182)+SUM(AS185:AS196)+SUM(AS199:AS200)+SUM(AS203:AS212)+SUM(AS215:AS221)+SUM(AS224:AS228)+SUM(AS231:AS241)+SUM(AS231:AS241)+SUM(AS244:AS254)+SUM(AS257:AS268)+SUM(AS271:AS276)+SUM(AS279:AS286)+SUM(AS289:AS297)+SUM(AS300:AS307)+SUM(AS311:AS315)+SUM(AS318:AS324)+SUM(AS327:AS334)+SUM(AS337:AS343)+SUM(AS346:AS352)+SUM(AS355:AS359)+SUM(AS362:AS372)+SUM(AS375:AS381)+SUM(AS384:AS388)</f>
        <v>236.7</v>
      </c>
      <c r="AT10" s="102">
        <f t="shared" si="6"/>
        <v>100</v>
      </c>
      <c r="AU10" s="102"/>
      <c r="AV10" s="102"/>
      <c r="AW10" s="102"/>
      <c r="AX10" s="102"/>
      <c r="AY10" s="102"/>
      <c r="AZ10" s="102"/>
      <c r="BA10" s="102">
        <f>SUM(BA13:BA14)+SUM(BA17:BA23)+SUM(BA26:BA37)+SUM(BA40:BA49)+SUM(BA52:BA54)+SUM(BA57:BA72)+SUM(BA75:BA78)+SUM(BA81:BA95)+SUM(BA98:BA100)+SUM(BA103:BA112)+SUM(BA115:BA121)+SUM(BA124:BA134)+SUM(BA137:BA145)+SUM(BA148:BA156)+SUM(BA159:BA169)+SUM(BA172:BA182)+SUM(BA185:BA196)+SUM(BA199:BA200)+SUM(BA203:BA212)+SUM(BA215:BA221)+SUM(BA224:BA228)+SUM(BA231:BA241)+SUM(BA244:BA254)+SUM(BA257:BA268)+SUM(BA271:BA276)+SUM(BA279:BA286)+SUM(BA289:BA297)+SUM(BA300:BA307)+SUM(BA311:BA315)+SUM(BA318:BA324)+SUM(BA327:BA334)+SUM(BA337:BA343)+SUM(BA346:BA352)+SUM(BA355:BA359)+SUM(BA362:BA372)+SUM(BA375:BA381)+SUM(BA384:BA388)</f>
        <v>0</v>
      </c>
      <c r="BB10" s="102">
        <f>SUM(BB13:BB14)+SUM(BB17:BB23)+SUM(BB26:BB37)+SUM(BB40:BB49)+SUM(BB52:BB54)+SUM(BB57:BB72)+SUM(BB75:BB78)+SUM(BB81:BB95)+SUM(BB98:BB100)+SUM(BB103:BB112)+SUM(BB115:BB121)+SUM(BB124:BB134)+SUM(BB137:BB145)+SUM(BB148:BB156)+SUM(BB159:BB169)+SUM(BB172:BB182)+SUM(BB185:BB196)+SUM(BB199:BB200)+SUM(BB203:BB212)+SUM(BB215:BB221)+SUM(BB224:BB228)+SUM(BB231:BB241)+SUM(BB244:BB254)+SUM(BB257:BB268)+SUM(BB271:BB276)+SUM(BB279:BB286)+SUM(BB289:BB297)+SUM(BB300:BB307)+SUM(BB311:BB315)+SUM(BB318:BB324)+SUM(BB327:BB334)+SUM(BB337:BB343)+SUM(BB346:BB352)+SUM(BB355:BB359)+SUM(BB362:BB372)+SUM(BB375:BB381)+SUM(BB384:BB388)</f>
        <v>0</v>
      </c>
      <c r="BC10" s="101"/>
      <c r="BD10" s="102">
        <f>SUM(BD13:BD14)+SUM(BD17:BD23)+SUM(BD26:BD37)+SUM(BD40:BD49)+SUM(BD52:BD54)+SUM(BD57:BD72)+SUM(BD75:BD78)+SUM(BD81:BD95)+SUM(BD98:BD100)+SUM(BD103:BD112)+SUM(BD115:BD121)+SUM(BD124:BD134)+SUM(BD137:BD145)+SUM(BD148:BD156)+SUM(BD159:BD169)+SUM(BD172:BD182)+SUM(BD185:BD196)+SUM(BD199:BD200)+SUM(BD203:BD212)+SUM(BD215:BD221)+SUM(BD224:BD228)+SUM(BD231:BD241)+SUM(BD244:BD254)+SUM(BD257:BD268)+SUM(BD271:BD276)+SUM(BD279:BD286)+SUM(BD289:BD297)+SUM(BD300:BD307)+SUM(BD311:BD315)+SUM(BD318:BD324)+SUM(BD327:BD334)+SUM(BD337:BD343)+SUM(BD346:BD352)+SUM(BD355:BD359)+SUM(BD362:BD372)+SUM(BD375:BD381)+SUM(BD384:BD388)</f>
        <v>135501.13609000004</v>
      </c>
      <c r="BE10" s="102">
        <f>SUM(BE13:BE14)+SUM(BE17:BE23)+SUM(BE26:BE37)+SUM(BE40:BE49)+SUM(BE52:BE54)+SUM(BE57:BE72)+SUM(BE75:BE78)+SUM(BE81:BE95)+SUM(BE98:BE100)+SUM(BE103:BE112)+SUM(BE115:BE121)+SUM(BE124:BE134)+SUM(BE137:BE145)+SUM(BE148:BE156)+SUM(BE159:BE169)+SUM(BE172:BE182)+SUM(BE185:BE196)+SUM(BE199:BE200)+SUM(BE203:BE212)+SUM(BE215:BE221)+SUM(BE224:BE228)+SUM(BE231:BE241)+SUM(BE244:BE254)+SUM(BE257:BE268)+SUM(BE271:BE276)+SUM(BE279:BE286)+SUM(BE289:BE297)+SUM(BE300:BE307)+SUM(BE311:BE315)+SUM(BE318:BE324)+SUM(BE327:BE334)+SUM(BE337:BE343)+SUM(BE346:BE352)+SUM(BE355:BE359)+SUM(BE362:BE372)+SUM(BE375:BE381)+SUM(BE384:BE388)</f>
        <v>80550.756330000018</v>
      </c>
      <c r="BF10" s="101">
        <f t="shared" si="9"/>
        <v>59.446554216710098</v>
      </c>
      <c r="BG10" s="102">
        <f>SUM(BG13:BG14)+SUM(BG17:BG23)+SUM(BG26:BG37)+SUM(BG40:BG49)+SUM(BG52:BG54)+SUM(BG57:BG72)+SUM(BG75:BG78)+SUM(BG81:BG95)+SUM(BG98:BG100)+SUM(BG103:BG112)+SUM(BG115:BG121)+SUM(BG124:BG134)+SUM(BG137:BG145)+SUM(BG148:BG156)+SUM(BG159:BG169)+SUM(BG172:BG182)+SUM(BG185:BG196)+SUM(BG199:BG200)+SUM(BG203:BG212)+SUM(BG215:BG221)+SUM(BG224:BG228)+SUM(BG231:BG241)+SUM(BG244:BG254)+SUM(BG257:BG268)+SUM(BG271:BG276)+SUM(BG279:BG286)+SUM(BG289:BG297)+SUM(BG300:BG307)+SUM(BG311:BG315)+SUM(BG318:BG324)+SUM(BG327:BG334)+SUM(BG337:BG343)+SUM(BG346:BG352)+SUM(BG355:BG359)+SUM(BG362:BG372)+SUM(BG375:BG381)+SUM(BG384:BG388)</f>
        <v>494283.70885</v>
      </c>
      <c r="BH10" s="102">
        <f>SUM(BH13:BH14)+SUM(BH17:BH23)+SUM(BH26:BH37)+SUM(BH40:BH49)+SUM(BH52:BH54)+SUM(BH57:BH72)+SUM(BH75:BH78)+SUM(BH81:BH95)+SUM(BH98:BH100)+SUM(BH103:BH112)+SUM(BH115:BH121)+SUM(BH124:BH134)+SUM(BH137:BH145)+SUM(BH148:BH156)+SUM(BH159:BH169)+SUM(BH172:BH182)+SUM(BH185:BH196)+SUM(BH199:BH200)+SUM(BH203:BH212)+SUM(BH215:BH221)+SUM(BH224:BH228)+SUM(BH231:BH241)+SUM(BH244:BH254)+SUM(BH257:BH268)+SUM(BH271:BH276)+SUM(BH279:BH286)+SUM(BH289:BH297)+SUM(BH300:BH307)+SUM(BH311:BH315)+SUM(BH318:BH324)+SUM(BH327:BH334)+SUM(BH337:BH343)+SUM(BH346:BH352)+SUM(BH355:BH359)+SUM(BH362:BH372)+SUM(BH375:BH381)+SUM(BH384:BH388)</f>
        <v>475198.84492000006</v>
      </c>
      <c r="BI10" s="102">
        <f t="shared" si="10"/>
        <v>96.138884695511663</v>
      </c>
      <c r="BJ10" s="102">
        <f>SUM(BJ13:BJ14)+SUM(BJ17:BJ23)+SUM(BJ26:BJ37)+SUM(BJ40:BJ49)+SUM(BJ52:BJ54)+SUM(BJ57:BJ72)+SUM(BJ75:BJ78)+SUM(BJ81:BJ95)+SUM(BJ98:BJ100)+SUM(BJ103:BJ112)+SUM(BJ115:BJ121)+SUM(BJ124:BJ134)+SUM(BJ137:BJ145)+SUM(BJ148:BJ156)+SUM(BJ159:BJ169)+SUM(BJ172:BJ182)+SUM(BJ185:BJ196)+SUM(BJ199:BJ200)+SUM(BJ203:BJ212)+SUM(BJ215:BJ221)+SUM(BJ224:BJ228)+SUM(BJ231:BJ241)+SUM(BJ244:BJ254)+SUM(BJ257:BJ268)+SUM(BJ271:BJ276)+SUM(BJ279:BJ286)+SUM(BJ289:BJ297)+SUM(BJ300:BJ307)+SUM(BJ311:BJ315)+SUM(BJ318:BJ324)+SUM(BJ327:BJ334)+SUM(BJ337:BJ343)+SUM(BJ346:BJ352)+SUM(BJ355:BJ359)+SUM(BJ362:BJ372)+SUM(BJ375:BJ381)+SUM(BJ384:BJ388)</f>
        <v>0</v>
      </c>
      <c r="BK10" s="102">
        <f>SUM(BK13:BK14)+SUM(BK17:BK23)+SUM(BK26:BK37)+SUM(BK40:BK49)+SUM(BK52:BK54)+SUM(BK57:BK72)+SUM(BK75:BK78)+SUM(BK81:BK95)+SUM(BK98:BK100)+SUM(BK103:BK112)+SUM(BK115:BK121)+SUM(BK124:BK134)+SUM(BK137:BK145)+SUM(BK148:BK156)+SUM(BK159:BK169)+SUM(BK172:BK182)+SUM(BK185:BK196)+SUM(BK199:BK200)+SUM(BK203:BK212)+SUM(BK215:BK221)+SUM(BK224:BK228)+SUM(BK231:BK241)+SUM(BK244:BK254)+SUM(BK257:BK268)+SUM(BK271:BK276)+SUM(BK279:BK286)+SUM(BK289:BK297)+SUM(BK300:BK307)+SUM(BK311:BK315)+SUM(BK318:BK324)+SUM(BK327:BK334)+SUM(BK337:BK343)+SUM(BK346:BK352)+SUM(BK355:BK359)+SUM(BK362:BK372)+SUM(BK375:BK381)+SUM(BK384:BK388)</f>
        <v>0</v>
      </c>
      <c r="BL10" s="102"/>
      <c r="BM10" s="102">
        <f>SUM(BM13:BM14)+SUM(BM17:BM23)+SUM(BM26:BM37)+SUM(BM40:BM49)+SUM(BM52:BM54)+SUM(BM57:BM72)+SUM(BM75:BM78)+SUM(BM81:BM95)+SUM(BM98:BM100)+SUM(BM103:BM112)+SUM(BM115:BM121)+SUM(BM124:BM134)+SUM(BM137:BM145)+SUM(BM148:BM156)+SUM(BM159:BM169)+SUM(BM172:BM182)+SUM(BM185:BM196)+SUM(BM199:BM200)+SUM(BM203:BM212)+SUM(BM215:BM221)+SUM(BM224:BM228)+SUM(BM231:BM241)+SUM(BM244:BM254)+SUM(BM257:BM268)+SUM(BM271:BM276)+SUM(BM279:BM286)+SUM(BM289:BM297)+SUM(BM300:BM307)+SUM(BM311:BM315)+SUM(BM318:BM324)+SUM(BM327:BM334)+SUM(BM337:BM343)+SUM(BM346:BM352)+SUM(BM355:BM359)+SUM(BM362:BM372)+SUM(BM375:BM381)+SUM(BM384:BM388)</f>
        <v>0</v>
      </c>
      <c r="BN10" s="102">
        <f>SUM(BN13:BN14)+SUM(BN17:BN23)+SUM(BN26:BN37)+SUM(BN40:BN49)+SUM(BN52:BN54)+SUM(BN57:BN72)+SUM(BN75:BN78)+SUM(BN81:BN95)+SUM(BN98:BN100)+SUM(BN103:BN112)+SUM(BN115:BN121)+SUM(BN124:BN134)+SUM(BN137:BN145)+SUM(BN148:BN156)+SUM(BN159:BN169)+SUM(BN172:BN182)+SUM(BN185:BN196)+SUM(BN199:BN200)+SUM(BN203:BN212)+SUM(BN215:BN221)+SUM(BN224:BN228)+SUM(BN231:BN241)+SUM(BN244:BN254)+SUM(BN257:BN268)+SUM(BN271:BN276)+SUM(BN279:BN286)+SUM(BN289:BN297)+SUM(BN300:BN307)+SUM(BN311:BN315)+SUM(BN318:BN324)+SUM(BN327:BN334)+SUM(BN337:BN343)+SUM(BN346:BN352)+SUM(BN355:BN359)+SUM(BN362:BN372)+SUM(BN375:BN381)+SUM(BN384:BN388)</f>
        <v>0</v>
      </c>
      <c r="BO10" s="102"/>
      <c r="BP10" s="102">
        <f>SUM(BP13:BP14)+SUM(BP17:BP23)+SUM(BP26:BP37)+SUM(BP40:BP49)+SUM(BP52:BP54)+SUM(BP57:BP72)+SUM(BP75:BP78)+SUM(BP81:BP95)+SUM(BP98:BP100)+SUM(BP103:BP112)+SUM(BP115:BP121)+SUM(BP124:BP134)+SUM(BP137:BP145)+SUM(BP148:BP156)+SUM(BP159:BP169)+SUM(BP172:BP182)+SUM(BP185:BP196)+SUM(BP199:BP200)+SUM(BP203:BP212)+SUM(BP215:BP221)+SUM(BP224:BP228)+SUM(BP231:BP241)+SUM(BP244:BP254)+SUM(BP257:BP268)+SUM(BP271:BP276)+SUM(BP279:BP286)+SUM(BP289:BP297)+SUM(BP300:BP307)+SUM(BP311:BP315)+SUM(BP318:BP324)+SUM(BP327:BP334)+SUM(BP337:BP343)+SUM(BP346:BP352)+SUM(BP355:BP359)+SUM(BP362:BP372)+SUM(BP375:BP381)+SUM(BP384:BP388)</f>
        <v>48011.199999999997</v>
      </c>
      <c r="BQ10" s="102">
        <f>SUM(BQ13:BQ14)+SUM(BQ17:BQ23)+SUM(BQ26:BQ37)+SUM(BQ40:BQ49)+SUM(BQ52:BQ54)+SUM(BQ57:BQ72)+SUM(BQ75:BQ78)+SUM(BQ81:BQ95)+SUM(BQ98:BQ100)+SUM(BQ103:BQ112)+SUM(BQ115:BQ121)+SUM(BQ124:BQ134)+SUM(BQ137:BQ145)+SUM(BQ148:BQ156)+SUM(BQ159:BQ169)+SUM(BQ172:BQ182)+SUM(BQ185:BQ196)+SUM(BQ199:BQ200)+SUM(BQ203:BQ212)+SUM(BQ215:BQ221)+SUM(BQ224:BQ228)+SUM(BQ231:BQ241)+SUM(BQ244:BQ254)+SUM(BQ257:BQ268)+SUM(BQ271:BQ276)+SUM(BQ279:BQ286)+SUM(BQ289:BQ297)+SUM(BQ300:BQ307)+SUM(BQ311:BQ315)+SUM(BQ318:BQ324)+SUM(BQ327:BQ334)+SUM(BQ337:BQ343)+SUM(BQ346:BQ352)+SUM(BQ355:BQ359)+SUM(BQ362:BQ372)+SUM(BQ375:BQ381)+SUM(BQ384:BQ388)</f>
        <v>24005.599999999999</v>
      </c>
      <c r="BR10" s="102">
        <f t="shared" si="13"/>
        <v>50</v>
      </c>
      <c r="BS10" s="102">
        <f>SUM(BS13:BS14)+SUM(BS17:BS23)+SUM(BS26:BS37)+SUM(BS40:BS49)+SUM(BS52:BS54)+SUM(BS57:BS72)+SUM(BS75:BS78)+SUM(BS81:BS95)+SUM(BS98:BS100)+SUM(BS103:BS112)+SUM(BS115:BS121)+SUM(BS124:BS134)+SUM(BS137:BS145)+SUM(BS148:BS156)+SUM(BS159:BS169)+SUM(BS172:BS182)+SUM(BS185:BS196)+SUM(BS199:BS200)+SUM(BS203:BS212)+SUM(BS215:BS221)+SUM(BS224:BS228)+SUM(BS231:BS241)+SUM(BS244:BS254)+SUM(BS257:BS268)+SUM(BS271:BS276)+SUM(BS279:BS286)+SUM(BS289:BS297)+SUM(BS300:BS307)+SUM(BS311:BS315)+SUM(BS318:BS324)+SUM(BS327:BS334)+SUM(BS337:BS343)+SUM(BS346:BS352)+SUM(BS355:BS359)+SUM(BS362:BS372)+SUM(BS375:BS381)+SUM(BS384:BS388)</f>
        <v>0</v>
      </c>
      <c r="BT10" s="102">
        <f>SUM(BT13:BT14)+SUM(BT17:BT23)+SUM(BT26:BT37)+SUM(BT40:BT49)+SUM(BT52:BT54)+SUM(BT57:BT72)+SUM(BT75:BT78)+SUM(BT81:BT95)+SUM(BT98:BT100)+SUM(BT103:BT112)+SUM(BT115:BT121)+SUM(BT124:BT134)+SUM(BT137:BT145)+SUM(BT148:BT156)+SUM(BT159:BT169)+SUM(BT172:BT182)+SUM(BT185:BT196)+SUM(BT199:BT200)+SUM(BT203:BT212)+SUM(BT215:BT221)+SUM(BT224:BT228)+SUM(BT231:BT241)+SUM(BT244:BT254)+SUM(BT257:BT268)+SUM(BT271:BT276)+SUM(BT279:BT286)+SUM(BT289:BT297)+SUM(BT300:BT307)+SUM(BT311:BT315)+SUM(BT318:BT324)+SUM(BT327:BT334)+SUM(BT337:BT343)+SUM(BT346:BT352)+SUM(BT355:BT359)+SUM(BT362:BT372)+SUM(BT375:BT381)+SUM(BT384:BT388)</f>
        <v>0</v>
      </c>
      <c r="BU10" s="102"/>
      <c r="BV10" s="102">
        <f>SUM(BV13:BV14)+SUM(BV17:BV23)+SUM(BV26:BV37)+SUM(BV40:BV49)+SUM(BV52:BV54)+SUM(BV57:BV72)+SUM(BV75:BV78)+SUM(BV81:BV95)+SUM(BV98:BV100)+SUM(BV103:BV112)+SUM(BV115:BV121)+SUM(BV124:BV134)+SUM(BV137:BV145)+SUM(BV148:BV156)+SUM(BV159:BV169)+SUM(BV172:BV182)+SUM(BV185:BV196)+SUM(BV199:BV200)+SUM(BV203:BV212)+SUM(BV215:BV221)+SUM(BV224:BV228)+SUM(BV231:BV241)+SUM(BV244:BV254)+SUM(BV257:BV268)+SUM(BV271:BV276)+SUM(BV279:BV286)+SUM(BV289:BV297)+SUM(BV300:BV307)+SUM(BV311:BV315)+SUM(BV318:BV324)+SUM(BV327:BV334)+SUM(BV337:BV343)+SUM(BV346:BV352)+SUM(BV355:BV359)+SUM(BV362:BV372)+SUM(BV375:BV381)+SUM(BV384:BV388)</f>
        <v>0</v>
      </c>
      <c r="BW10" s="102">
        <f>SUM(BW13:BW14)+SUM(BW17:BW23)+SUM(BW26:BW37)+SUM(BW40:BW49)+SUM(BW52:BW54)+SUM(BW57:BW72)+SUM(BW75:BW78)+SUM(BW81:BW95)+SUM(BW98:BW100)+SUM(BW103:BW112)+SUM(BW115:BW121)+SUM(BW124:BW134)+SUM(BW137:BW145)+SUM(BW148:BW156)+SUM(BW159:BW169)+SUM(BW172:BW182)+SUM(BW185:BW196)+SUM(BW199:BW200)+SUM(BW203:BW212)+SUM(BW215:BW221)+SUM(BW224:BW228)+SUM(BW231:BW241)+SUM(BW244:BW254)+SUM(BW257:BW268)+SUM(BW271:BW276)+SUM(BW279:BW286)+SUM(BW289:BW297)+SUM(BW300:BW307)+SUM(BW311:BW315)+SUM(BW318:BW324)+SUM(BW327:BW334)+SUM(BW337:BW343)+SUM(BW346:BW352)+SUM(BW355:BW359)+SUM(BW362:BW372)+SUM(BW375:BW381)+SUM(BW384:BW388)</f>
        <v>0</v>
      </c>
      <c r="BX10" s="102"/>
      <c r="BY10" s="102">
        <f>SUM(BY13:BY14)+SUM(BY17:BY23)+SUM(BY26:BY37)+SUM(BY40:BY49)+SUM(BY52:BY54)+SUM(BY57:BY72)+SUM(BY75:BY78)+SUM(BY81:BY95)+SUM(BY98:BY100)+SUM(BY103:BY112)+SUM(BY115:BY121)+SUM(BY124:BY134)+SUM(BY137:BY145)+SUM(BY148:BY156)+SUM(BY159:BY169)+SUM(BY172:BY182)+SUM(BY185:BY196)+SUM(BY199:BY200)+SUM(BY203:BY212)+SUM(BY215:BY221)+SUM(BY224:BY228)+SUM(BY231:BY241)+SUM(BY244:BY254)+SUM(BY257:BY268)+SUM(BY271:BY276)+SUM(BY279:BY286)+SUM(BY289:BY297)+SUM(BY300:BY307)+SUM(BY311:BY315)+SUM(BY318:BY324)+SUM(BY327:BY334)+SUM(BY337:BY343)+SUM(BY346:BY352)+SUM(BY355:BY359)+SUM(BY362:BY372)+SUM(BY375:BY381)+SUM(BY384:BY388)</f>
        <v>0</v>
      </c>
      <c r="BZ10" s="102">
        <f>SUM(BZ13:BZ14)+SUM(BZ17:BZ23)+SUM(BZ26:BZ37)+SUM(BZ40:BZ49)+SUM(BZ52:BZ54)+SUM(BZ57:BZ72)+SUM(BZ75:BZ78)+SUM(BZ81:BZ95)+SUM(BZ98:BZ100)+SUM(BZ103:BZ112)+SUM(BZ115:BZ121)+SUM(BZ124:BZ134)+SUM(BZ137:BZ145)+SUM(BZ148:BZ156)+SUM(BZ159:BZ169)+SUM(BZ172:BZ182)+SUM(BZ185:BZ196)+SUM(BZ199:BZ200)+SUM(BZ203:BZ212)+SUM(BZ215:BZ221)+SUM(BZ224:BZ228)+SUM(BZ231:BZ241)+SUM(BZ244:BZ254)+SUM(BZ257:BZ268)+SUM(BZ271:BZ276)+SUM(BZ279:BZ286)+SUM(BZ289:BZ297)+SUM(BZ300:BZ307)+SUM(BZ311:BZ315)+SUM(BZ318:BZ324)+SUM(BZ327:BZ334)+SUM(BZ337:BZ343)+SUM(BZ346:BZ352)+SUM(BZ355:BZ359)+SUM(BZ362:BZ372)+SUM(BZ375:BZ381)+SUM(BZ384:BZ388)</f>
        <v>0</v>
      </c>
      <c r="CA10" s="102"/>
      <c r="CB10" s="102">
        <f>SUM(CB13:CB14)+SUM(CB17:CB23)+SUM(CB26:CB37)+SUM(CB40:CB49)+SUM(CB52:CB54)+SUM(CB57:CB72)+SUM(CB75:CB78)+SUM(CB81:CB95)+SUM(CB98:CB100)+SUM(CB103:CB112)+SUM(CB115:CB121)+SUM(CB124:CB134)+SUM(CB137:CB145)+SUM(CB148:CB156)+SUM(CB159:CB169)+SUM(CB172:CB182)+SUM(CB185:CB196)+SUM(CB199:CB200)+SUM(CB203:CB212)+SUM(CB215:CB221)+SUM(CB224:CB228)+SUM(CB231:CB241)+SUM(CB244:CB254)+SUM(CB257:CB268)+SUM(CB271:CB276)+SUM(CB279:CB286)+SUM(CB289:CB297)+SUM(CB300:CB307)+SUM(CB311:CB315)+SUM(CB318:CB324)+SUM(CB327:CB334)+SUM(CB337:CB343)+SUM(CB346:CB352)+SUM(CB355:CB359)+SUM(CB362:CB372)+SUM(CB375:CB381)+SUM(CB384:CB388)</f>
        <v>215155.10858</v>
      </c>
      <c r="CC10" s="102">
        <f>SUM(CC13:CC14)+SUM(CC17:CC23)+SUM(CC26:CC37)+SUM(CC40:CC49)+SUM(CC52:CC54)+SUM(CC57:CC72)+SUM(CC75:CC78)+SUM(CC81:CC95)+SUM(CC98:CC100)+SUM(CC103:CC112)+SUM(CC115:CC121)+SUM(CC124:CC134)+SUM(CC137:CC145)+SUM(CC148:CC156)+SUM(CC159:CC169)+SUM(CC172:CC182)+SUM(CC185:CC196)+SUM(CC199:CC200)+SUM(CC203:CC212)+SUM(CC215:CC221)+SUM(CC224:CC228)+SUM(CC231:CC241)+SUM(CC244:CC254)+SUM(CC257:CC268)+SUM(CC271:CC276)+SUM(CC279:CC286)+SUM(CC289:CC297)+SUM(CC300:CC307)+SUM(CC311:CC315)+SUM(CC318:CC324)+SUM(CC327:CC334)+SUM(CC337:CC343)+SUM(CC346:CC352)+SUM(CC355:CC359)+SUM(CC362:CC372)+SUM(CC375:CC381)+SUM(CC384:CC388)</f>
        <v>92759.921060000008</v>
      </c>
      <c r="CD10" s="102">
        <f>CC10/CB10*100</f>
        <v>43.113046058820196</v>
      </c>
      <c r="CE10" s="102">
        <f>SUM(CE13:CE14)+SUM(CE17:CE23)+SUM(CE26:CE37)+SUM(CE40:CE49)+SUM(CE52:CE54)+SUM(CE57:CE72)+SUM(CE75:CE78)+SUM(CE81:CE95)+SUM(CE98:CE100)+SUM(CE103:CE112)+SUM(CE115:CE121)+SUM(CE124:CE134)+SUM(CE137:CE145)+SUM(CE148:CE156)+SUM(CE159:CE169)+SUM(CE172:CE182)+SUM(CE185:CE196)+SUM(CE199:CE200)+SUM(CE203:CE212)+SUM(CE215:CE221)+SUM(CE224:CE228)+SUM(CE231:CE241)+SUM(CE244:CE254)+SUM(CE257:CE268)+SUM(CE271:CE276)+SUM(CE279:CE286)+SUM(CE289:CE297)+SUM(CE300:CE307)+SUM(CE311:CE315)+SUM(CE318:CE324)+SUM(CE327:CE334)+SUM(CE337:CE343)+SUM(CE346:CE352)+SUM(CE355:CE359)+SUM(CE362:CE372)+SUM(CE375:CE381)+SUM(CE384:CE388)</f>
        <v>44510.9</v>
      </c>
      <c r="CF10" s="102">
        <f>SUM(CF13:CF14)+SUM(CF17:CF23)+SUM(CF26:CF37)+SUM(CF40:CF49)+SUM(CF52:CF54)+SUM(CF57:CF72)+SUM(CF75:CF78)+SUM(CF81:CF95)+SUM(CF98:CF100)+SUM(CF103:CF112)+SUM(CF115:CF121)+SUM(CF124:CF134)+SUM(CF137:CF145)+SUM(CF148:CF156)+SUM(CF159:CF169)+SUM(CF172:CF182)+SUM(CF185:CF196)+SUM(CF199:CF200)+SUM(CF203:CF212)+SUM(CF215:CF221)+SUM(CF224:CF228)+SUM(CF231:CF241)+SUM(CF244:CF254)+SUM(CF257:CF268)+SUM(CF271:CF276)+SUM(CF279:CF286)+SUM(CF289:CF297)+SUM(CF300:CF307)+SUM(CF311:CF315)+SUM(CF318:CF324)+SUM(CF327:CF334)+SUM(CF337:CF343)+SUM(CF346:CF352)+SUM(CF355:CF359)+SUM(CF362:CF372)+SUM(CF375:CF381)+SUM(CF384:CF388)</f>
        <v>44126.610820000002</v>
      </c>
      <c r="CG10" s="102">
        <f>CF10/CE10*100</f>
        <v>99.136640283615932</v>
      </c>
      <c r="CH10" s="102">
        <f>SUM(CH13:CH14)+SUM(CH17:CH23)+SUM(CH26:CH37)+SUM(CH40:CH49)+SUM(CH52:CH54)+SUM(CH57:CH72)+SUM(CH75:CH78)+SUM(CH81:CH95)+SUM(CH98:CH100)+SUM(CH103:CH112)+SUM(CH115:CH121)+SUM(CH124:CH134)+SUM(CH137:CH145)+SUM(CH148:CH156)+SUM(CH159:CH169)+SUM(CH172:CH182)+SUM(CH185:CH196)+SUM(CH199:CH200)+SUM(CH203:CH212)+SUM(CH215:CH221)+SUM(CH224:CH228)+SUM(CH231:CH241)+SUM(CH244:CH254)+SUM(CH257:CH268)+SUM(CH271:CH276)+SUM(CH279:CH286)+SUM(CH289:CH297)+SUM(CH300:CH307)+SUM(CH311:CH315)+SUM(CH318:CH324)+SUM(CH327:CH334)+SUM(CH337:CH343)+SUM(CH346:CH352)+SUM(CH355:CH359)+SUM(CH362:CH372)+SUM(CH375:CH381)+SUM(CH384:CH388)</f>
        <v>25855.41</v>
      </c>
      <c r="CI10" s="102">
        <f>SUM(CI13:CI14)+SUM(CI17:CI23)+SUM(CI26:CI37)+SUM(CI40:CI49)+SUM(CI52:CI54)+SUM(CI57:CI72)+SUM(CI75:CI78)+SUM(CI81:CI95)+SUM(CI98:CI100)+SUM(CI103:CI112)+SUM(CI115:CI121)+SUM(CI124:CI134)+SUM(CI137:CI145)+SUM(CI148:CI156)+SUM(CI159:CI169)+SUM(CI172:CI182)+SUM(CI185:CI196)+SUM(CI199:CI200)+SUM(CI203:CI212)+SUM(CI215:CI221)+SUM(CI224:CI228)+SUM(CI231:CI241)+SUM(CI244:CI254)+SUM(CI257:CI268)+SUM(CI271:CI276)+SUM(CI279:CI286)+SUM(CI289:CI297)+SUM(CI300:CI307)+SUM(CI311:CI315)+SUM(CI318:CI324)+SUM(CI327:CI334)+SUM(CI337:CI343)+SUM(CI346:CI352)+SUM(CI355:CI359)+SUM(CI362:CI372)+SUM(CI375:CI381)+SUM(CI384:CI388)</f>
        <v>22625.1332</v>
      </c>
      <c r="CJ10" s="102">
        <f>CI10/CH10*100</f>
        <v>87.506379515931101</v>
      </c>
      <c r="CK10" s="102">
        <f>SUM(CK13:CK14)+SUM(CK17:CK23)+SUM(CK26:CK37)+SUM(CK40:CK49)+SUM(CK52:CK54)+SUM(CK57:CK72)+SUM(CK75:CK78)+SUM(CK81:CK95)+SUM(CK98:CK100)+SUM(CK103:CK112)+SUM(CK115:CK121)+SUM(CK124:CK134)+SUM(CK137:CK145)+SUM(CK148:CK156)+SUM(CK159:CK169)+SUM(CK172:CK182)+SUM(CK185:CK196)+SUM(CK199:CK200)+SUM(CK203:CK212)+SUM(CK215:CK221)+SUM(CK224:CK228)+SUM(CK231:CK241)+SUM(CK244:CK254)+SUM(CK257:CK268)+SUM(CK271:CK276)+SUM(CK279:CK286)+SUM(CK289:CK297)+SUM(CK300:CK307)+SUM(CK311:CK315)+SUM(CK318:CK324)+SUM(CK327:CK334)+SUM(CK337:CK343)+SUM(CK346:CK352)+SUM(CK355:CK359)+SUM(CK362:CK372)+SUM(CK375:CK381)+SUM(CK384:CK388)</f>
        <v>7142.9524899999988</v>
      </c>
      <c r="CL10" s="102">
        <f>SUM(CL13:CL14)+SUM(CL17:CL23)+SUM(CL26:CL37)+SUM(CL40:CL49)+SUM(CL52:CL54)+SUM(CL57:CL72)+SUM(CL75:CL78)+SUM(CL81:CL95)+SUM(CL98:CL100)+SUM(CL103:CL112)+SUM(CL115:CL121)+SUM(CL124:CL134)+SUM(CL137:CL145)+SUM(CL148:CL156)+SUM(CL159:CL169)+SUM(CL172:CL182)+SUM(CL185:CL196)+SUM(CL199:CL200)+SUM(CL203:CL212)+SUM(CL215:CL221)+SUM(CL224:CL228)+SUM(CL231:CL241)+SUM(CL244:CL254)+SUM(CL257:CL268)+SUM(CL271:CL276)+SUM(CL279:CL286)+SUM(CL289:CL297)+SUM(CL300:CL307)+SUM(CL311:CL315)+SUM(CL318:CL324)+SUM(CL327:CL334)+SUM(CL337:CL343)+SUM(CL346:CL352)+SUM(CL355:CL359)+SUM(CL362:CL372)+SUM(CL375:CL381)+SUM(CL384:CL388)</f>
        <v>7142.9524899999988</v>
      </c>
      <c r="CM10" s="102">
        <f>CL10/CK10*100</f>
        <v>100</v>
      </c>
      <c r="CN10" s="102">
        <f>SUM(CN13:CN14)+SUM(CN17:CN23)+SUM(CN26:CN37)+SUM(CN40:CN49)+SUM(CN52:CN54)+SUM(CN57:CN72)+SUM(CN75:CN78)+SUM(CN81:CN95)+SUM(CN98:CN100)+SUM(CN103:CN112)+SUM(CN115:CN121)+SUM(CN124:CN134)+SUM(CN137:CN145)+SUM(CN148:CN156)+SUM(CN159:CN169)+SUM(CN172:CN182)+SUM(CN185:CN196)+SUM(CN199:CN200)+SUM(CN203:CN212)+SUM(CN215:CN221)+SUM(CN224:CN228)+SUM(CN231:CN241)+SUM(CN244:CN254)+SUM(CN257:CN268)+SUM(CN271:CN276)+SUM(CN279:CN286)+SUM(CN289:CN297)+SUM(CN300:CN307)+SUM(CN311:CN315)+SUM(CN318:CN324)+SUM(CN327:CN334)+SUM(CN337:CN343)+SUM(CN346:CN352)+SUM(CN355:CN359)+SUM(CN362:CN372)+SUM(CN375:CN381)+SUM(CN384:CN388)</f>
        <v>0</v>
      </c>
      <c r="CO10" s="102">
        <f>SUM(CO13:CO14)+SUM(CO17:CO23)+SUM(CO26:CO37)+SUM(CO40:CO49)+SUM(CO52:CO54)+SUM(CO57:CO72)+SUM(CO75:CO78)+SUM(CO81:CO95)+SUM(CO98:CO100)+SUM(CO103:CO112)+SUM(CO115:CO121)+SUM(CO124:CO134)+SUM(CO137:CO145)+SUM(CO148:CO156)+SUM(CO159:CO169)+SUM(CO172:CO182)+SUM(CO185:CO196)+SUM(CO199:CO200)+SUM(CO203:CO212)+SUM(CO215:CO221)+SUM(CO224:CO228)+SUM(CO231:CO241)+SUM(CO244:CO254)+SUM(CO257:CO268)+SUM(CO271:CO276)+SUM(CO279:CO286)+SUM(CO289:CO297)+SUM(CO300:CO307)+SUM(CO311:CO315)+SUM(CO318:CO324)+SUM(CO327:CO334)+SUM(CO337:CO343)+SUM(CO346:CO352)+SUM(CO355:CO359)+SUM(CO362:CO372)+SUM(CO375:CO381)+SUM(CO384:CO388)</f>
        <v>0</v>
      </c>
      <c r="CP10" s="101"/>
      <c r="CQ10" s="102">
        <f>SUM(CQ13:CQ14)+SUM(CQ17:CQ23)+SUM(CQ26:CQ37)+SUM(CQ40:CQ49)+SUM(CQ52:CQ54)+SUM(CQ57:CQ72)+SUM(CQ75:CQ78)+SUM(CQ81:CQ95)+SUM(CQ98:CQ100)+SUM(CQ103:CQ112)+SUM(CQ115:CQ121)+SUM(CQ124:CQ134)+SUM(CQ137:CQ145)+SUM(CQ148:CQ156)+SUM(CQ159:CQ169)+SUM(CQ172:CQ182)+SUM(CQ185:CQ196)+SUM(CQ199:CQ200)+SUM(CQ203:CQ212)+SUM(CQ215:CQ221)+SUM(CQ224:CQ228)+SUM(CQ231:CQ241)+SUM(CQ244:CQ254)+SUM(CQ257:CQ268)+SUM(CQ271:CQ276)+SUM(CQ279:CQ286)+SUM(CQ289:CQ297)+SUM(CQ300:CQ307)+SUM(CQ311:CQ315)+SUM(CQ318:CQ324)+SUM(CQ327:CQ334)+SUM(CQ337:CQ343)+SUM(CQ346:CQ352)+SUM(CQ355:CQ359)+SUM(CQ362:CQ372)+SUM(CQ375:CQ381)+SUM(CQ384:CQ388)</f>
        <v>305000</v>
      </c>
      <c r="CR10" s="102">
        <f>SUM(CR13:CR14)+SUM(CR17:CR23)+SUM(CR26:CR37)+SUM(CR40:CR49)+SUM(CR52:CR54)+SUM(CR57:CR72)+SUM(CR75:CR78)+SUM(CR81:CR95)+SUM(CR98:CR100)+SUM(CR103:CR112)+SUM(CR115:CR121)+SUM(CR124:CR134)+SUM(CR137:CR145)+SUM(CR148:CR156)+SUM(CR159:CR169)+SUM(CR172:CR182)+SUM(CR185:CR196)+SUM(CR199:CR200)+SUM(CR203:CR212)+SUM(CR215:CR221)+SUM(CR224:CR228)+SUM(CR231:CR241)+SUM(CR244:CR254)+SUM(CR257:CR268)+SUM(CR271:CR276)+SUM(CR279:CR286)+SUM(CR289:CR297)+SUM(CR300:CR307)+SUM(CR311:CR315)+SUM(CR318:CR324)+SUM(CR327:CR334)+SUM(CR337:CR343)+SUM(CR346:CR352)+SUM(CR355:CR359)+SUM(CR362:CR372)+SUM(CR375:CR381)+SUM(CR384:CR388)</f>
        <v>226806.49463999999</v>
      </c>
      <c r="CS10" s="101"/>
      <c r="CT10" s="102">
        <f>SUM(CT13:CT14)+SUM(CT17:CT23)+SUM(CT26:CT37)+SUM(CT40:CT49)+SUM(CT52:CT54)+SUM(CT57:CT72)+SUM(CT75:CT78)+SUM(CT81:CT95)+SUM(CT98:CT100)+SUM(CT103:CT112)+SUM(CT115:CT121)+SUM(CT124:CT134)+SUM(CT137:CT145)+SUM(CT148:CT156)+SUM(CT159:CT169)+SUM(CT172:CT182)+SUM(CT185:CT196)+SUM(CT199:CT200)+SUM(CT203:CT212)+SUM(CT215:CT221)+SUM(CT224:CT228)+SUM(CT231:CT241)+SUM(CT244:CT254)+SUM(CT257:CT268)+SUM(CT271:CT276)+SUM(CT279:CT286)+SUM(CT289:CT297)+SUM(CT300:CT307)+SUM(CT311:CT315)+SUM(CT318:CT324)+SUM(CT327:CT334)+SUM(CT337:CT343)+SUM(CT346:CT352)+SUM(CT355:CT359)+SUM(CT362:CT372)+SUM(CT375:CT381)+SUM(CT384:CT388)</f>
        <v>8897.2000000000007</v>
      </c>
      <c r="CU10" s="102">
        <f>SUM(CU13:CU14)+SUM(CU17:CU23)+SUM(CU26:CU37)+SUM(CU40:CU49)+SUM(CU52:CU54)+SUM(CU57:CU72)+SUM(CU75:CU78)+SUM(CU81:CU95)+SUM(CU98:CU100)+SUM(CU103:CU112)+SUM(CU115:CU121)+SUM(CU124:CU134)+SUM(CU137:CU145)+SUM(CU148:CU156)+SUM(CU159:CU169)+SUM(CU172:CU182)+SUM(CU185:CU196)+SUM(CU199:CU200)+SUM(CU203:CU212)+SUM(CU215:CU221)+SUM(CU224:CU228)+SUM(CU231:CU241)+SUM(CU244:CU254)+SUM(CU257:CU268)+SUM(CU271:CU276)+SUM(CU279:CU286)+SUM(CU289:CU297)+SUM(CU300:CU307)+SUM(CU311:CU315)+SUM(CU318:CU324)+SUM(CU327:CU334)+SUM(CU337:CU343)+SUM(CU346:CU352)+SUM(CU355:CU359)+SUM(CU362:CU372)+SUM(CU375:CU381)+SUM(CU384:CU388)</f>
        <v>8897.23</v>
      </c>
      <c r="CV10" s="102">
        <f>CU10/CT10*100</f>
        <v>100.00033718473227</v>
      </c>
      <c r="CW10" s="102">
        <f>SUM(CW13:CW14)+SUM(CW17:CW23)+SUM(CW26:CW37)+SUM(CW40:CW49)+SUM(CW52:CW54)+SUM(CW57:CW72)+SUM(CW75:CW78)+SUM(CW81:CW95)+SUM(CW98:CW100)+SUM(CW103:CW112)+SUM(CW115:CW121)+SUM(CW124:CW134)+SUM(CW137:CW145)+SUM(CW148:CW156)+SUM(CW159:CW169)+SUM(CW172:CW182)+SUM(CW185:CW196)+SUM(CW199:CW200)+SUM(CW203:CW212)+SUM(CW215:CW221)+SUM(CW224:CW228)+SUM(CW231:CW241)+SUM(CW244:CW254)+SUM(CW257:CW268)+SUM(CW271:CW276)+SUM(CW279:CW286)+SUM(CW289:CW297)+SUM(CW300:CW307)+SUM(CW311:CW315)+SUM(CW318:CW324)+SUM(CW327:CW334)+SUM(CW337:CW343)+SUM(CW346:CW352)+SUM(CW355:CW359)+SUM(CW362:CW372)+SUM(CW375:CW381)+SUM(CW384:CW388)</f>
        <v>23915.200000000001</v>
      </c>
      <c r="CX10" s="102">
        <f>SUM(CX13:CX14)+SUM(CX17:CX23)+SUM(CX26:CX37)+SUM(CX40:CX49)+SUM(CX52:CX54)+SUM(CX57:CX72)+SUM(CX75:CX78)+SUM(CX81:CX95)+SUM(CX98:CX100)+SUM(CX103:CX112)+SUM(CX115:CX121)+SUM(CX124:CX134)+SUM(CX137:CX145)+SUM(CX148:CX156)+SUM(CX159:CX169)+SUM(CX172:CX182)+SUM(CX185:CX196)+SUM(CX199:CX200)+SUM(CX203:CX212)+SUM(CX215:CX221)+SUM(CX224:CX228)+SUM(CX231:CX241)+SUM(CX244:CX254)+SUM(CX257:CX268)+SUM(CX271:CX276)+SUM(CX279:CX286)+SUM(CX289:CX297)+SUM(CX300:CX307)+SUM(CX311:CX315)+SUM(CX318:CX324)+SUM(CX327:CX334)+SUM(CX337:CX343)+SUM(CX346:CX352)+SUM(CX355:CX359)+SUM(CX362:CX372)+SUM(CX375:CX381)+SUM(CX384:CX388)</f>
        <v>11842.61931</v>
      </c>
      <c r="CY10" s="102">
        <f>CX10/CW10*100</f>
        <v>49.519215018063825</v>
      </c>
      <c r="CZ10" s="102">
        <f>SUM(CZ13:CZ14)+SUM(CZ17:CZ23)+SUM(CZ26:CZ37)+SUM(CZ40:CZ49)+SUM(CZ52:CZ54)+SUM(CZ57:CZ72)+SUM(CZ75:CZ78)+SUM(CZ81:CZ95)+SUM(CZ98:CZ100)+SUM(CZ103:CZ112)+SUM(CZ115:CZ121)+SUM(CZ124:CZ134)+SUM(CZ137:CZ145)+SUM(CZ148:CZ156)+SUM(CZ159:CZ169)+SUM(CZ172:CZ182)+SUM(CZ185:CZ196)+SUM(CZ199:CZ200)+SUM(CZ203:CZ212)+SUM(CZ215:CZ221)+SUM(CZ224:CZ228)+SUM(CZ231:CZ241)+SUM(CZ244:CZ254)+SUM(CZ257:CZ268)+SUM(CZ271:CZ276)+SUM(CZ279:CZ286)+SUM(CZ289:CZ297)+SUM(CZ300:CZ307)+SUM(CZ311:CZ315)+SUM(CZ318:CZ324)+SUM(CZ327:CZ334)+SUM(CZ337:CZ343)+SUM(CZ346:CZ352)+SUM(CZ355:CZ359)+SUM(CZ362:CZ372)+SUM(CZ375:CZ381)+SUM(CZ384:CZ388)</f>
        <v>5615.9</v>
      </c>
      <c r="DA10" s="102">
        <f>SUM(DA13:DA14)+SUM(DA17:DA23)+SUM(DA26:DA37)+SUM(DA40:DA49)+SUM(DA52:DA54)+SUM(DA57:DA72)+SUM(DA75:DA78)+SUM(DA81:DA95)+SUM(DA98:DA100)+SUM(DA103:DA112)+SUM(DA115:DA121)+SUM(DA124:DA134)+SUM(DA137:DA145)+SUM(DA148:DA156)+SUM(DA159:DA169)+SUM(DA172:DA182)+SUM(DA185:DA196)+SUM(DA199:DA200)+SUM(DA203:DA212)+SUM(DA215:DA221)+SUM(DA224:DA228)+SUM(DA231:DA241)+SUM(DA244:DA254)+SUM(DA257:DA268)+SUM(DA271:DA276)+SUM(DA279:DA286)+SUM(DA289:DA297)+SUM(DA300:DA307)+SUM(DA311:DA315)+SUM(DA318:DA324)+SUM(DA327:DA334)+SUM(DA337:DA343)+SUM(DA346:DA352)+SUM(DA355:DA359)+SUM(DA362:DA372)+SUM(DA375:DA381)+SUM(DA384:DA388)</f>
        <v>5615.9</v>
      </c>
      <c r="DB10" s="102">
        <f t="shared" si="23"/>
        <v>100</v>
      </c>
      <c r="DC10" s="102">
        <f>SUM(DC13:DC14)+SUM(DC17:DC23)+SUM(DC26:DC37)+SUM(DC40:DC49)+SUM(DC52:DC54)+SUM(DC57:DC72)+SUM(DC75:DC78)+SUM(DC81:DC95)+SUM(DC98:DC100)+SUM(DC103:DC112)+SUM(DC115:DC121)+SUM(DC124:DC134)+SUM(DC137:DC145)+SUM(DC148:DC156)+SUM(DC159:DC169)+SUM(DC172:DC182)+SUM(DC185:DC196)+SUM(DC199:DC200)+SUM(DC203:DC212)+SUM(DC215:DC221)+SUM(DC224:DC228)+SUM(DC231:DC241)+SUM(DC244:DC254)+SUM(DC257:DC268)+SUM(DC271:DC276)+SUM(DC279:DC286)+SUM(DC289:DC297)+SUM(DC300:DC307)+SUM(DC311:DC315)+SUM(DC318:DC324)+SUM(DC327:DC334)+SUM(DC337:DC343)+SUM(DC346:DC352)+SUM(DC355:DC359)+SUM(DC362:DC372)+SUM(DC375:DC381)+SUM(DC384:DC388)</f>
        <v>0</v>
      </c>
      <c r="DD10" s="102">
        <f>SUM(DD13:DD14)+SUM(DD17:DD23)+SUM(DD26:DD37)+SUM(DD40:DD49)+SUM(DD52:DD54)+SUM(DD57:DD72)+SUM(DD75:DD78)+SUM(DD81:DD95)+SUM(DD98:DD100)+SUM(DD103:DD112)+SUM(DD115:DD121)+SUM(DD124:DD134)+SUM(DD137:DD145)+SUM(DD148:DD156)+SUM(DD159:DD169)+SUM(DD172:DD182)+SUM(DD185:DD196)+SUM(DD199:DD200)+SUM(DD203:DD212)+SUM(DD215:DD221)+SUM(DD224:DD228)+SUM(DD231:DD241)+SUM(DD244:DD254)+SUM(DD257:DD268)+SUM(DD271:DD276)+SUM(DD279:DD286)+SUM(DD289:DD297)+SUM(DD300:DD307)+SUM(DD311:DD315)+SUM(DD318:DD324)+SUM(DD327:DD334)+SUM(DD337:DD343)+SUM(DD346:DD352)+SUM(DD355:DD359)+SUM(DD362:DD372)+SUM(DD375:DD381)+SUM(DD384:DD388)</f>
        <v>0</v>
      </c>
      <c r="DE10" s="101"/>
      <c r="DF10" s="102">
        <f>SUM(DF13:DF14)+SUM(DF17:DF23)+SUM(DF26:DF37)+SUM(DF40:DF49)+SUM(DF52:DF54)+SUM(DF57:DF72)+SUM(DF75:DF78)+SUM(DF81:DF95)+SUM(DF98:DF100)+SUM(DF103:DF112)+SUM(DF115:DF121)+SUM(DF124:DF134)+SUM(DF137:DF145)+SUM(DF148:DF156)+SUM(DF159:DF169)+SUM(DF172:DF182)+SUM(DF185:DF196)+SUM(DF199:DF200)+SUM(DF203:DF212)+SUM(DF215:DF221)+SUM(DF224:DF228)+SUM(DF231:DF241)+SUM(DF244:DF254)+SUM(DF257:DF268)+SUM(DF271:DF276)+SUM(DF279:DF286)+SUM(DF289:DF297)+SUM(DF300:DF307)+SUM(DF311:DF315)+SUM(DF318:DF324)+SUM(DF327:DF334)+SUM(DF337:DF343)+SUM(DF346:DF352)+SUM(DF355:DF359)+SUM(DF362:DF372)+SUM(DF375:DF381)+SUM(DF384:DF388)</f>
        <v>0</v>
      </c>
      <c r="DG10" s="102">
        <f>SUM(DG13:DG14)+SUM(DG17:DG23)+SUM(DG26:DG37)+SUM(DG40:DG49)+SUM(DG52:DG54)+SUM(DG57:DG72)+SUM(DG75:DG78)+SUM(DG81:DG95)+SUM(DG98:DG100)+SUM(DG103:DG112)+SUM(DG115:DG121)+SUM(DG124:DG134)+SUM(DG137:DG145)+SUM(DG148:DG156)+SUM(DG159:DG169)+SUM(DG172:DG182)+SUM(DG185:DG196)+SUM(DG199:DG200)+SUM(DG203:DG212)+SUM(DG215:DG221)+SUM(DG224:DG228)+SUM(DG231:DG241)+SUM(DG244:DG254)+SUM(DG257:DG268)+SUM(DG271:DG276)+SUM(DG279:DG286)+SUM(DG289:DG297)+SUM(DG300:DG307)+SUM(DG311:DG315)+SUM(DG318:DG324)+SUM(DG327:DG334)+SUM(DG337:DG343)+SUM(DG346:DG352)+SUM(DG355:DG359)+SUM(DG362:DG372)+SUM(DG375:DG381)+SUM(DG384:DG388)</f>
        <v>0</v>
      </c>
      <c r="DH10" s="101"/>
      <c r="DI10" s="102">
        <f>SUM(DI13:DI14)+SUM(DI17:DI23)+SUM(DI26:DI37)+SUM(DI40:DI49)+SUM(DI52:DI54)+SUM(DI57:DI72)+SUM(DI75:DI78)+SUM(DI81:DI95)+SUM(DI98:DI100)+SUM(DI103:DI112)+SUM(DI115:DI121)+SUM(DI124:DI134)+SUM(DI137:DI145)+SUM(DI148:DI156)+SUM(DI159:DI169)+SUM(DI172:DI182)+SUM(DI185:DI196)+SUM(DI199:DI200)+SUM(DI203:DI212)+SUM(DI215:DI221)+SUM(DI224:DI228)+SUM(DI231:DI241)+SUM(DI244:DI254)+SUM(DI257:DI268)+SUM(DI271:DI276)+SUM(DI279:DI286)+SUM(DI289:DI297)+SUM(DI300:DI307)+SUM(DI311:DI315)+SUM(DI318:DI324)+SUM(DI327:DI334)+SUM(DI337:DI343)+SUM(DI346:DI352)+SUM(DI355:DI359)+SUM(DI362:DI372)+SUM(DI375:DI381)+SUM(DI384:DI388)</f>
        <v>0</v>
      </c>
      <c r="DJ10" s="102">
        <f>SUM(DJ13:DJ14)+SUM(DJ17:DJ23)+SUM(DJ26:DJ37)+SUM(DJ40:DJ49)+SUM(DJ52:DJ54)+SUM(DJ57:DJ72)+SUM(DJ75:DJ78)+SUM(DJ81:DJ95)+SUM(DJ98:DJ100)+SUM(DJ103:DJ112)+SUM(DJ115:DJ121)+SUM(DJ124:DJ134)+SUM(DJ137:DJ145)+SUM(DJ148:DJ156)+SUM(DJ159:DJ169)+SUM(DJ172:DJ182)+SUM(DJ185:DJ196)+SUM(DJ199:DJ200)+SUM(DJ203:DJ212)+SUM(DJ215:DJ221)+SUM(DJ224:DJ228)+SUM(DJ231:DJ241)+SUM(DJ244:DJ254)+SUM(DJ257:DJ268)+SUM(DJ271:DJ276)+SUM(DJ279:DJ286)+SUM(DJ289:DJ297)+SUM(DJ300:DJ307)+SUM(DJ311:DJ315)+SUM(DJ318:DJ324)+SUM(DJ327:DJ334)+SUM(DJ337:DJ343)+SUM(DJ346:DJ352)+SUM(DJ355:DJ359)+SUM(DJ362:DJ372)+SUM(DJ375:DJ381)+SUM(DJ384:DJ388)</f>
        <v>0</v>
      </c>
      <c r="DK10" s="101"/>
      <c r="DL10" s="102">
        <f>SUM(DL13:DL14)+SUM(DL17:DL23)+SUM(DL26:DL37)+SUM(DL40:DL49)+SUM(DL52:DL54)+SUM(DL57:DL72)+SUM(DL75:DL78)+SUM(DL81:DL95)+SUM(DL98:DL100)+SUM(DL103:DL112)+SUM(DL115:DL121)+SUM(DL124:DL134)+SUM(DL137:DL145)+SUM(DL148:DL156)+SUM(DL159:DL169)+SUM(DL172:DL182)+SUM(DL185:DL196)+SUM(DL199:DL200)+SUM(DL203:DL212)+SUM(DL215:DL221)+SUM(DL224:DL228)+SUM(DL231:DL241)+SUM(DL244:DL254)+SUM(DL257:DL268)+SUM(DL271:DL276)+SUM(DL279:DL286)+SUM(DL289:DL297)+SUM(DL300:DL307)+SUM(DL311:DL315)+SUM(DL318:DL324)+SUM(DL327:DL334)+SUM(DL337:DL343)+SUM(DL346:DL352)+SUM(DL355:DL359)+SUM(DL362:DL372)+SUM(DL375:DL381)+SUM(DL384:DL388)</f>
        <v>0</v>
      </c>
      <c r="DM10" s="102">
        <f>SUM(DM13:DM14)+SUM(DM17:DM23)+SUM(DM26:DM37)+SUM(DM40:DM49)+SUM(DM52:DM54)+SUM(DM57:DM72)+SUM(DM75:DM78)+SUM(DM81:DM95)+SUM(DM98:DM100)+SUM(DM103:DM112)+SUM(DM115:DM121)+SUM(DM124:DM134)+SUM(DM137:DM145)+SUM(DM148:DM156)+SUM(DM159:DM169)+SUM(DM172:DM182)+SUM(DM185:DM196)+SUM(DM199:DM200)+SUM(DM203:DM212)+SUM(DM215:DM221)+SUM(DM224:DM228)+SUM(DM231:DM241)+SUM(DM244:DM254)+SUM(DM257:DM268)+SUM(DM271:DM276)+SUM(DM279:DM286)+SUM(DM289:DM297)+SUM(DM300:DM307)+SUM(DM311:DM315)+SUM(DM318:DM324)+SUM(DM327:DM334)+SUM(DM337:DM343)+SUM(DM346:DM352)+SUM(DM355:DM359)+SUM(DM362:DM372)+SUM(DM375:DM381)+SUM(DM384:DM388)</f>
        <v>0</v>
      </c>
      <c r="DN10" s="101"/>
      <c r="DO10" s="102">
        <f>SUM(DO13:DO14)+SUM(DO17:DO23)+SUM(DO26:DO37)+SUM(DO40:DO49)+SUM(DO52:DO54)+SUM(DO57:DO72)+SUM(DO75:DO78)+SUM(DO81:DO95)+SUM(DO98:DO100)+SUM(DO103:DO112)+SUM(DO115:DO121)+SUM(DO124:DO134)+SUM(DO137:DO145)+SUM(DO148:DO156)+SUM(DO159:DO169)+SUM(DO172:DO182)+SUM(DO185:DO196)+SUM(DO199:DO200)+SUM(DO203:DO212)+SUM(DO215:DO221)+SUM(DO224:DO228)+SUM(DO231:DO241)+SUM(DO244:DO254)+SUM(DO257:DO268)+SUM(DO271:DO276)+SUM(DO279:DO286)+SUM(DO289:DO297)+SUM(DO300:DO307)+SUM(DO311:DO315)+SUM(DO318:DO324)+SUM(DO327:DO334)+SUM(DO337:DO343)+SUM(DO346:DO352)+SUM(DO355:DO359)+SUM(DO362:DO372)+SUM(DO375:DO381)+SUM(DO384:DO388)</f>
        <v>0</v>
      </c>
      <c r="DP10" s="102">
        <f>SUM(DP13:DP14)+SUM(DP17:DP23)+SUM(DP26:DP37)+SUM(DP40:DP49)+SUM(DP52:DP54)+SUM(DP57:DP72)+SUM(DP75:DP78)+SUM(DP81:DP95)+SUM(DP98:DP100)+SUM(DP103:DP112)+SUM(DP115:DP121)+SUM(DP124:DP134)+SUM(DP137:DP145)+SUM(DP148:DP156)+SUM(DP159:DP169)+SUM(DP172:DP182)+SUM(DP185:DP196)+SUM(DP199:DP200)+SUM(DP203:DP212)+SUM(DP215:DP221)+SUM(DP224:DP228)+SUM(DP231:DP241)+SUM(DP244:DP254)+SUM(DP257:DP268)+SUM(DP271:DP276)+SUM(DP279:DP286)+SUM(DP289:DP297)+SUM(DP300:DP307)+SUM(DP311:DP315)+SUM(DP318:DP324)+SUM(DP327:DP334)+SUM(DP337:DP343)+SUM(DP346:DP352)+SUM(DP355:DP359)+SUM(DP362:DP372)+SUM(DP375:DP381)+SUM(DP384:DP388)</f>
        <v>0</v>
      </c>
      <c r="DQ10" s="101"/>
      <c r="DR10" s="102">
        <f>SUM(DR13:DR14)+SUM(DR17:DR23)+SUM(DR26:DR37)+SUM(DR40:DR49)+SUM(DR52:DR54)+SUM(DR57:DR72)+SUM(DR75:DR78)+SUM(DR81:DR95)+SUM(DR98:DR100)+SUM(DR103:DR112)+SUM(DR115:DR121)+SUM(DR124:DR134)+SUM(DR137:DR145)+SUM(DR148:DR156)+SUM(DR159:DR169)+SUM(DR172:DR182)+SUM(DR185:DR196)+SUM(DR199:DR200)+SUM(DR203:DR212)+SUM(DR215:DR221)+SUM(DR224:DR228)+SUM(DR231:DR241)+SUM(DR244:DR254)+SUM(DR257:DR268)+SUM(DR271:DR276)+SUM(DR279:DR286)+SUM(DR289:DR297)+SUM(DR300:DR307)+SUM(DR311:DR315)+SUM(DR318:DR324)+SUM(DR327:DR334)+SUM(DR337:DR343)+SUM(DR346:DR352)+SUM(DR355:DR359)+SUM(DR362:DR372)+SUM(DR375:DR381)+SUM(DR384:DR388)</f>
        <v>0</v>
      </c>
      <c r="DS10" s="102">
        <f>SUM(DS13:DS14)+SUM(DS17:DS23)+SUM(DS26:DS37)+SUM(DS40:DS49)+SUM(DS52:DS54)+SUM(DS57:DS72)+SUM(DS75:DS78)+SUM(DS81:DS95)+SUM(DS98:DS100)+SUM(DS103:DS112)+SUM(DS115:DS121)+SUM(DS124:DS134)+SUM(DS137:DS145)+SUM(DS148:DS156)+SUM(DS159:DS169)+SUM(DS172:DS182)+SUM(DS185:DS196)+SUM(DS199:DS200)+SUM(DS203:DS212)+SUM(DS215:DS221)+SUM(DS224:DS228)+SUM(DS231:DS241)+SUM(DS244:DS254)+SUM(DS257:DS268)+SUM(DS271:DS276)+SUM(DS279:DS286)+SUM(DS289:DS297)+SUM(DS300:DS307)+SUM(DS311:DS315)+SUM(DS318:DS324)+SUM(DS327:DS334)+SUM(DS337:DS343)+SUM(DS346:DS352)+SUM(DS355:DS359)+SUM(DS362:DS372)+SUM(DS375:DS381)+SUM(DS384:DS388)</f>
        <v>0</v>
      </c>
      <c r="DT10" s="101"/>
      <c r="DU10" s="102">
        <f>SUM(DU13:DU14)+SUM(DU17:DU23)+SUM(DU26:DU37)+SUM(DU40:DU49)+SUM(DU52:DU54)+SUM(DU57:DU72)+SUM(DU75:DU78)+SUM(DU81:DU95)+SUM(DU98:DU100)+SUM(DU103:DU112)+SUM(DU115:DU121)+SUM(DU124:DU134)+SUM(DU137:DU145)+SUM(DU148:DU156)+SUM(DU159:DU169)+SUM(DU172:DU182)+SUM(DU185:DU196)+SUM(DU199:DU200)+SUM(DU203:DU212)+SUM(DU215:DU221)+SUM(DU224:DU228)+SUM(DU231:DU241)+SUM(DU244:DU254)+SUM(DU257:DU268)+SUM(DU271:DU276)+SUM(DU279:DU286)+SUM(DU289:DU297)+SUM(DU300:DU307)+SUM(DU311:DU315)+SUM(DU318:DU324)+SUM(DU327:DU334)+SUM(DU337:DU343)+SUM(DU346:DU352)+SUM(DU355:DU359)+SUM(DU362:DU372)+SUM(DU375:DU381)+SUM(DU384:DU388)</f>
        <v>0</v>
      </c>
      <c r="DV10" s="102">
        <f>SUM(DV13:DV14)+SUM(DV17:DV23)+SUM(DV26:DV37)+SUM(DV40:DV49)+SUM(DV52:DV54)+SUM(DV57:DV72)+SUM(DV75:DV78)+SUM(DV81:DV95)+SUM(DV98:DV100)+SUM(DV103:DV112)+SUM(DV115:DV121)+SUM(DV124:DV134)+SUM(DV137:DV145)+SUM(DV148:DV156)+SUM(DV159:DV169)+SUM(DV172:DV182)+SUM(DV185:DV196)+SUM(DV199:DV200)+SUM(DV203:DV212)+SUM(DV215:DV221)+SUM(DV224:DV228)+SUM(DV231:DV241)+SUM(DV244:DV254)+SUM(DV257:DV268)+SUM(DV271:DV276)+SUM(DV279:DV286)+SUM(DV289:DV297)+SUM(DV300:DV307)+SUM(DV311:DV315)+SUM(DV318:DV324)+SUM(DV327:DV334)+SUM(DV337:DV343)+SUM(DV346:DV352)+SUM(DV355:DV359)+SUM(DV362:DV372)+SUM(DV375:DV381)+SUM(DV384:DV388)</f>
        <v>0</v>
      </c>
      <c r="DW10" s="102"/>
      <c r="DX10" s="102">
        <f>SUM(DX13:DX14)+SUM(DX17:DX23)+SUM(DX26:DX37)+SUM(DX40:DX49)+SUM(DX52:DX54)+SUM(DX57:DX72)+SUM(DX75:DX78)+SUM(DX81:DX95)+SUM(DX98:DX100)+SUM(DX103:DX112)+SUM(DX115:DX121)+SUM(DX124:DX134)+SUM(DX137:DX145)+SUM(DX148:DX156)+SUM(DX159:DX169)+SUM(DX172:DX182)+SUM(DX185:DX196)+SUM(DX199:DX200)+SUM(DX203:DX212)+SUM(DX215:DX221)+SUM(DX224:DX228)+SUM(DX231:DX241)+SUM(DX244:DX254)+SUM(DX257:DX268)+SUM(DX271:DX276)+SUM(DX279:DX286)+SUM(DX289:DX297)+SUM(DX300:DX307)+SUM(DX310:DX315)+SUM(DX318:DX324)+SUM(DX327:DX334)+SUM(DX337:DX343)+SUM(DX346:DX352)+SUM(DX355:DX359)+SUM(DX362:DX372)+SUM(DX375:DX381)+SUM(DX384:DX388)</f>
        <v>1477908</v>
      </c>
      <c r="DY10" s="102">
        <f>SUM(DY13:DY14)+SUM(DY17:DY23)+SUM(DY26:DY37)+SUM(DY40:DY49)+SUM(DY52:DY54)+SUM(DY57:DY72)+SUM(DY75:DY78)+SUM(DY81:DY95)+SUM(DY98:DY100)+SUM(DY103:DY112)+SUM(DY115:DY121)+SUM(DY124:DY134)+SUM(DY137:DY145)+SUM(DY148:DY156)+SUM(DY159:DY169)+SUM(DY172:DY182)+SUM(DY185:DY196)+SUM(DY199:DY200)+SUM(DY203:DY212)+SUM(DY215:DY221)+SUM(DY224:DY228)+SUM(DY231:DY241)+SUM(DY244:DY254)+SUM(DY257:DY268)+SUM(DY271:DY276)+SUM(DY279:DY286)+SUM(DY289:DY297)+SUM(DY300:DY307)+SUM(DY311:DY315)+SUM(DY318:DY324)+SUM(DY327:DY334)+SUM(DY337:DY343)+SUM(DY346:DY352)+SUM(DY355:DY359)+SUM(DY362:DY372)+SUM(DY375:DY381)+SUM(DY384:DY388)</f>
        <v>1277941.6324600005</v>
      </c>
      <c r="DZ10" s="101">
        <f t="shared" ref="DZ10:DZ11" si="53">DY10/DX10*100</f>
        <v>86.469633594242694</v>
      </c>
      <c r="EA10" s="102">
        <f>SUM(EA13:EA14)+SUM(EA17:EA23)+SUM(EA26:EA37)+SUM(EA40:EA49)+SUM(EA52:EA54)+SUM(EA57:EA72)+SUM(EA75:EA78)+SUM(EA81:EA95)+SUM(EA98:EA100)+SUM(EA103:EA112)+SUM(EA115:EA121)+SUM(EA124:EA134)+SUM(EA137:EA145)+SUM(EA148:EA156)+SUM(EA159:EA169)+SUM(EA172:EA182)+SUM(EA185:EA196)+SUM(EA199:EA200)+SUM(EA203:EA212)+SUM(EA215:EA221)+SUM(EA224:EA228)+SUM(EA231:EA241)+SUM(EA244:EA254)+SUM(EA257:EA268)+SUM(EA271:EA276)+SUM(EA279:EA286)+SUM(EA289:EA297)+SUM(EA300:EA307)+SUM(EA311:EA315)+SUM(EA318:EA324)+SUM(EA327:EA334)+SUM(EA337:EA343)+SUM(EA346:EA352)+SUM(EA355:EA359)+SUM(EA362:EA372)+SUM(EA375:EA381)+SUM(EA384:EA388)</f>
        <v>0</v>
      </c>
      <c r="EB10" s="102">
        <f>SUM(EB13:EB14)+SUM(EB17:EB23)+SUM(EB26:EB37)+SUM(EB40:EB49)+SUM(EB52:EB54)+SUM(EB57:EB72)+SUM(EB75:EB78)+SUM(EB81:EB95)+SUM(EB98:EB100)+SUM(EB103:EB112)+SUM(EB115:EB121)+SUM(EB124:EB134)+SUM(EB137:EB145)+SUM(EB148:EB156)+SUM(EB159:EB169)+SUM(EB172:EB182)+SUM(EB185:EB196)+SUM(EB199:EB200)+SUM(EB203:EB212)+SUM(EB215:EB221)+SUM(EB224:EB228)+SUM(EB231:EB241)+SUM(EB244:EB254)+SUM(EB257:EB268)+SUM(EB271:EB276)+SUM(EB279:EB286)+SUM(EB289:EB297)+SUM(EB300:EB307)+SUM(EB311:EB315)+SUM(EB318:EB324)+SUM(EB327:EB334)+SUM(EB337:EB343)+SUM(EB346:EB352)+SUM(EB355:EB359)+SUM(EB362:EB372)+SUM(EB375:EB381)+SUM(EB384:EB388)</f>
        <v>0</v>
      </c>
      <c r="EC10" s="102"/>
      <c r="ED10" s="102">
        <f>SUM(ED13:ED14)+SUM(ED17:ED23)+SUM(ED26:ED37)+SUM(ED40:ED49)+SUM(ED52:ED54)+SUM(ED57:ED72)+SUM(ED75:ED78)+SUM(ED81:ED95)+SUM(ED98:ED100)+SUM(ED103:ED112)+SUM(ED115:ED121)+SUM(ED124:ED134)+SUM(ED137:ED145)+SUM(ED148:ED156)+SUM(ED159:ED169)+SUM(ED172:ED182)+SUM(ED185:ED196)+SUM(ED199:ED200)+SUM(ED203:ED212)+SUM(ED215:ED221)+SUM(ED224:ED228)+SUM(ED231:ED241)+SUM(ED244:ED254)+SUM(ED257:ED268)+SUM(ED271:ED276)+SUM(ED279:ED286)+SUM(ED289:ED297)+SUM(ED300:ED307)+SUM(ED311:ED315)+SUM(ED318:ED324)+SUM(ED327:ED334)+SUM(ED337:ED343)+SUM(ED346:ED352)+SUM(ED355:ED359)+SUM(ED362:ED372)+SUM(ED375:ED381)+SUM(ED384:ED388)</f>
        <v>0</v>
      </c>
      <c r="EE10" s="102">
        <f>SUM(EE13:EE14)+SUM(EE17:EE23)+SUM(EE26:EE37)+SUM(EE40:EE49)+SUM(EE52:EE54)+SUM(EE57:EE72)+SUM(EE75:EE78)+SUM(EE81:EE95)+SUM(EE98:EE100)+SUM(EE103:EE112)+SUM(EE115:EE121)+SUM(EE124:EE134)+SUM(EE137:EE145)+SUM(EE148:EE156)+SUM(EE159:EE169)+SUM(EE172:EE182)+SUM(EE185:EE196)+SUM(EE199:EE200)+SUM(EE203:EE212)+SUM(EE215:EE221)+SUM(EE224:EE228)+SUM(EE231:EE241)+SUM(EE244:EE254)+SUM(EE257:EE268)+SUM(EE271:EE276)+SUM(EE279:EE286)+SUM(EE289:EE297)+SUM(EE300:EE307)+SUM(EE311:EE315)+SUM(EE318:EE324)+SUM(EE327:EE334)+SUM(EE337:EE343)+SUM(EE346:EE352)+SUM(EE355:EE359)+SUM(EE362:EE372)+SUM(EE375:EE381)+SUM(EE384:EE388)</f>
        <v>0</v>
      </c>
      <c r="EF10" s="102"/>
      <c r="EG10" s="102">
        <f>SUM(EG13:EG14)+SUM(EG17:EG23)+SUM(EG26:EG37)+SUM(EG40:EG49)+SUM(EG52:EG54)+SUM(EG57:EG72)+SUM(EG75:EG78)+SUM(EG81:EG95)+SUM(EG98:EG100)+SUM(EG103:EG112)+SUM(EG115:EG121)+SUM(EG124:EG134)+SUM(EG137:EG145)+SUM(EG148:EG156)+SUM(EG159:EG169)+SUM(EG172:EG182)+SUM(EG185:EG196)+SUM(EG199:EG200)+SUM(EG203:EG212)+SUM(EG215:EG221)+SUM(EG224:EG228)+SUM(EG231:EG241)+SUM(EG244:EG254)+SUM(EG257:EG268)+SUM(EG271:EG276)+SUM(EG279:EG286)+SUM(EG289:EG297)+SUM(EG300:EG307)+SUM(EG311:EG315)+SUM(EG318:EG324)+SUM(EG327:EG334)+SUM(EG337:EG343)+SUM(EG346:EG352)+SUM(EG355:EG359)+SUM(EG362:EG372)+SUM(EG375:EG381)+SUM(EG384:EG388)</f>
        <v>0</v>
      </c>
      <c r="EH10" s="102">
        <f>SUM(EH13:EH14)+SUM(EH17:EH23)+SUM(EH26:EH37)+SUM(EH40:EH49)+SUM(EH52:EH54)+SUM(EH57:EH72)+SUM(EH75:EH78)+SUM(EH81:EH95)+SUM(EH98:EH100)+SUM(EH103:EH112)+SUM(EH115:EH121)+SUM(EH124:EH134)+SUM(EH137:EH145)+SUM(EH148:EH156)+SUM(EH159:EH169)+SUM(EH172:EH182)+SUM(EH185:EH196)+SUM(EH199:EH200)+SUM(EH203:EH212)+SUM(EH215:EH221)+SUM(EH224:EH228)+SUM(EH231:EH241)+SUM(EH244:EH254)+SUM(EH257:EH268)+SUM(EH271:EH276)+SUM(EH279:EH286)+SUM(EH289:EH297)+SUM(EH300:EH307)+SUM(EH311:EH315)+SUM(EH318:EH324)+SUM(EH327:EH334)+SUM(EH337:EH343)+SUM(EH346:EH352)+SUM(EH355:EH359)+SUM(EH362:EH372)+SUM(EH375:EH381)+SUM(EH384:EH388)</f>
        <v>0</v>
      </c>
      <c r="EI10" s="102"/>
      <c r="EJ10" s="102">
        <f>SUM(EJ13:EJ14)+SUM(EJ17:EJ23)+SUM(EJ26:EJ37)+SUM(EJ40:EJ49)+SUM(EJ52:EJ54)+SUM(EJ57:EJ72)+SUM(EJ75:EJ78)+SUM(EJ81:EJ95)+SUM(EJ98:EJ100)+SUM(EJ103:EJ112)+SUM(EJ115:EJ121)+SUM(EJ124:EJ134)+SUM(EJ137:EJ145)+SUM(EJ148:EJ156)+SUM(EJ159:EJ169)+SUM(EJ172:EJ182)+SUM(EJ185:EJ196)+SUM(EJ199:EJ200)+SUM(EJ203:EJ212)+SUM(EJ215:EJ221)+SUM(EJ224:EJ228)+SUM(EJ231:EJ241)+SUM(EJ244:EJ254)+SUM(EJ257:EJ268)+SUM(EJ271:EJ276)+SUM(EJ279:EJ286)+SUM(EJ289:EJ297)+SUM(EJ300:EJ307)+SUM(EJ311:EJ315)+SUM(EJ318:EJ324)+SUM(EJ327:EJ334)+SUM(EJ337:EJ343)+SUM(EJ346:EJ352)+SUM(EJ355:EJ359)+SUM(EJ362:EJ372)+SUM(EJ375:EJ381)+SUM(EJ384:EJ388)</f>
        <v>0</v>
      </c>
      <c r="EK10" s="102">
        <f>SUM(EK13:EK14)+SUM(EK17:EK23)+SUM(EK26:EK37)+SUM(EK40:EK49)+SUM(EK52:EK54)+SUM(EK57:EK72)+SUM(EK75:EK78)+SUM(EK81:EK95)+SUM(EK98:EK100)+SUM(EK103:EK112)+SUM(EK115:EK121)+SUM(EK124:EK134)+SUM(EK137:EK145)+SUM(EK148:EK156)+SUM(EK159:EK169)+SUM(EK172:EK182)+SUM(EK185:EK196)+SUM(EK199:EK200)+SUM(EK203:EK212)+SUM(EK215:EK221)+SUM(EK224:EK228)+SUM(EK231:EK241)+SUM(EK244:EK254)+SUM(EK257:EK268)+SUM(EK271:EK276)+SUM(EK279:EK286)+SUM(EK289:EK297)+SUM(EK300:EK307)+SUM(EK311:EK315)+SUM(EK318:EK324)+SUM(EK327:EK334)+SUM(EK337:EK343)+SUM(EK346:EK352)+SUM(EK355:EK359)+SUM(EK362:EK372)+SUM(EK375:EK381)+SUM(EK384:EK388)</f>
        <v>0</v>
      </c>
      <c r="EL10" s="102"/>
      <c r="EM10" s="102">
        <f>SUM(EM13:EM14)+SUM(EM17:EM23)+SUM(EM26:EM37)+SUM(EM40:EM49)+SUM(EM52:EM54)+SUM(EM57:EM72)+SUM(EM75:EM78)+SUM(EM81:EM95)+SUM(EM98:EM100)+SUM(EM103:EM112)+SUM(EM115:EM121)+SUM(EM124:EM134)+SUM(EM137:EM145)+SUM(EM148:EM156)+SUM(EM159:EM169)+SUM(EM172:EM182)+SUM(EM185:EM196)+SUM(EM199:EM200)+SUM(EM203:EM212)+SUM(EM215:EM221)+SUM(EM224:EM228)+SUM(EM231:EM241)+SUM(EM244:EM254)+SUM(EM257:EM268)+SUM(EM271:EM276)+SUM(EM279:EM286)+SUM(EM289:EM297)+SUM(EM300:EM307)+SUM(EM311:EM315)+SUM(EM318:EM324)+SUM(EM327:EM334)+SUM(EM337:EM343)+SUM(EM346:EM352)+SUM(EM355:EM359)+SUM(EM362:EM372)+SUM(EM375:EM381)+SUM(EM384:EM388)</f>
        <v>0</v>
      </c>
      <c r="EN10" s="102">
        <f>SUM(EN13:EN14)+SUM(EN17:EN23)+SUM(EN26:EN37)+SUM(EN40:EN49)+SUM(EN52:EN54)+SUM(EN57:EN72)+SUM(EN75:EN78)+SUM(EN81:EN95)+SUM(EN98:EN100)+SUM(EN103:EN112)+SUM(EN115:EN121)+SUM(EN124:EN134)+SUM(EN137:EN145)+SUM(EN148:EN156)+SUM(EN159:EN169)+SUM(EN172:EN182)+SUM(EN185:EN196)+SUM(EN199:EN200)+SUM(EN203:EN212)+SUM(EN215:EN221)+SUM(EN224:EN228)+SUM(EN231:EN241)+SUM(EN244:EN254)+SUM(EN257:EN268)+SUM(EN271:EN276)+SUM(EN279:EN286)+SUM(EN289:EN297)+SUM(EN300:EN307)+SUM(EN311:EN315)+SUM(EN318:EN324)+SUM(EN327:EN334)+SUM(EN337:EN343)+SUM(EN346:EN352)+SUM(EN355:EN359)+SUM(EN362:EN372)+SUM(EN375:EN381)+SUM(EN384:EN388)</f>
        <v>0</v>
      </c>
      <c r="EO10" s="102"/>
      <c r="EP10" s="102">
        <f>SUM(EP13:EP14)+SUM(EP17:EP23)+SUM(EP26:EP37)+SUM(EP40:EP49)+SUM(EP52:EP54)+SUM(EP57:EP72)+SUM(EP75:EP78)+SUM(EP81:EP95)+SUM(EP98:EP100)+SUM(EP103:EP112)+SUM(EP115:EP121)+SUM(EP124:EP134)+SUM(EP137:EP145)+SUM(EP148:EP156)+SUM(EP159:EP169)+SUM(EP172:EP182)+SUM(EP185:EP196)+SUM(EP199:EP200)+SUM(EP203:EP212)+SUM(EP215:EP221)+SUM(EP224:EP228)+SUM(EP231:EP241)+SUM(EP244:EP254)+SUM(EP257:EP268)+SUM(EP271:EP276)+SUM(EP279:EP286)+SUM(EP289:EP297)+SUM(EP300:EP307)+SUM(EP311:EP315)+SUM(EP318:EP324)+SUM(EP327:EP334)+SUM(EP337:EP343)+SUM(EP346:EP352)+SUM(EP355:EP359)+SUM(EP362:EP372)+SUM(EP375:EP381)+SUM(EP384:EP388)</f>
        <v>0</v>
      </c>
      <c r="EQ10" s="102">
        <f>SUM(EQ13:EQ14)+SUM(EQ17:EQ23)+SUM(EQ26:EQ37)+SUM(EQ40:EQ49)+SUM(EQ52:EQ54)+SUM(EQ57:EQ72)+SUM(EQ75:EQ78)+SUM(EQ81:EQ95)+SUM(EQ98:EQ100)+SUM(EQ103:EQ112)+SUM(EQ115:EQ121)+SUM(EQ124:EQ134)+SUM(EQ137:EQ145)+SUM(EQ148:EQ156)+SUM(EQ159:EQ169)+SUM(EQ172:EQ182)+SUM(EQ185:EQ196)+SUM(EQ199:EQ200)+SUM(EQ203:EQ212)+SUM(EQ215:EQ221)+SUM(EQ224:EQ228)+SUM(EQ231:EQ241)+SUM(EQ244:EQ254)+SUM(EQ257:EQ268)+SUM(EQ271:EQ276)+SUM(EQ279:EQ286)+SUM(EQ289:EQ297)+SUM(EQ300:EQ307)+SUM(EQ311:EQ315)+SUM(EQ318:EQ324)+SUM(EQ327:EQ334)+SUM(EQ337:EQ343)+SUM(EQ346:EQ352)+SUM(EQ355:EQ359)+SUM(EQ362:EQ372)+SUM(EQ375:EQ381)+SUM(EQ384:EQ388)</f>
        <v>0</v>
      </c>
      <c r="ER10" s="102"/>
      <c r="ES10" s="102">
        <f>SUM(ES13:ES14)+SUM(ES17:ES23)+SUM(ES26:ES37)+SUM(ES40:ES49)+SUM(ES52:ES54)+SUM(ES57:ES72)+SUM(ES75:ES78)+SUM(ES81:ES95)+SUM(ES98:ES100)+SUM(ES103:ES112)+SUM(ES115:ES121)+SUM(ES124:ES134)+SUM(ES137:ES145)+SUM(ES148:ES156)+SUM(ES159:ES169)+SUM(ES172:ES182)+SUM(ES185:ES196)+SUM(ES199:ES200)+SUM(ES203:ES212)+SUM(ES215:ES221)+SUM(ES224:ES228)+SUM(ES231:ES241)+SUM(ES244:ES254)+SUM(ES257:ES268)+SUM(ES271:ES276)+SUM(ES279:ES286)+SUM(ES289:ES297)+SUM(ES300:ES307)+SUM(ES311:ES315)+SUM(ES318:ES324)+SUM(ES327:ES334)+SUM(ES337:ES343)+SUM(ES346:ES352)+SUM(ES355:ES359)+SUM(ES362:ES372)+SUM(ES375:ES381)+SUM(ES384:ES388)</f>
        <v>0</v>
      </c>
      <c r="ET10" s="102">
        <f>SUM(ET13:ET14)+SUM(ET17:ET23)+SUM(ET26:ET37)+SUM(ET40:ET49)+SUM(ET52:ET54)+SUM(ET57:ET72)+SUM(ET75:ET78)+SUM(ET81:ET95)+SUM(ET98:ET100)+SUM(ET103:ET112)+SUM(ET115:ET121)+SUM(ET124:ET134)+SUM(ET137:ET145)+SUM(ET148:ET156)+SUM(ET159:ET169)+SUM(ET172:ET182)+SUM(ET185:ET196)+SUM(ET199:ET200)+SUM(ET203:ET212)+SUM(ET215:ET221)+SUM(ET224:ET228)+SUM(ET231:ET241)+SUM(ET244:ET254)+SUM(ET257:ET268)+SUM(ET271:ET276)+SUM(ET279:ET286)+SUM(ET289:ET297)+SUM(ET300:ET307)+SUM(ET311:ET315)+SUM(ET318:ET324)+SUM(ET327:ET334)+SUM(ET337:ET343)+SUM(ET346:ET352)+SUM(ET355:ET359)+SUM(ET362:ET372)+SUM(ET375:ET381)+SUM(ET384:ET388)</f>
        <v>0</v>
      </c>
      <c r="EU10" s="102"/>
      <c r="EV10" s="102">
        <f>SUM(EV13:EV14)+SUM(EV17:EV23)+SUM(EV26:EV37)+SUM(EV40:EV49)+SUM(EV52:EV54)+SUM(EV57:EV72)+SUM(EV75:EV78)+SUM(EV81:EV95)+SUM(EV98:EV100)+SUM(EV103:EV112)+SUM(EV115:EV121)+SUM(EV124:EV134)+SUM(EV137:EV145)+SUM(EV148:EV156)+SUM(EV159:EV169)+SUM(EV172:EV182)+SUM(EV185:EV196)+SUM(EV199:EV200)+SUM(EV203:EV212)+SUM(EV215:EV221)+SUM(EV224:EV228)+SUM(EV231:EV241)+SUM(EV244:EV254)+SUM(EV257:EV268)+SUM(EV271:EV276)+SUM(EV279:EV286)+SUM(EV289:EV297)+SUM(EV300:EV307)+SUM(EV311:EV315)+SUM(EV318:EV324)+SUM(EV327:EV334)+SUM(EV337:EV343)+SUM(EV346:EV352)+SUM(EV355:EV359)+SUM(EV362:EV372)+SUM(EV375:EV381)+SUM(EV384:EV388)</f>
        <v>0</v>
      </c>
      <c r="EW10" s="102">
        <f>SUM(EW13:EW14)+SUM(EW17:EW23)+SUM(EW26:EW37)+SUM(EW40:EW49)+SUM(EW52:EW54)+SUM(EW57:EW72)+SUM(EW75:EW78)+SUM(EW81:EW95)+SUM(EW98:EW100)+SUM(EW103:EW112)+SUM(EW115:EW121)+SUM(EW124:EW134)+SUM(EW137:EW145)+SUM(EW148:EW156)+SUM(EW159:EW169)+SUM(EW172:EW182)+SUM(EW185:EW196)+SUM(EW199:EW200)+SUM(EW203:EW212)+SUM(EW215:EW221)+SUM(EW224:EW228)+SUM(EW231:EW241)+SUM(EW244:EW254)+SUM(EW257:EW268)+SUM(EW271:EW276)+SUM(EW279:EW286)+SUM(EW289:EW297)+SUM(EW300:EW307)+SUM(EW311:EW315)+SUM(EW318:EW324)+SUM(EW327:EW334)+SUM(EW337:EW343)+SUM(EW346:EW352)+SUM(EW355:EW359)+SUM(EW362:EW372)+SUM(EW375:EW381)+SUM(EW384:EW388)</f>
        <v>0</v>
      </c>
      <c r="EX10" s="102"/>
      <c r="EY10" s="102">
        <f>SUM(EY13:EY14)+SUM(EY17:EY23)+SUM(EY26:EY37)+SUM(EY40:EY49)+SUM(EY52:EY54)+SUM(EY57:EY72)+SUM(EY75:EY78)+SUM(EY81:EY95)+SUM(EY98:EY100)+SUM(EY103:EY112)+SUM(EY115:EY121)+SUM(EY124:EY134)+SUM(EY137:EY145)+SUM(EY148:EY156)+SUM(EY159:EY169)+SUM(EY172:EY182)+SUM(EY185:EY196)+SUM(EY199:EY200)+SUM(EY203:EY212)+SUM(EY215:EY221)+SUM(EY224:EY228)+SUM(EY231:EY241)+SUM(EY244:EY254)+SUM(EY257:EY268)+SUM(EY271:EY276)+SUM(EY279:EY286)+SUM(EY289:EY297)+SUM(EY300:EY307)+SUM(EY311:EY315)+SUM(EY318:EY324)+SUM(EY327:EY334)+SUM(EY337:EY343)+SUM(EY346:EY352)+SUM(EY355:EY359)+SUM(EY362:EY372)+SUM(EY375:EY381)+SUM(EY384:EY388)</f>
        <v>0</v>
      </c>
      <c r="EZ10" s="102">
        <f>SUM(EZ13:EZ14)+SUM(EZ17:EZ23)+SUM(EZ26:EZ37)+SUM(EZ40:EZ49)+SUM(EZ52:EZ54)+SUM(EZ57:EZ72)+SUM(EZ75:EZ78)+SUM(EZ81:EZ95)+SUM(EZ98:EZ100)+SUM(EZ103:EZ112)+SUM(EZ115:EZ121)+SUM(EZ124:EZ134)+SUM(EZ137:EZ145)+SUM(EZ148:EZ156)+SUM(EZ159:EZ169)+SUM(EZ172:EZ182)+SUM(EZ185:EZ196)+SUM(EZ199:EZ200)+SUM(EZ203:EZ212)+SUM(EZ215:EZ221)+SUM(EZ224:EZ228)+SUM(EZ231:EZ241)+SUM(EZ244:EZ254)+SUM(EZ257:EZ268)+SUM(EZ271:EZ276)+SUM(EZ279:EZ286)+SUM(EZ289:EZ297)+SUM(EZ300:EZ307)+SUM(EZ311:EZ315)+SUM(EZ318:EZ324)+SUM(EZ327:EZ334)+SUM(EZ337:EZ343)+SUM(EZ346:EZ352)+SUM(EZ355:EZ359)+SUM(EZ362:EZ372)+SUM(EZ375:EZ381)+SUM(EZ384:EZ388)</f>
        <v>0</v>
      </c>
      <c r="FA10" s="102"/>
      <c r="FB10" s="102">
        <f>SUM(FB13:FB14)+SUM(FB17:FB23)+SUM(FB26:FB37)+SUM(FB40:FB49)+SUM(FB52:FB54)+SUM(FB57:FB72)+SUM(FB75:FB78)+SUM(FB81:FB95)+SUM(FB98:FB100)+SUM(FB103:FB112)+SUM(FB115:FB121)+SUM(FB124:FB134)+SUM(FB137:FB145)+SUM(FB148:FB156)+SUM(FB159:FB169)+SUM(FB172:FB182)+SUM(FB185:FB196)+SUM(FB199:FB200)+SUM(FB203:FB212)+SUM(FB215:FB221)+SUM(FB224:FB228)+SUM(FB231:FB241)+SUM(FB244:FB254)+SUM(FB257:FB268)+SUM(FB271:FB276)+SUM(FB279:FB286)+SUM(FB289:FB297)+SUM(FB300:FB307)+SUM(FB311:FB315)+SUM(FB318:FB324)+SUM(FB327:FB334)+SUM(FB337:FB343)+SUM(FB346:FB352)+SUM(FB355:FB359)+SUM(FB362:FB372)+SUM(FB375:FB381)+SUM(FB384:FB388)</f>
        <v>0</v>
      </c>
      <c r="FC10" s="102">
        <f>SUM(FC13:FC14)+SUM(FC17:FC23)+SUM(FC26:FC37)+SUM(FC40:FC49)+SUM(FC52:FC54)+SUM(FC57:FC72)+SUM(FC75:FC78)+SUM(FC81:FC95)+SUM(FC98:FC100)+SUM(FC103:FC112)+SUM(FC115:FC121)+SUM(FC124:FC134)+SUM(FC137:FC145)+SUM(FC148:FC156)+SUM(FC159:FC169)+SUM(FC172:FC182)+SUM(FC185:FC196)+SUM(FC199:FC200)+SUM(FC203:FC212)+SUM(FC215:FC221)+SUM(FC224:FC228)+SUM(FC231:FC241)+SUM(FC244:FC254)+SUM(FC257:FC268)+SUM(FC271:FC276)+SUM(FC279:FC286)+SUM(FC289:FC297)+SUM(FC300:FC307)+SUM(FC311:FC315)+SUM(FC318:FC324)+SUM(FC327:FC334)+SUM(FC337:FC343)+SUM(FC346:FC352)+SUM(FC355:FC359)+SUM(FC362:FC372)+SUM(FC375:FC381)+SUM(FC384:FC388)</f>
        <v>0</v>
      </c>
      <c r="FD10" s="102"/>
      <c r="FE10" s="102">
        <f>SUM(FE13:FE14)+SUM(FE17:FE23)+SUM(FE26:FE37)+SUM(FE40:FE49)+SUM(FE52:FE54)+SUM(FE57:FE72)+SUM(FE75:FE78)+SUM(FE81:FE95)+SUM(FE98:FE100)+SUM(FE103:FE112)+SUM(FE115:FE121)+SUM(FE124:FE134)+SUM(FE137:FE145)+SUM(FE148:FE156)+SUM(FE159:FE169)+SUM(FE172:FE182)+SUM(FE185:FE196)+SUM(FE199:FE200)+SUM(FE203:FE212)+SUM(FE215:FE221)+SUM(FE224:FE228)+SUM(FE231:FE241)+SUM(FE244:FE254)+SUM(FE257:FE268)+SUM(FE271:FE276)+SUM(FE279:FE286)+SUM(FE289:FE297)+SUM(FE300:FE307)+SUM(FE311:FE315)+SUM(FE318:FE324)+SUM(FE327:FE334)+SUM(FE337:FE343)+SUM(FE346:FE352)+SUM(FE355:FE359)+SUM(FE362:FE372)+SUM(FE375:FE381)+SUM(FE384:FE388)</f>
        <v>0</v>
      </c>
      <c r="FF10" s="102">
        <f>SUM(FF13:FF14)+SUM(FF17:FF23)+SUM(FF26:FF37)+SUM(FF40:FF49)+SUM(FF52:FF54)+SUM(FF57:FF72)+SUM(FF75:FF78)+SUM(FF81:FF95)+SUM(FF98:FF100)+SUM(FF103:FF112)+SUM(FF115:FF121)+SUM(FF124:FF134)+SUM(FF137:FF145)+SUM(FF148:FF156)+SUM(FF159:FF169)+SUM(FF172:FF182)+SUM(FF185:FF196)+SUM(FF199:FF200)+SUM(FF203:FF212)+SUM(FF215:FF221)+SUM(FF224:FF228)+SUM(FF231:FF241)+SUM(FF244:FF254)+SUM(FF257:FF268)+SUM(FF271:FF276)+SUM(FF279:FF286)+SUM(FF289:FF297)+SUM(FF300:FF307)+SUM(FF311:FF315)+SUM(FF318:FF324)+SUM(FF327:FF334)+SUM(FF337:FF343)+SUM(FF346:FF352)+SUM(FF355:FF359)+SUM(FF362:FF372)+SUM(FF375:FF381)+SUM(FF384:FF388)</f>
        <v>0</v>
      </c>
      <c r="FG10" s="102"/>
      <c r="FH10" s="102">
        <f>SUM(FH13:FH14)+SUM(FH17:FH23)+SUM(FH26:FH37)+SUM(FH40:FH49)+SUM(FH52:FH54)+SUM(FH57:FH72)+SUM(FH75:FH78)+SUM(FH81:FH95)+SUM(FH98:FH100)+SUM(FH103:FH112)+SUM(FH115:FH121)+SUM(FH124:FH134)+SUM(FH137:FH145)+SUM(FH148:FH156)+SUM(FH159:FH169)+SUM(FH172:FH182)+SUM(FH185:FH196)+SUM(FH199:FH200)+SUM(FH203:FH212)+SUM(FH215:FH221)+SUM(FH224:FH228)+SUM(FH231:FH241)+SUM(FH244:FH254)+SUM(FH257:FH268)+SUM(FH271:FH276)+SUM(FH279:FH286)+SUM(FH289:FH297)+SUM(FH300:FH307)+SUM(FH311:FH315)+SUM(FH318:FH324)+SUM(FH327:FH334)+SUM(FH337:FH343)+SUM(FH346:FH352)+SUM(FH355:FH359)+SUM(FH362:FH372)+SUM(FH375:FH381)+SUM(FH384:FH388)</f>
        <v>0</v>
      </c>
      <c r="FI10" s="102">
        <f>SUM(FI13:FI14)+SUM(FI17:FI23)+SUM(FI26:FI37)+SUM(FI40:FI49)+SUM(FI52:FI54)+SUM(FI57:FI72)+SUM(FI75:FI78)+SUM(FI81:FI95)+SUM(FI98:FI100)+SUM(FI103:FI112)+SUM(FI115:FI121)+SUM(FI124:FI134)+SUM(FI137:FI145)+SUM(FI148:FI156)+SUM(FI159:FI169)+SUM(FI172:FI182)+SUM(FI185:FI196)+SUM(FI199:FI200)+SUM(FI203:FI212)+SUM(FI215:FI221)+SUM(FI224:FI228)+SUM(FI231:FI241)+SUM(FI244:FI254)+SUM(FI257:FI268)+SUM(FI271:FI276)+SUM(FI279:FI286)+SUM(FI289:FI297)+SUM(FI300:FI307)+SUM(FI311:FI315)+SUM(FI318:FI324)+SUM(FI327:FI334)+SUM(FI337:FI343)+SUM(FI346:FI352)+SUM(FI355:FI359)+SUM(FI362:FI372)+SUM(FI375:FI381)+SUM(FI384:FI388)</f>
        <v>0</v>
      </c>
      <c r="FJ10" s="102"/>
      <c r="FK10" s="102">
        <f>SUM(FK13:FK14)+SUM(FK17:FK23)+SUM(FK26:FK37)+SUM(FK40:FK49)+SUM(FK52:FK54)+SUM(FK57:FK72)+SUM(FK75:FK78)+SUM(FK81:FK95)+SUM(FK98:FK100)+SUM(FK103:FK112)+SUM(FK115:FK121)+SUM(FK124:FK134)+SUM(FK137:FK145)+SUM(FK148:FK156)+SUM(FK159:FK169)+SUM(FK172:FK182)+SUM(FK185:FK196)+SUM(FK199:FK200)+SUM(FK203:FK212)+SUM(FK215:FK221)+SUM(FK224:FK228)+SUM(FK231:FK241)+SUM(FK244:FK254)+SUM(FK257:FK268)+SUM(FK271:FK276)+SUM(FK279:FK286)+SUM(FK289:FK297)+SUM(FK300:FK307)+SUM(FK311:FK315)+SUM(FK318:FK324)+SUM(FK327:FK334)+SUM(FK337:FK343)+SUM(FK346:FK352)+SUM(FK355:FK359)+SUM(FK362:FK372)+SUM(FK375:FK381)+SUM(FK384:FK388)</f>
        <v>0</v>
      </c>
      <c r="FL10" s="102">
        <f>SUM(FL13:FL14)+SUM(FL17:FL23)+SUM(FL26:FL37)+SUM(FL40:FL49)+SUM(FL52:FL54)+SUM(FL57:FL72)+SUM(FL75:FL78)+SUM(FL81:FL95)+SUM(FL98:FL100)+SUM(FL103:FL112)+SUM(FL115:FL121)+SUM(FL124:FL134)+SUM(FL137:FL145)+SUM(FL148:FL156)+SUM(FL159:FL169)+SUM(FL172:FL182)+SUM(FL185:FL196)+SUM(FL199:FL200)+SUM(FL203:FL212)+SUM(FL215:FL221)+SUM(FL224:FL228)+SUM(FL231:FL241)+SUM(FL244:FL254)+SUM(FL257:FL268)+SUM(FL271:FL276)+SUM(FL279:FL286)+SUM(FL289:FL297)+SUM(FL300:FL307)+SUM(FL311:FL315)+SUM(FL318:FL324)+SUM(FL327:FL334)+SUM(FL337:FL343)+SUM(FL346:FL352)+SUM(FL355:FL359)+SUM(FL362:FL372)+SUM(FL375:FL381)+SUM(FL384:FL388)</f>
        <v>0</v>
      </c>
      <c r="FM10" s="102"/>
      <c r="FN10" s="102">
        <f>SUM(FN13:FN14)+SUM(FN17:FN23)+SUM(FN26:FN37)+SUM(FN40:FN49)+SUM(FN52:FN54)+SUM(FN57:FN72)+SUM(FN75:FN78)+SUM(FN81:FN95)+SUM(FN98:FN100)+SUM(FN103:FN112)+SUM(FN115:FN121)+SUM(FN124:FN134)+SUM(FN137:FN145)+SUM(FN148:FN156)+SUM(FN159:FN169)+SUM(FN172:FN182)+SUM(FN185:FN196)+SUM(FN199:FN200)+SUM(FN203:FN212)+SUM(FN215:FN221)+SUM(FN224:FN228)+SUM(FN231:FN241)+SUM(FN244:FN254)+SUM(FN257:FN268)+SUM(FN271:FN276)+SUM(FN279:FN286)+SUM(FN289:FN297)+SUM(FN300:FN307)+SUM(FN311:FN315)+SUM(FN318:FN324)+SUM(FN327:FN334)+SUM(FN337:FN343)+SUM(FN346:FN352)+SUM(FN355:FN359)+SUM(FN362:FN372)+SUM(FN375:FN381)+SUM(FN384:FN388)</f>
        <v>0</v>
      </c>
      <c r="FO10" s="102">
        <f>SUM(FO13:FO14)+SUM(FO17:FO23)+SUM(FO26:FO37)+SUM(FO40:FO49)+SUM(FO52:FO54)+SUM(FO57:FO72)+SUM(FO75:FO78)+SUM(FO81:FO95)+SUM(FO98:FO100)+SUM(FO103:FO112)+SUM(FO115:FO121)+SUM(FO124:FO134)+SUM(FO137:FO145)+SUM(FO148:FO156)+SUM(FO159:FO169)+SUM(FO172:FO182)+SUM(FO185:FO196)+SUM(FO199:FO200)+SUM(FO203:FO212)+SUM(FO215:FO221)+SUM(FO224:FO228)+SUM(FO231:FO241)+SUM(FO244:FO254)+SUM(FO257:FO268)+SUM(FO271:FO276)+SUM(FO279:FO286)+SUM(FO289:FO297)+SUM(FO300:FO307)+SUM(FO311:FO315)+SUM(FO318:FO324)+SUM(FO327:FO334)+SUM(FO337:FO343)+SUM(FO346:FO352)+SUM(FO355:FO359)+SUM(FO362:FO372)+SUM(FO375:FO381)+SUM(FO384:FO388)</f>
        <v>0</v>
      </c>
      <c r="FP10" s="102"/>
      <c r="FQ10" s="102">
        <f>SUM(FQ13:FQ14)+SUM(FQ17:FQ23)+SUM(FQ26:FQ37)+SUM(FQ40:FQ49)+SUM(FQ52:FQ54)+SUM(FQ57:FQ72)+SUM(FQ75:FQ78)+SUM(FQ81:FQ95)+SUM(FQ98:FQ100)+SUM(FQ103:FQ112)+SUM(FQ115:FQ121)+SUM(FQ124:FQ134)+SUM(FQ137:FQ145)+SUM(FQ148:FQ156)+SUM(FQ159:FQ169)+SUM(FQ172:FQ182)+SUM(FQ185:FQ196)+SUM(FQ199:FQ200)+SUM(FQ203:FQ212)+SUM(FQ215:FQ221)+SUM(FQ224:FQ228)+SUM(FQ231:FQ241)+SUM(FQ244:FQ254)+SUM(FQ257:FQ268)+SUM(FQ271:FQ276)+SUM(FQ279:FQ286)+SUM(FQ289:FQ297)+SUM(FQ300:FQ307)+SUM(FQ311:FQ315)+SUM(FQ318:FQ324)+SUM(FQ327:FQ334)+SUM(FQ337:FQ343)+SUM(FQ346:FQ352)+SUM(FQ355:FQ359)+SUM(FQ362:FQ372)+SUM(FQ375:FQ381)+SUM(FQ384:FQ388)</f>
        <v>9548.1397500000003</v>
      </c>
      <c r="FR10" s="102">
        <f>SUM(FR13:FR14)+SUM(FR17:FR23)+SUM(FR26:FR37)+SUM(FR40:FR49)+SUM(FR52:FR54)+SUM(FR57:FR72)+SUM(FR75:FR78)+SUM(FR81:FR95)+SUM(FR98:FR100)+SUM(FR103:FR112)+SUM(FR115:FR121)+SUM(FR124:FR134)+SUM(FR137:FR145)+SUM(FR148:FR156)+SUM(FR159:FR169)+SUM(FR172:FR182)+SUM(FR185:FR196)+SUM(FR199:FR200)+SUM(FR203:FR212)+SUM(FR215:FR221)+SUM(FR224:FR228)+SUM(FR231:FR241)+SUM(FR244:FR254)+SUM(FR257:FR268)+SUM(FR271:FR276)+SUM(FR279:FR286)+SUM(FR289:FR297)+SUM(FR300:FR307)+SUM(FR311:FR315)+SUM(FR318:FR324)+SUM(FR327:FR334)+SUM(FR337:FR343)+SUM(FR346:FR352)+SUM(FR355:FR359)+SUM(FR362:FR372)+SUM(FR375:FR381)+SUM(FR384:FR388)</f>
        <v>4773.9802200000004</v>
      </c>
      <c r="FS10" s="102">
        <f t="shared" si="37"/>
        <v>49.999061021284277</v>
      </c>
      <c r="FT10" s="102">
        <f>SUM(FT13:FT14)+SUM(FT17:FT23)+SUM(FT26:FT37)+SUM(FT40:FT49)+SUM(FT52:FT54)+SUM(FT57:FT72)+SUM(FT75:FT78)+SUM(FT81:FT95)+SUM(FT98:FT100)+SUM(FT103:FT112)+SUM(FT115:FT121)+SUM(FT124:FT134)+SUM(FT137:FT145)+SUM(FT148:FT156)+SUM(FT159:FT169)+SUM(FT172:FT182)+SUM(FT185:FT196)+SUM(FT199:FT200)+SUM(FT203:FT212)+SUM(FT215:FT221)+SUM(FT224:FT228)+SUM(FT231:FT241)+SUM(FT244:FT254)+SUM(FT257:FT268)+SUM(FT271:FT276)+SUM(FT279:FT286)+SUM(FT289:FT297)+SUM(FT300:FT307)+SUM(FT311:FT315)+SUM(FT318:FT324)+SUM(FT327:FT334)+SUM(FT337:FT343)+SUM(FT346:FT352)+SUM(FT355:FT359)+SUM(FT362:FT372)+SUM(FT375:FT381)+SUM(FT384:FT388)</f>
        <v>211021</v>
      </c>
      <c r="FU10" s="102">
        <f>SUM(FU13:FU14)+SUM(FU17:FU23)+SUM(FU26:FU37)+SUM(FU40:FU49)+SUM(FU52:FU54)+SUM(FU57:FU72)+SUM(FU75:FU78)+SUM(FU81:FU95)+SUM(FU98:FU100)+SUM(FU103:FU112)+SUM(FU115:FU121)+SUM(FU124:FU134)+SUM(FU137:FU145)+SUM(FU148:FU156)+SUM(FU159:FU169)+SUM(FU172:FU182)+SUM(FU185:FU196)+SUM(FU199:FU200)+SUM(FU203:FU212)+SUM(FU215:FU221)+SUM(FU224:FU228)+SUM(FU231:FU241)+SUM(FU244:FU254)+SUM(FU257:FU268)+SUM(FU271:FU276)+SUM(FU279:FU286)+SUM(FU289:FU297)+SUM(FU300:FU307)+SUM(FU311:FU315)+SUM(FU318:FU324)+SUM(FU327:FU334)+SUM(FU337:FU343)+SUM(FU346:FU352)+SUM(FU355:FU359)+SUM(FU362:FU372)+SUM(FU375:FU381)+SUM(FU384:FU388)</f>
        <v>138310.76024999999</v>
      </c>
      <c r="FV10" s="102">
        <f t="shared" si="38"/>
        <v>65.543600044545329</v>
      </c>
      <c r="FW10" s="102">
        <f>SUM(FW13:FW14)+SUM(FW17:FW23)+SUM(FW26:FW37)+SUM(FW40:FW49)+SUM(FW52:FW54)+SUM(FW57:FW72)+SUM(FW75:FW78)+SUM(FW81:FW95)+SUM(FW98:FW100)+SUM(FW103:FW112)+SUM(FW115:FW121)+SUM(FW124:FW134)+SUM(FW137:FW145)+SUM(FW148:FW156)+SUM(FW159:FW169)+SUM(FW172:FW182)+SUM(FW185:FW196)+SUM(FW199:FW200)+SUM(FW203:FW212)+SUM(FW215:FW221)+SUM(FW224:FW228)+SUM(FW231:FW241)+SUM(FW244:FW254)+SUM(FW257:FW268)+SUM(FW271:FW276)+SUM(FW279:FW286)+SUM(FW289:FW297)+SUM(FW300:FW307)+SUM(FW311:FW315)+SUM(FW318:FW324)+SUM(FW327:FW334)+SUM(FW337:FW343)+SUM(FW346:FW352)+SUM(FW355:FW359)+SUM(FW362:FW372)+SUM(FW375:FW381)+SUM(FW384:FW388)</f>
        <v>0</v>
      </c>
      <c r="FX10" s="102">
        <f>SUM(FX13:FX14)+SUM(FX17:FX23)+SUM(FX26:FX37)+SUM(FX40:FX49)+SUM(FX52:FX54)+SUM(FX57:FX72)+SUM(FX75:FX78)+SUM(FX81:FX95)+SUM(FX98:FX100)+SUM(FX103:FX112)+SUM(FX115:FX121)+SUM(FX124:FX134)+SUM(FX137:FX145)+SUM(FX148:FX156)+SUM(FX159:FX169)+SUM(FX172:FX182)+SUM(FX185:FX196)+SUM(FX199:FX200)+SUM(FX203:FX212)+SUM(FX215:FX221)+SUM(FX224:FX228)+SUM(FX231:FX241)+SUM(FX244:FX254)+SUM(FX257:FX268)+SUM(FX271:FX276)+SUM(FX279:FX286)+SUM(FX289:FX297)+SUM(FX300:FX307)+SUM(FX311:FX315)+SUM(FX318:FX324)+SUM(FX327:FX334)+SUM(FX337:FX343)+SUM(FX346:FX352)+SUM(FX355:FX359)+SUM(FX362:FX372)+SUM(FX375:FX381)+SUM(FX384:FX388)</f>
        <v>0</v>
      </c>
      <c r="FY10" s="102"/>
      <c r="FZ10" s="102">
        <f>SUM(FZ13:FZ14)+SUM(FZ17:FZ23)+SUM(FZ26:FZ37)+SUM(FZ40:FZ49)+SUM(FZ52:FZ54)+SUM(FZ57:FZ72)+SUM(FZ75:FZ78)+SUM(FZ81:FZ95)+SUM(FZ98:FZ100)+SUM(FZ103:FZ112)+SUM(FZ115:FZ121)+SUM(FZ124:FZ134)+SUM(FZ137:FZ145)+SUM(FZ148:FZ156)+SUM(FZ159:FZ169)+SUM(FZ172:FZ182)+SUM(FZ185:FZ196)+SUM(FZ199:FZ200)+SUM(FZ203:FZ212)+SUM(FZ215:FZ221)+SUM(FZ224:FZ228)+SUM(FZ231:FZ241)+SUM(FZ244:FZ254)+SUM(FZ257:FZ268)+SUM(FZ271:FZ276)+SUM(FZ279:FZ286)+SUM(FZ289:FZ297)+SUM(FZ300:FZ307)+SUM(FZ311:FZ315)+SUM(FZ318:FZ324)+SUM(FZ327:FZ334)+SUM(FZ337:FZ343)+SUM(FZ346:FZ352)+SUM(FZ355:FZ359)+SUM(FZ362:FZ372)+SUM(FZ375:FZ381)+SUM(FZ384:FZ388)</f>
        <v>0</v>
      </c>
      <c r="GA10" s="102">
        <f>SUM(GA13:GA14)+SUM(GA17:GA23)+SUM(GA26:GA37)+SUM(GA40:GA49)+SUM(GA52:GA54)+SUM(GA57:GA72)+SUM(GA75:GA78)+SUM(GA81:GA95)+SUM(GA98:GA100)+SUM(GA103:GA112)+SUM(GA115:GA121)+SUM(GA124:GA134)+SUM(GA137:GA145)+SUM(GA148:GA156)+SUM(GA159:GA169)+SUM(GA172:GA182)+SUM(GA185:GA196)+SUM(GA199:GA200)+SUM(GA203:GA212)+SUM(GA215:GA221)+SUM(GA224:GA228)+SUM(GA231:GA241)+SUM(GA244:GA254)+SUM(GA257:GA268)+SUM(GA271:GA276)+SUM(GA279:GA286)+SUM(GA289:GA297)+SUM(GA300:GA307)+SUM(GA311:GA315)+SUM(GA318:GA324)+SUM(GA327:GA334)+SUM(GA337:GA343)+SUM(GA346:GA352)+SUM(GA355:GA359)+SUM(GA362:GA372)+SUM(GA375:GA381)+SUM(GA384:GA388)</f>
        <v>0</v>
      </c>
      <c r="GB10" s="102"/>
      <c r="GC10" s="102">
        <f>SUM(GC13:GC14)+SUM(GC17:GC23)+SUM(GC26:GC37)+SUM(GC40:GC49)+SUM(GC52:GC54)+SUM(GC57:GC72)+SUM(GC75:GC78)+SUM(GC81:GC95)+SUM(GC98:GC100)+SUM(GC103:GC112)+SUM(GC115:GC121)+SUM(GC124:GC134)+SUM(GC137:GC145)+SUM(GC148:GC156)+SUM(GC159:GC169)+SUM(GC172:GC182)+SUM(GC185:GC196)+SUM(GC199:GC200)+SUM(GC203:GC212)+SUM(GC215:GC221)+SUM(GC224:GC228)+SUM(GC231:GC241)+SUM(GC244:GC254)+SUM(GC257:GC268)+SUM(GC271:GC276)+SUM(GC279:GC286)+SUM(GC289:GC297)+SUM(GC300:GC307)+SUM(GC311:GC315)+SUM(GC318:GC324)+SUM(GC327:GC334)+SUM(GC337:GC343)+SUM(GC346:GC352)+SUM(GC355:GC359)+SUM(GC362:GC372)+SUM(GC375:GC381)+SUM(GC384:GC388)</f>
        <v>1738.7</v>
      </c>
      <c r="GD10" s="102">
        <f>SUM(GD13:GD14)+SUM(GD17:GD23)+SUM(GD26:GD37)+SUM(GD40:GD49)+SUM(GD52:GD54)+SUM(GD57:GD72)+SUM(GD75:GD78)+SUM(GD81:GD95)+SUM(GD98:GD100)+SUM(GD103:GD112)+SUM(GD115:GD121)+SUM(GD124:GD134)+SUM(GD137:GD145)+SUM(GD148:GD156)+SUM(GD159:GD169)+SUM(GD172:GD182)+SUM(GD185:GD196)+SUM(GD199:GD200)+SUM(GD203:GD212)+SUM(GD215:GD221)+SUM(GD224:GD228)+SUM(GD231:GD241)+SUM(GD244:GD254)+SUM(GD257:GD268)+SUM(GD271:GD276)+SUM(GD279:GD286)+SUM(GD289:GD297)+SUM(GD300:GD307)+SUM(GD311:GD315)+SUM(GD318:GD324)+SUM(GD327:GD334)+SUM(GD337:GD343)+SUM(GD346:GD352)+SUM(GD355:GD359)+SUM(GD362:GD372)+SUM(GD375:GD381)+SUM(GD384:GD388)</f>
        <v>1714.8500000000001</v>
      </c>
      <c r="GE10" s="102">
        <f t="shared" si="41"/>
        <v>98.62828550066142</v>
      </c>
      <c r="GF10" s="102">
        <f>SUM(GF13:GF14)+SUM(GF17:GF23)+SUM(GF26:GF37)+SUM(GF40:GF49)+SUM(GF52:GF54)+SUM(GF57:GF72)+SUM(GF75:GF78)+SUM(GF81:GF95)+SUM(GF98:GF100)+SUM(GF103:GF112)+SUM(GF115:GF121)+SUM(GF124:GF134)+SUM(GF137:GF145)+SUM(GF148:GF156)+SUM(GF159:GF169)+SUM(GF172:GF182)+SUM(GF185:GF196)+SUM(GF199:GF200)+SUM(GF203:GF212)+SUM(GF215:GF221)+SUM(GF224:GF228)+SUM(GF231:GF241)+SUM(GF244:GF254)+SUM(GF257:GF268)+SUM(GF271:GF276)+SUM(GF279:GF286)+SUM(GF289:GF297)+SUM(GF300:GF307)+SUM(GF311:GF315)+SUM(GF318:GF324)+SUM(GF327:GF334)+SUM(GF337:GF343)+SUM(GF346:GF352)+SUM(GF355:GF359)+SUM(GF362:GF372)+SUM(GF375:GF381)+SUM(GF384:GF388)</f>
        <v>7009.5505000000003</v>
      </c>
      <c r="GG10" s="102">
        <f>SUM(GG13:GG14)+SUM(GG17:GG23)+SUM(GG26:GG37)+SUM(GG40:GG49)+SUM(GG52:GG54)+SUM(GG57:GG72)+SUM(GG75:GG78)+SUM(GG81:GG95)+SUM(GG98:GG100)+SUM(GG103:GG112)+SUM(GG115:GG121)+SUM(GG124:GG134)+SUM(GG137:GG145)+SUM(GG148:GG156)+SUM(GG159:GG169)+SUM(GG172:GG182)+SUM(GG185:GG196)+SUM(GG199:GG200)+SUM(GG203:GG212)+SUM(GG215:GG221)+SUM(GG224:GG228)+SUM(GG231:GG241)+SUM(GG244:GG254)+SUM(GG257:GG268)+SUM(GG271:GG276)+SUM(GG279:GG286)+SUM(GG289:GG297)+SUM(GG300:GG307)+SUM(GG311:GG315)+SUM(GG318:GG324)+SUM(GG327:GG334)+SUM(GG337:GG343)+SUM(GG346:GG352)+SUM(GG355:GG359)+SUM(GG362:GG372)+SUM(GG375:GG381)+SUM(GG384:GG388)</f>
        <v>0</v>
      </c>
      <c r="GH10" s="102"/>
      <c r="GI10" s="102">
        <f>SUM(GI13:GI14)+SUM(GI17:GI23)+SUM(GI26:GI37)+SUM(GI40:GI49)+SUM(GI52:GI54)+SUM(GI57:GI72)+SUM(GI75:GI78)+SUM(GI81:GI95)+SUM(GI98:GI100)+SUM(GI103:GI112)+SUM(GI115:GI121)+SUM(GI124:GI134)+SUM(GI137:GI145)+SUM(GI148:GI156)+SUM(GI159:GI169)+SUM(GI172:GI182)+SUM(GI185:GI196)+SUM(GI199:GI200)+SUM(GI203:GI212)+SUM(GI215:GI221)+SUM(GI224:GI228)+SUM(GI231:GI241)+SUM(GI244:GI254)+SUM(GI257:GI268)+SUM(GI271:GI276)+SUM(GI279:GI286)+SUM(GI289:GI297)+SUM(GI300:GI307)+SUM(GI311:GI315)+SUM(GI318:GI324)+SUM(GI327:GI334)+SUM(GI337:GI343)+SUM(GI346:GI352)+SUM(GI355:GI359)+SUM(GI362:GI372)+SUM(GI375:GI381)+SUM(GI384:GI388)</f>
        <v>0</v>
      </c>
      <c r="GJ10" s="102">
        <f>SUM(GJ13:GJ14)+SUM(GJ17:GJ23)+SUM(GJ26:GJ37)+SUM(GJ40:GJ49)+SUM(GJ52:GJ54)+SUM(GJ57:GJ72)+SUM(GJ75:GJ78)+SUM(GJ81:GJ95)+SUM(GJ98:GJ100)+SUM(GJ103:GJ112)+SUM(GJ115:GJ121)+SUM(GJ124:GJ134)+SUM(GJ137:GJ145)+SUM(GJ148:GJ156)+SUM(GJ159:GJ169)+SUM(GJ172:GJ182)+SUM(GJ185:GJ196)+SUM(GJ199:GJ200)+SUM(GJ203:GJ212)+SUM(GJ215:GJ221)+SUM(GJ224:GJ228)+SUM(GJ231:GJ241)+SUM(GJ244:GJ254)+SUM(GJ257:GJ268)+SUM(GJ271:GJ276)+SUM(GJ279:GJ286)+SUM(GJ289:GJ297)+SUM(GJ300:GJ307)+SUM(GJ311:GJ315)+SUM(GJ318:GJ324)+SUM(GJ327:GJ334)+SUM(GJ337:GJ343)+SUM(GJ346:GJ352)+SUM(GJ355:GJ359)+SUM(GJ362:GJ372)+SUM(GJ375:GJ381)+SUM(GJ384:GJ388)</f>
        <v>0</v>
      </c>
      <c r="GK10" s="102"/>
      <c r="GL10" s="102">
        <f>SUM(GL13:GL14)+SUM(GL17:GL23)+SUM(GL26:GL37)+SUM(GL40:GL49)+SUM(GL52:GL54)+SUM(GL57:GL72)+SUM(GL75:GL78)+SUM(GL81:GL95)+SUM(GL98:GL100)+SUM(GL103:GL112)+SUM(GL115:GL121)+SUM(GL124:GL134)+SUM(GL137:GL145)+SUM(GL148:GL156)+SUM(GL159:GL169)+SUM(GL172:GL182)+SUM(GL185:GL196)+SUM(GL199:GL200)+SUM(GL203:GL212)+SUM(GL215:GL221)+SUM(GL224:GL228)+SUM(GL231:GL241)+SUM(GL244:GL254)+SUM(GL257:GL268)+SUM(GL271:GL276)+SUM(GL279:GL286)+SUM(GL289:GL297)+SUM(GL300:GL307)+SUM(GL311:GL315)+SUM(GL318:GL324)+SUM(GL327:GL334)+SUM(GL337:GL343)+SUM(GL346:GL352)+SUM(GL355:GL359)+SUM(GL362:GL372)+SUM(GL375:GL381)+SUM(GL384:GL388)</f>
        <v>0</v>
      </c>
      <c r="GM10" s="102">
        <f>SUM(GM13:GM14)+SUM(GM17:GM23)+SUM(GM26:GM37)+SUM(GM40:GM49)+SUM(GM52:GM54)+SUM(GM57:GM72)+SUM(GM75:GM78)+SUM(GM81:GM95)+SUM(GM98:GM100)+SUM(GM103:GM112)+SUM(GM115:GM121)+SUM(GM124:GM134)+SUM(GM137:GM145)+SUM(GM148:GM156)+SUM(GM159:GM169)+SUM(GM172:GM182)+SUM(GM185:GM196)+SUM(GM199:GM200)+SUM(GM203:GM212)+SUM(GM215:GM221)+SUM(GM224:GM228)+SUM(GM231:GM241)+SUM(GM244:GM254)+SUM(GM257:GM268)+SUM(GM271:GM276)+SUM(GM279:GM286)+SUM(GM289:GM297)+SUM(GM300:GM307)+SUM(GM311:GM315)+SUM(GM318:GM324)+SUM(GM327:GM334)+SUM(GM337:GM343)+SUM(GM346:GM352)+SUM(GM355:GM359)+SUM(GM362:GM372)+SUM(GM375:GM381)+SUM(GM384:GM388)</f>
        <v>0</v>
      </c>
      <c r="GN10" s="102"/>
      <c r="GO10" s="102">
        <f>SUM(GO13:GO14)+SUM(GO17:GO23)+SUM(GO26:GO37)+SUM(GO40:GO49)+SUM(GO52:GO54)+SUM(GO57:GO72)+SUM(GO75:GO78)+SUM(GO81:GO95)+SUM(GO98:GO100)+SUM(GO103:GO112)+SUM(GO115:GO121)+SUM(GO124:GO134)+SUM(GO137:GO145)+SUM(GO148:GO156)+SUM(GO159:GO169)+SUM(GO172:GO182)+SUM(GO185:GO196)+SUM(GO199:GO200)+SUM(GO203:GO212)+SUM(GO215:GO221)+SUM(GO224:GO228)+SUM(GO231:GO241)+SUM(GO231:GO241)+SUM(GO244:GO254)+SUM(GO257:GO268)+SUM(GO271:GO276)+SUM(GO279:GO286)+SUM(GO289:GO297)+SUM(GO300:GO307)+SUM(GO311:GO315)+SUM(GO318:GO324)+SUM(GO327:GO334)+SUM(GO337:GO343)+SUM(GO346:GO352)+SUM(GO355:GO359)+SUM(GO362:GO372)+SUM(GO375:GO381)+SUM(GO384:GO388)</f>
        <v>85550</v>
      </c>
      <c r="GP10" s="102">
        <f>SUM(GP13:GP14)+SUM(GP17:GP23)+SUM(GP26:GP37)+SUM(GP40:GP49)+SUM(GP52:GP54)+SUM(GP57:GP72)+SUM(GP75:GP78)+SUM(GP81:GP95)+SUM(GP98:GP100)+SUM(GP103:GP112)+SUM(GP115:GP121)+SUM(GP124:GP134)+SUM(GP137:GP145)+SUM(GP148:GP156)+SUM(GP159:GP169)+SUM(GP172:GP182)+SUM(GP185:GP196)+SUM(GP199:GP200)+SUM(GP203:GP212)+SUM(GP215:GP221)+SUM(GP224:GP228)+SUM(GP231:GP241)+SUM(GP231:GP241)+SUM(GP244:GP254)+SUM(GP257:GP268)+SUM(GP271:GP276)+SUM(GP279:GP286)+SUM(GP289:GP297)+SUM(GP300:GP307)+SUM(GP311:GP315)+SUM(GP318:GP324)+SUM(GP327:GP334)+SUM(GP337:GP343)+SUM(GP346:GP352)+SUM(GP355:GP359)+SUM(GP362:GP372)+SUM(GP375:GP381)+SUM(GP384:GP388)</f>
        <v>85549.406180000005</v>
      </c>
      <c r="GQ10" s="102">
        <f>GP10/GO10*100</f>
        <v>99.999305879602574</v>
      </c>
      <c r="GR10" s="102">
        <f>SUM(GR13:GR14)+SUM(GR17:GR23)+SUM(GR26:GR37)+SUM(GR40:GR49)+SUM(GR52:GR54)+SUM(GR57:GR72)+SUM(GR75:GR78)+SUM(GR81:GR95)+SUM(GR98:GR100)+SUM(GR103:GR112)+SUM(GR115:GR121)+SUM(GR124:GR134)+SUM(GR137:GR145)+SUM(GR148:GR156)+SUM(GR159:GR169)+SUM(GR172:GR182)+SUM(GR185:GR196)+SUM(GR199:GR200)+SUM(GR203:GR212)+SUM(GR215:GR221)+SUM(GR224:GR228)+SUM(GR231:GR241)+SUM(GR231:GR241)+SUM(GR244:GR254)+SUM(GR257:GR268)+SUM(GR271:GR276)+SUM(GR279:GR286)+SUM(GR289:GR297)+SUM(GR300:GR307)+SUM(GR311:GR315)+SUM(GR318:GR324)+SUM(GR327:GR334)+SUM(GR337:GR343)+SUM(GR346:GR352)+SUM(GR355:GR359)+SUM(GR362:GR372)+SUM(GR375:GR381)+SUM(GR384:GR388)</f>
        <v>15639.1</v>
      </c>
      <c r="GS10" s="102">
        <f>SUM(GS13:GS14)+SUM(GS17:GS23)+SUM(GS26:GS37)+SUM(GS40:GS49)+SUM(GS52:GS54)+SUM(GS57:GS72)+SUM(GS75:GS78)+SUM(GS81:GS95)+SUM(GS98:GS100)+SUM(GS103:GS112)+SUM(GS115:GS121)+SUM(GS124:GS134)+SUM(GS137:GS145)+SUM(GS148:GS156)+SUM(GS159:GS169)+SUM(GS172:GS182)+SUM(GS185:GS196)+SUM(GS199:GS200)+SUM(GS203:GS212)+SUM(GS215:GS221)+SUM(GS224:GS228)+SUM(GS231:GS241)+SUM(GS231:GS241)+SUM(GS244:GS254)+SUM(GS257:GS268)+SUM(GS271:GS276)+SUM(GS279:GS286)+SUM(GS289:GS297)+SUM(GS300:GS307)+SUM(GS311:GS315)+SUM(GS318:GS324)+SUM(GS327:GS334)+SUM(GS337:GS343)+SUM(GS346:GS352)+SUM(GS355:GS359)+SUM(GS362:GS372)+SUM(GS375:GS381)+SUM(GS384:GS388)</f>
        <v>10743.583949999998</v>
      </c>
      <c r="GT10" s="102">
        <f>GS10/GR10*100</f>
        <v>68.696945156690589</v>
      </c>
      <c r="GU10" s="102">
        <f>SUM(GU13:GU14)+SUM(GU17:GU23)+SUM(GU26:GU37)+SUM(GU40:GU49)+SUM(GU52:GU54)+SUM(GU57:GU72)+SUM(GU75:GU78)+SUM(GU81:GU95)+SUM(GU98:GU100)+SUM(GU103:GU112)+SUM(GU115:GU121)+SUM(GU124:GU134)+SUM(GU137:GU145)+SUM(GU148:GU156)+SUM(GU159:GU169)+SUM(GU172:GU182)+SUM(GU185:GU196)+SUM(GU199:GU200)+SUM(GU203:GU212)+SUM(GU215:GU221)+SUM(GU224:GU228)+SUM(GU231:GU241)+SUM(GU231:GU241)+SUM(GU244:GU254)+SUM(GU257:GU268)+SUM(GU271:GU276)+SUM(GU279:GU286)+SUM(GU289:GU297)+SUM(GU300:GU307)+SUM(GU311:GU315)+SUM(GU318:GU324)+SUM(GU327:GU334)+SUM(GU337:GU343)+SUM(GU346:GU352)+SUM(GU355:GU359)+SUM(GU362:GU372)+SUM(GU375:GU381)+SUM(GU384:GU388)</f>
        <v>19933.5</v>
      </c>
      <c r="GV10" s="102">
        <f>SUM(GV13:GV14)+SUM(GV17:GV23)+SUM(GV26:GV37)+SUM(GV40:GV49)+SUM(GV52:GV54)+SUM(GV57:GV72)+SUM(GV75:GV78)+SUM(GV81:GV95)+SUM(GV98:GV100)+SUM(GV103:GV112)+SUM(GV115:GV121)+SUM(GV124:GV134)+SUM(GV137:GV145)+SUM(GV148:GV156)+SUM(GV159:GV169)+SUM(GV172:GV182)+SUM(GV185:GV196)+SUM(GV199:GV200)+SUM(GV203:GV212)+SUM(GV215:GV221)+SUM(GV224:GV228)+SUM(GV231:GV241)+SUM(GV231:GV241)+SUM(GV244:GV254)+SUM(GV257:GV268)+SUM(GV271:GV276)+SUM(GV279:GV286)+SUM(GV289:GV297)+SUM(GV300:GV307)+SUM(GV311:GV315)+SUM(GV318:GV324)+SUM(GV327:GV334)+SUM(GV337:GV343)+SUM(GV346:GV352)+SUM(GV355:GV359)+SUM(GV362:GV372)+SUM(GV375:GV381)+SUM(GV384:GV388)</f>
        <v>0</v>
      </c>
      <c r="GW10" s="102">
        <f>GV10/GU10*100</f>
        <v>0</v>
      </c>
      <c r="GX10" s="102">
        <f>SUM(GX13:GX14)+SUM(GX17:GX23)+SUM(GX26:GX37)+SUM(GX40:GX49)+SUM(GX52:GX54)+SUM(GX57:GX72)+SUM(GX75:GX78)+SUM(GX81:GX95)+SUM(GX98:GX100)+SUM(GX103:GX112)+SUM(GX115:GX121)+SUM(GX124:GX134)+SUM(GX137:GX145)+SUM(GX148:GX156)+SUM(GX159:GX169)+SUM(GX172:GX182)+SUM(GX185:GX196)+SUM(GX199:GX200)+SUM(GX203:GX212)+SUM(GX215:GX221)+SUM(GX224:GX228)+SUM(GX231:GX241)+SUM(GX244:GX254)+SUM(GX257:GX268)+SUM(GX271:GX276)+SUM(GX279:GX286)+SUM(GX289:GX297)+SUM(GX300:GX307)+SUM(GX311:GX315)+SUM(GX318:GX324)+SUM(GX327:GX334)+SUM(GX337:GX343)+SUM(GX346:GX352)+SUM(GX355:GX359)+SUM(GX362:GX372)+SUM(GX375:GX381)+SUM(GX384:GX388)</f>
        <v>0</v>
      </c>
      <c r="GY10" s="102">
        <f>SUM(GY13:GY14)+SUM(GY17:GY23)+SUM(GY26:GY37)+SUM(GY40:GY49)+SUM(GY52:GY54)+SUM(GY57:GY72)+SUM(GY75:GY78)+SUM(GY81:GY95)+SUM(GY98:GY100)+SUM(GY103:GY112)+SUM(GY115:GY121)+SUM(GY124:GY134)+SUM(GY137:GY145)+SUM(GY148:GY156)+SUM(GY159:GY169)+SUM(GY172:GY182)+SUM(GY185:GY196)+SUM(GY199:GY200)+SUM(GY203:GY212)+SUM(GY215:GY221)+SUM(GY224:GY228)+SUM(GY231:GY241)+SUM(GY244:GY254)+SUM(GY257:GY268)+SUM(GY271:GY276)+SUM(GY279:GY286)+SUM(GY289:GY297)+SUM(GY300:GY307)+SUM(GY311:GY315)+SUM(GY318:GY324)+SUM(GY327:GY334)+SUM(GY337:GY343)+SUM(GY346:GY352)+SUM(GY355:GY359)+SUM(GY362:GY372)+SUM(GY375:GY381)+SUM(GY384:GY388)</f>
        <v>0</v>
      </c>
      <c r="GZ10" s="102"/>
      <c r="HA10" s="102">
        <f>SUM(HA13:HA14)+SUM(HA17:HA23)+SUM(HA26:HA37)+SUM(HA40:HA49)+SUM(HA52:HA54)+SUM(HA57:HA72)+SUM(HA75:HA78)+SUM(HA81:HA95)+SUM(HA98:HA100)+SUM(HA103:HA112)+SUM(HA115:HA121)+SUM(HA124:HA134)+SUM(HA137:HA145)+SUM(HA148:HA156)+SUM(HA159:HA169)+SUM(HA172:HA182)+SUM(HA185:HA196)+SUM(HA199:HA200)+SUM(HA203:HA212)+SUM(HA215:HA221)+SUM(HA224:HA228)+SUM(HA231:HA241)+SUM(HA244:HA254)+SUM(HA257:HA268)+SUM(HA271:HA276)+SUM(HA279:HA286)+SUM(HA289:HA297)+SUM(HA300:HA307)+SUM(HA311:HA315)+SUM(HA318:HA324)+SUM(HA327:HA334)+SUM(HA337:HA343)+SUM(HA346:HA352)+SUM(HA355:HA359)+SUM(HA362:HA372)+SUM(HA375:HA381)+SUM(HA384:HA388)</f>
        <v>0</v>
      </c>
      <c r="HB10" s="102">
        <f>SUM(HB13:HB14)+SUM(HB17:HB23)+SUM(HB26:HB37)+SUM(HB40:HB49)+SUM(HB52:HB54)+SUM(HB57:HB72)+SUM(HB75:HB78)+SUM(HB81:HB95)+SUM(HB98:HB100)+SUM(HB103:HB112)+SUM(HB115:HB121)+SUM(HB124:HB134)+SUM(HB137:HB145)+SUM(HB148:HB156)+SUM(HB159:HB169)+SUM(HB172:HB182)+SUM(HB185:HB196)+SUM(HB199:HB200)+SUM(HB203:HB212)+SUM(HB215:HB221)+SUM(HB224:HB228)+SUM(HB231:HB241)+SUM(HB244:HB254)+SUM(HB257:HB268)+SUM(HB271:HB276)+SUM(HB279:HB286)+SUM(HB289:HB297)+SUM(HB300:HB307)+SUM(HB311:HB315)+SUM(HB318:HB324)+SUM(HB327:HB334)+SUM(HB337:HB343)+SUM(HB346:HB352)+SUM(HB355:HB359)+SUM(HB362:HB372)+SUM(HB375:HB381)+SUM(HB384:HB388)</f>
        <v>0</v>
      </c>
      <c r="HC10" s="102"/>
    </row>
    <row r="11" spans="1:211" s="32" customFormat="1" ht="31.5" x14ac:dyDescent="0.25">
      <c r="A11" s="40" t="s">
        <v>260</v>
      </c>
      <c r="B11" s="133">
        <f t="shared" ref="B11" si="54">E11+H11+K11+N11+Q11+T11+W11+Z11+AC11+AF11+AI11+AL11+AO11+AR11+AU11+AX11+BA11+BD11+BG11+BJ11+BM11+BP11+BS11+BV11+BY11+CB11+CE11+CH11+CK11+CN11+CQ11+CT11+CW11+CZ11+DC11+DF11+DI11+DL11+DO11++DR11+DU11+DX11+EA11+ED11+EG11+EJ11+EM11+EP11+ES11+EV11+EY11+FB11+FE11+FH11+FK11+FN11+FQ11+FT11+FW11+FZ11+GC11+GF11+GI11+GL11+GO11+GR11+GU11+GX11+HA11</f>
        <v>153360.11351999998</v>
      </c>
      <c r="C11" s="133">
        <f t="shared" ref="C11" si="55">F11+I11+L11+O11+R11+U11+X11+AA11+AD11+AG11+AJ11+AM11+AP11+AS11+AV11+AY11+BB11+BE11+BH11+BK11+BN11+BQ11+BT11+BW11+BZ11+CC11+CF11+CI11+CL11+CO11+CR11+CU11+CX11+DA11+DD11+DG11+DJ11+DM11+DP11++DS11+DV11+DY11+EB11+EE11+EH11+EK11+EN11+EQ11+ET11+EW11+EZ11+FC11+FF11+FI11+FL11+FO11+FR11+FU11+FX11+GA11+GD11+GG11+GJ11+GM11+GP11+GS11+GV11+GY11+HB11</f>
        <v>119618.30901</v>
      </c>
      <c r="D11" s="91">
        <f t="shared" ref="D11" si="56">C11/B11*100</f>
        <v>77.998317987943039</v>
      </c>
      <c r="E11" s="103">
        <f t="shared" ref="E11:BK11" si="57">E12+E13+E14</f>
        <v>0</v>
      </c>
      <c r="F11" s="103">
        <f t="shared" si="57"/>
        <v>0</v>
      </c>
      <c r="G11" s="91"/>
      <c r="H11" s="103">
        <f t="shared" si="57"/>
        <v>0</v>
      </c>
      <c r="I11" s="103">
        <f t="shared" si="57"/>
        <v>0</v>
      </c>
      <c r="J11" s="103">
        <f t="shared" si="57"/>
        <v>0</v>
      </c>
      <c r="K11" s="103">
        <f t="shared" ref="K11:M11" si="58">K12+K13+K14</f>
        <v>0</v>
      </c>
      <c r="L11" s="103">
        <f t="shared" si="58"/>
        <v>0</v>
      </c>
      <c r="M11" s="103">
        <f t="shared" si="58"/>
        <v>0</v>
      </c>
      <c r="N11" s="103">
        <f t="shared" ref="N11:P11" si="59">N12+N13+N14</f>
        <v>0</v>
      </c>
      <c r="O11" s="103">
        <f t="shared" si="59"/>
        <v>0</v>
      </c>
      <c r="P11" s="103">
        <f t="shared" si="59"/>
        <v>0</v>
      </c>
      <c r="Q11" s="103">
        <f t="shared" ref="Q11:S11" si="60">Q12+Q13+Q14</f>
        <v>0</v>
      </c>
      <c r="R11" s="103">
        <f t="shared" si="60"/>
        <v>0</v>
      </c>
      <c r="S11" s="103">
        <f t="shared" si="60"/>
        <v>0</v>
      </c>
      <c r="T11" s="103">
        <f t="shared" ref="T11:V11" si="61">T12+T13+T14</f>
        <v>0</v>
      </c>
      <c r="U11" s="103">
        <f t="shared" si="61"/>
        <v>0</v>
      </c>
      <c r="V11" s="103">
        <f t="shared" si="61"/>
        <v>0</v>
      </c>
      <c r="W11" s="103">
        <f t="shared" ref="W11:Y11" si="62">W12+W13+W14</f>
        <v>0</v>
      </c>
      <c r="X11" s="103">
        <f t="shared" si="62"/>
        <v>0</v>
      </c>
      <c r="Y11" s="103">
        <f t="shared" si="62"/>
        <v>0</v>
      </c>
      <c r="Z11" s="103">
        <f t="shared" si="57"/>
        <v>0</v>
      </c>
      <c r="AA11" s="103">
        <f t="shared" si="57"/>
        <v>0</v>
      </c>
      <c r="AB11" s="103">
        <f t="shared" si="57"/>
        <v>0</v>
      </c>
      <c r="AC11" s="103">
        <f t="shared" si="57"/>
        <v>0</v>
      </c>
      <c r="AD11" s="103">
        <f t="shared" si="57"/>
        <v>0</v>
      </c>
      <c r="AE11" s="103">
        <f t="shared" si="57"/>
        <v>0</v>
      </c>
      <c r="AF11" s="103">
        <f t="shared" si="57"/>
        <v>0</v>
      </c>
      <c r="AG11" s="103">
        <f t="shared" si="57"/>
        <v>0</v>
      </c>
      <c r="AH11" s="103">
        <f t="shared" si="57"/>
        <v>0</v>
      </c>
      <c r="AI11" s="103">
        <f t="shared" si="57"/>
        <v>2069</v>
      </c>
      <c r="AJ11" s="103">
        <f t="shared" si="57"/>
        <v>2069</v>
      </c>
      <c r="AK11" s="91">
        <f>AJ11/AI11*100</f>
        <v>100</v>
      </c>
      <c r="AL11" s="103">
        <f t="shared" si="57"/>
        <v>0</v>
      </c>
      <c r="AM11" s="103">
        <f t="shared" si="57"/>
        <v>0</v>
      </c>
      <c r="AN11" s="91"/>
      <c r="AO11" s="103">
        <f t="shared" si="57"/>
        <v>51.02422</v>
      </c>
      <c r="AP11" s="103">
        <f t="shared" si="57"/>
        <v>51.020420000000001</v>
      </c>
      <c r="AQ11" s="91">
        <f>AP11/AO11*100</f>
        <v>99.992552556413401</v>
      </c>
      <c r="AR11" s="103">
        <f t="shared" ref="AR11:AS11" si="63">AR12+AR13+AR14</f>
        <v>68.224999999999994</v>
      </c>
      <c r="AS11" s="103">
        <f t="shared" si="63"/>
        <v>68.224999999999994</v>
      </c>
      <c r="AT11" s="91">
        <f>AS11/AR11*100</f>
        <v>100</v>
      </c>
      <c r="AU11" s="103">
        <f t="shared" ref="AU11:AV11" si="64">AU12+AU13+AU14</f>
        <v>0</v>
      </c>
      <c r="AV11" s="103">
        <f t="shared" si="64"/>
        <v>0</v>
      </c>
      <c r="AW11" s="91"/>
      <c r="AX11" s="103"/>
      <c r="AY11" s="103"/>
      <c r="AZ11" s="91"/>
      <c r="BA11" s="103">
        <f t="shared" si="57"/>
        <v>0</v>
      </c>
      <c r="BB11" s="103">
        <f t="shared" si="57"/>
        <v>0</v>
      </c>
      <c r="BC11" s="103">
        <f t="shared" si="57"/>
        <v>0</v>
      </c>
      <c r="BD11" s="103">
        <f>BD12+BD13+BD14</f>
        <v>3925.6120000000001</v>
      </c>
      <c r="BE11" s="103">
        <f t="shared" si="57"/>
        <v>1404.336</v>
      </c>
      <c r="BF11" s="91">
        <f t="shared" si="9"/>
        <v>35.773683186214022</v>
      </c>
      <c r="BG11" s="103">
        <f t="shared" si="57"/>
        <v>11000</v>
      </c>
      <c r="BH11" s="103">
        <f t="shared" si="57"/>
        <v>11000</v>
      </c>
      <c r="BI11" s="91">
        <f t="shared" si="10"/>
        <v>100</v>
      </c>
      <c r="BJ11" s="103">
        <f t="shared" si="57"/>
        <v>16541.3</v>
      </c>
      <c r="BK11" s="103">
        <f t="shared" si="57"/>
        <v>8665.8060700000005</v>
      </c>
      <c r="BL11" s="92">
        <f t="shared" si="11"/>
        <v>52.388905769195894</v>
      </c>
      <c r="BM11" s="103">
        <f t="shared" ref="BM11:DG11" si="65">BM12+BM13+BM14</f>
        <v>0</v>
      </c>
      <c r="BN11" s="103">
        <f t="shared" si="65"/>
        <v>0</v>
      </c>
      <c r="BO11" s="103">
        <f t="shared" si="65"/>
        <v>0</v>
      </c>
      <c r="BP11" s="103">
        <f t="shared" ref="BP11:BR11" si="66">BP12+BP13+BP14</f>
        <v>0</v>
      </c>
      <c r="BQ11" s="103">
        <f t="shared" si="66"/>
        <v>0</v>
      </c>
      <c r="BR11" s="103">
        <f t="shared" si="66"/>
        <v>0</v>
      </c>
      <c r="BS11" s="103">
        <f t="shared" si="65"/>
        <v>4460.4080000000004</v>
      </c>
      <c r="BT11" s="103">
        <f t="shared" si="65"/>
        <v>3694.4342200000001</v>
      </c>
      <c r="BU11" s="92">
        <f t="shared" si="14"/>
        <v>82.827270958172434</v>
      </c>
      <c r="BV11" s="103">
        <f t="shared" ref="BV11:BW11" si="67">BV12+BV13+BV14</f>
        <v>892.09199999999998</v>
      </c>
      <c r="BW11" s="103">
        <f t="shared" si="67"/>
        <v>0</v>
      </c>
      <c r="BX11" s="92">
        <f>BW11/BV11*100</f>
        <v>0</v>
      </c>
      <c r="BY11" s="103">
        <f t="shared" ref="BY11:BZ11" si="68">BY12+BY13+BY14</f>
        <v>840</v>
      </c>
      <c r="BZ11" s="103">
        <f t="shared" si="68"/>
        <v>33</v>
      </c>
      <c r="CA11" s="92">
        <f t="shared" ref="CA11" si="69">BZ11/BY11*100</f>
        <v>3.9285714285714284</v>
      </c>
      <c r="CB11" s="103">
        <f t="shared" si="65"/>
        <v>0</v>
      </c>
      <c r="CC11" s="103">
        <f t="shared" si="65"/>
        <v>0</v>
      </c>
      <c r="CD11" s="103">
        <f t="shared" si="65"/>
        <v>0</v>
      </c>
      <c r="CE11" s="103">
        <f t="shared" si="65"/>
        <v>0</v>
      </c>
      <c r="CF11" s="103">
        <f t="shared" si="65"/>
        <v>0</v>
      </c>
      <c r="CG11" s="103">
        <f t="shared" si="65"/>
        <v>0</v>
      </c>
      <c r="CH11" s="103">
        <f t="shared" ref="CH11:CJ11" si="70">CH12+CH13+CH14</f>
        <v>0</v>
      </c>
      <c r="CI11" s="103">
        <f t="shared" si="70"/>
        <v>0</v>
      </c>
      <c r="CJ11" s="103">
        <f t="shared" si="70"/>
        <v>0</v>
      </c>
      <c r="CK11" s="103">
        <f t="shared" si="65"/>
        <v>0</v>
      </c>
      <c r="CL11" s="103">
        <f t="shared" si="65"/>
        <v>0</v>
      </c>
      <c r="CM11" s="103">
        <f t="shared" si="65"/>
        <v>0</v>
      </c>
      <c r="CN11" s="103">
        <f t="shared" si="65"/>
        <v>0</v>
      </c>
      <c r="CO11" s="103">
        <f t="shared" si="65"/>
        <v>0</v>
      </c>
      <c r="CP11" s="103">
        <f t="shared" si="65"/>
        <v>0</v>
      </c>
      <c r="CQ11" s="103">
        <f t="shared" ref="CQ11:CS11" si="71">CQ12+CQ13+CQ14</f>
        <v>0</v>
      </c>
      <c r="CR11" s="103">
        <f t="shared" si="71"/>
        <v>0</v>
      </c>
      <c r="CS11" s="103">
        <f t="shared" si="71"/>
        <v>0</v>
      </c>
      <c r="CT11" s="103">
        <f t="shared" si="65"/>
        <v>0</v>
      </c>
      <c r="CU11" s="103">
        <f t="shared" si="65"/>
        <v>0</v>
      </c>
      <c r="CV11" s="103">
        <f t="shared" si="65"/>
        <v>0</v>
      </c>
      <c r="CW11" s="103">
        <f t="shared" si="65"/>
        <v>0</v>
      </c>
      <c r="CX11" s="103">
        <f t="shared" si="65"/>
        <v>0</v>
      </c>
      <c r="CY11" s="103">
        <f t="shared" si="65"/>
        <v>0</v>
      </c>
      <c r="CZ11" s="103">
        <f t="shared" si="65"/>
        <v>0</v>
      </c>
      <c r="DA11" s="103">
        <f t="shared" si="65"/>
        <v>0</v>
      </c>
      <c r="DB11" s="91"/>
      <c r="DC11" s="103">
        <f t="shared" si="65"/>
        <v>291</v>
      </c>
      <c r="DD11" s="103">
        <f t="shared" si="65"/>
        <v>0</v>
      </c>
      <c r="DE11" s="103">
        <f t="shared" si="65"/>
        <v>0</v>
      </c>
      <c r="DF11" s="103">
        <f t="shared" si="65"/>
        <v>3107.8602999999998</v>
      </c>
      <c r="DG11" s="103">
        <f t="shared" si="65"/>
        <v>3107.8602999999998</v>
      </c>
      <c r="DH11" s="92">
        <f t="shared" ref="DH11:DH12" si="72">DG11/DF11*100</f>
        <v>100</v>
      </c>
      <c r="DI11" s="103">
        <f t="shared" ref="DI11:DY11" si="73">DI12+DI13+DI14</f>
        <v>0</v>
      </c>
      <c r="DJ11" s="103">
        <f t="shared" si="73"/>
        <v>0</v>
      </c>
      <c r="DK11" s="103">
        <f t="shared" si="73"/>
        <v>0</v>
      </c>
      <c r="DL11" s="103">
        <f t="shared" ref="DL11:DN11" si="74">DL12+DL13+DL14</f>
        <v>0</v>
      </c>
      <c r="DM11" s="103">
        <f t="shared" si="74"/>
        <v>0</v>
      </c>
      <c r="DN11" s="103">
        <f t="shared" si="74"/>
        <v>0</v>
      </c>
      <c r="DO11" s="103">
        <f t="shared" ref="DO11:DQ11" si="75">DO12+DO13+DO14</f>
        <v>0</v>
      </c>
      <c r="DP11" s="103">
        <f t="shared" si="75"/>
        <v>0</v>
      </c>
      <c r="DQ11" s="103">
        <f t="shared" si="75"/>
        <v>0</v>
      </c>
      <c r="DR11" s="103">
        <f t="shared" ref="DR11:DT11" si="76">DR12+DR13+DR14</f>
        <v>0</v>
      </c>
      <c r="DS11" s="103">
        <f t="shared" si="76"/>
        <v>0</v>
      </c>
      <c r="DT11" s="103">
        <f t="shared" si="76"/>
        <v>0</v>
      </c>
      <c r="DU11" s="103">
        <f t="shared" si="73"/>
        <v>6261.8</v>
      </c>
      <c r="DV11" s="103">
        <f t="shared" si="73"/>
        <v>3580.8021800000001</v>
      </c>
      <c r="DW11" s="92">
        <f t="shared" si="24"/>
        <v>57.184869845731257</v>
      </c>
      <c r="DX11" s="103">
        <f t="shared" si="73"/>
        <v>44397</v>
      </c>
      <c r="DY11" s="103">
        <f t="shared" si="73"/>
        <v>40644</v>
      </c>
      <c r="DZ11" s="91">
        <f t="shared" si="53"/>
        <v>91.546726130143924</v>
      </c>
      <c r="EA11" s="103">
        <f t="shared" ref="EA11:EB11" si="77">EA12+EA13+EA14</f>
        <v>2676.3359999999998</v>
      </c>
      <c r="EB11" s="103">
        <f t="shared" si="77"/>
        <v>1213.8152600000001</v>
      </c>
      <c r="EC11" s="103">
        <f>EB11/EA11*100</f>
        <v>45.353620023793731</v>
      </c>
      <c r="ED11" s="103">
        <f t="shared" ref="ED11:EE11" si="78">ED12+ED13+ED14</f>
        <v>297.36399999999998</v>
      </c>
      <c r="EE11" s="103">
        <f t="shared" si="78"/>
        <v>0</v>
      </c>
      <c r="EF11" s="103">
        <f>EE11/ED11*100</f>
        <v>0</v>
      </c>
      <c r="EG11" s="103">
        <f t="shared" ref="EG11:EH11" si="79">EG12+EG13+EG14</f>
        <v>600</v>
      </c>
      <c r="EH11" s="103">
        <f t="shared" si="79"/>
        <v>0</v>
      </c>
      <c r="EI11" s="103">
        <f>EH11/EG11*100</f>
        <v>0</v>
      </c>
      <c r="EJ11" s="103">
        <f t="shared" ref="EJ11:EK11" si="80">EJ12+EJ13+EJ14</f>
        <v>3137.4920000000002</v>
      </c>
      <c r="EK11" s="103">
        <f t="shared" si="80"/>
        <v>3137.4920000000002</v>
      </c>
      <c r="EL11" s="103">
        <f>EK11/EJ11*100</f>
        <v>100</v>
      </c>
      <c r="EM11" s="103">
        <f t="shared" ref="EM11:EQ11" si="81">EM12+EM13+EM14</f>
        <v>0</v>
      </c>
      <c r="EN11" s="103">
        <f t="shared" si="81"/>
        <v>0</v>
      </c>
      <c r="EO11" s="103">
        <f t="shared" si="81"/>
        <v>0</v>
      </c>
      <c r="EP11" s="103">
        <f t="shared" si="81"/>
        <v>3900</v>
      </c>
      <c r="EQ11" s="103">
        <f t="shared" si="81"/>
        <v>3871.0284799999999</v>
      </c>
      <c r="ER11" s="92">
        <f t="shared" ref="ER11" si="82">EQ11/EP11*100</f>
        <v>99.257140512820513</v>
      </c>
      <c r="ES11" s="103">
        <f t="shared" ref="ES11:ET11" si="83">ES12+ES13+ES14</f>
        <v>3800</v>
      </c>
      <c r="ET11" s="103">
        <f t="shared" si="83"/>
        <v>3800</v>
      </c>
      <c r="EU11" s="92">
        <f t="shared" ref="EU11" si="84">ET11/ES11*100</f>
        <v>100</v>
      </c>
      <c r="EV11" s="103">
        <f t="shared" ref="EV11:EX11" si="85">EV12+EV13+EV14</f>
        <v>0</v>
      </c>
      <c r="EW11" s="103">
        <f t="shared" si="85"/>
        <v>0</v>
      </c>
      <c r="EX11" s="103">
        <f t="shared" si="85"/>
        <v>0</v>
      </c>
      <c r="EY11" s="103">
        <f t="shared" ref="EY11:FA11" si="86">EY12+EY13+EY14</f>
        <v>0</v>
      </c>
      <c r="EZ11" s="103">
        <f t="shared" si="86"/>
        <v>0</v>
      </c>
      <c r="FA11" s="103">
        <f t="shared" si="86"/>
        <v>0</v>
      </c>
      <c r="FB11" s="103">
        <f t="shared" ref="FB11:FD11" si="87">FB12+FB13+FB14</f>
        <v>0</v>
      </c>
      <c r="FC11" s="103">
        <f t="shared" si="87"/>
        <v>0</v>
      </c>
      <c r="FD11" s="103">
        <f t="shared" si="87"/>
        <v>0</v>
      </c>
      <c r="FE11" s="103">
        <f t="shared" ref="FE11:FG11" si="88">FE12+FE13+FE14</f>
        <v>0</v>
      </c>
      <c r="FF11" s="103">
        <f t="shared" si="88"/>
        <v>0</v>
      </c>
      <c r="FG11" s="103">
        <f t="shared" si="88"/>
        <v>0</v>
      </c>
      <c r="FH11" s="103">
        <f t="shared" ref="FH11:FL11" si="89">FH12+FH13+FH14</f>
        <v>0</v>
      </c>
      <c r="FI11" s="103">
        <f t="shared" si="89"/>
        <v>0</v>
      </c>
      <c r="FJ11" s="103">
        <f t="shared" si="89"/>
        <v>0</v>
      </c>
      <c r="FK11" s="103">
        <f t="shared" si="89"/>
        <v>0</v>
      </c>
      <c r="FL11" s="103">
        <f t="shared" si="89"/>
        <v>0</v>
      </c>
      <c r="FM11" s="92"/>
      <c r="FN11" s="103">
        <f t="shared" ref="FN11:FR11" si="90">FN12+FN13+FN14</f>
        <v>0</v>
      </c>
      <c r="FO11" s="103">
        <f t="shared" si="90"/>
        <v>0</v>
      </c>
      <c r="FP11" s="103">
        <f t="shared" si="90"/>
        <v>0</v>
      </c>
      <c r="FQ11" s="103">
        <f t="shared" si="90"/>
        <v>0</v>
      </c>
      <c r="FR11" s="103">
        <f t="shared" si="90"/>
        <v>0</v>
      </c>
      <c r="FS11" s="92"/>
      <c r="FT11" s="103">
        <f t="shared" ref="FT11:FU11" si="91">FT12+FT13+FT14</f>
        <v>44397</v>
      </c>
      <c r="FU11" s="103">
        <f t="shared" si="91"/>
        <v>33277.489079999999</v>
      </c>
      <c r="FV11" s="92">
        <f>FU11/FT11*100</f>
        <v>74.954364213798229</v>
      </c>
      <c r="FW11" s="103">
        <f t="shared" ref="FW11:FX11" si="92">FW12+FW13+FW14</f>
        <v>0</v>
      </c>
      <c r="FX11" s="103">
        <f t="shared" si="92"/>
        <v>0</v>
      </c>
      <c r="FY11" s="92"/>
      <c r="FZ11" s="103">
        <f t="shared" ref="FZ11:GA11" si="93">FZ12+FZ13+FZ14</f>
        <v>0</v>
      </c>
      <c r="GA11" s="103">
        <f t="shared" si="93"/>
        <v>0</v>
      </c>
      <c r="GB11" s="92"/>
      <c r="GC11" s="103">
        <f t="shared" ref="GC11:GD11" si="94">GC12+GC13+GC14</f>
        <v>0</v>
      </c>
      <c r="GD11" s="103">
        <f t="shared" si="94"/>
        <v>0</v>
      </c>
      <c r="GE11" s="92"/>
      <c r="GF11" s="103">
        <f t="shared" ref="GF11:GG11" si="95">GF12+GF13+GF14</f>
        <v>0</v>
      </c>
      <c r="GG11" s="103">
        <f t="shared" si="95"/>
        <v>0</v>
      </c>
      <c r="GH11" s="92"/>
      <c r="GI11" s="103">
        <f t="shared" ref="GI11:GJ11" si="96">GI12+GI13+GI14</f>
        <v>0</v>
      </c>
      <c r="GJ11" s="103">
        <f t="shared" si="96"/>
        <v>0</v>
      </c>
      <c r="GK11" s="92"/>
      <c r="GL11" s="103">
        <f t="shared" ref="GL11:GM11" si="97">GL12+GL13+GL14</f>
        <v>0</v>
      </c>
      <c r="GM11" s="103">
        <f t="shared" si="97"/>
        <v>0</v>
      </c>
      <c r="GN11" s="92"/>
      <c r="GO11" s="103">
        <f t="shared" ref="GO11:GQ11" si="98">GO12+GO13+GO14</f>
        <v>0</v>
      </c>
      <c r="GP11" s="103">
        <f t="shared" si="98"/>
        <v>0</v>
      </c>
      <c r="GQ11" s="103">
        <f t="shared" si="98"/>
        <v>0</v>
      </c>
      <c r="GR11" s="103">
        <f t="shared" ref="GR11:GT11" si="99">GR12+GR13+GR14</f>
        <v>0</v>
      </c>
      <c r="GS11" s="103">
        <f t="shared" si="99"/>
        <v>0</v>
      </c>
      <c r="GT11" s="103">
        <f t="shared" si="99"/>
        <v>0</v>
      </c>
      <c r="GU11" s="103">
        <f t="shared" ref="GU11:GY11" si="100">GU12+GU13+GU14</f>
        <v>0</v>
      </c>
      <c r="GV11" s="103">
        <f t="shared" si="100"/>
        <v>0</v>
      </c>
      <c r="GW11" s="103">
        <f t="shared" si="100"/>
        <v>0</v>
      </c>
      <c r="GX11" s="103">
        <f t="shared" si="100"/>
        <v>646.6</v>
      </c>
      <c r="GY11" s="103">
        <f t="shared" si="100"/>
        <v>0</v>
      </c>
      <c r="GZ11" s="91">
        <f t="shared" ref="GZ11" si="101">GY11/GX11*100</f>
        <v>0</v>
      </c>
      <c r="HA11" s="103"/>
      <c r="HB11" s="103"/>
      <c r="HC11" s="91"/>
    </row>
    <row r="12" spans="1:211" s="31" customFormat="1" ht="30.75" customHeight="1" x14ac:dyDescent="0.25">
      <c r="A12" s="41" t="s">
        <v>259</v>
      </c>
      <c r="B12" s="134">
        <f t="shared" ref="B12:B75" si="102">E12+H12+K12+N12+Q12+T12+W12+Z12+AC12+AF12+AI12+AL12+AO12+AR12+AU12+AX12+BA12+BD12+BG12+BJ12+BM12+BP12+BS12+BV12+BY12+CB12+CE12+CH12+CK12+CN12+CQ12+CT12+CW12+CZ12+DC12+DF12+DI12+DL12+DO12++DR12+DU12+DX12+EA12+ED12+EG12+EJ12+EM12+EP12+ES12+EV12+EY12+FB12+FE12+FH12+FK12+FN12+FQ12+FT12+FW12+FZ12+GC12+GF12+GI12+GL12+GO12+GR12+GU12+GX12+HA12</f>
        <v>49640.501520000005</v>
      </c>
      <c r="C12" s="134">
        <f t="shared" ref="C12:C75" si="103">F12+I12+L12+O12+R12+U12+X12+AA12+AD12+AG12+AJ12+AM12+AP12+AS12+AV12+AY12+BB12+BE12+BH12+BK12+BN12+BQ12+BT12+BW12+BZ12+CC12+CF12+CI12+CL12+CO12+CR12+CU12+CX12+DA12+DD12+DG12+DJ12+DM12+DP12++DS12+DV12+DY12+EB12+EE12+EH12+EK12+EN12+EQ12+ET12+EW12+EZ12+FC12+FF12+FI12+FL12+FO12+FR12+FU12+FX12+GA12+GD12+GG12+GJ12+GM12+GP12+GS12+GV12+GY12+HB12</f>
        <v>33292.483930000002</v>
      </c>
      <c r="D12" s="74">
        <f t="shared" ref="D12:D393" si="104">C12/B12*100</f>
        <v>67.067178836995751</v>
      </c>
      <c r="E12" s="74"/>
      <c r="F12" s="74"/>
      <c r="G12" s="74"/>
      <c r="H12" s="78"/>
      <c r="I12" s="78"/>
      <c r="J12" s="74"/>
      <c r="K12" s="78"/>
      <c r="L12" s="78"/>
      <c r="M12" s="74"/>
      <c r="N12" s="78"/>
      <c r="O12" s="78"/>
      <c r="P12" s="74"/>
      <c r="Q12" s="78"/>
      <c r="R12" s="78"/>
      <c r="S12" s="74"/>
      <c r="T12" s="78"/>
      <c r="U12" s="78"/>
      <c r="V12" s="74"/>
      <c r="W12" s="78"/>
      <c r="X12" s="78"/>
      <c r="Y12" s="74"/>
      <c r="Z12" s="78"/>
      <c r="AA12" s="78"/>
      <c r="AB12" s="74"/>
      <c r="AC12" s="78"/>
      <c r="AD12" s="78"/>
      <c r="AE12" s="74"/>
      <c r="AF12" s="78">
        <v>0</v>
      </c>
      <c r="AG12" s="78">
        <v>0</v>
      </c>
      <c r="AH12" s="74"/>
      <c r="AI12" s="78">
        <v>2069</v>
      </c>
      <c r="AJ12" s="78">
        <v>2069</v>
      </c>
      <c r="AK12" s="74">
        <f>AJ12/AI12*100</f>
        <v>100</v>
      </c>
      <c r="AL12" s="78"/>
      <c r="AM12" s="78"/>
      <c r="AN12" s="74"/>
      <c r="AO12" s="78">
        <v>51.02422</v>
      </c>
      <c r="AP12" s="78">
        <v>51.020420000000001</v>
      </c>
      <c r="AQ12" s="74">
        <f>AP12/AO12*100</f>
        <v>99.992552556413401</v>
      </c>
      <c r="AR12" s="78">
        <v>68.224999999999994</v>
      </c>
      <c r="AS12" s="78">
        <v>68.224999999999994</v>
      </c>
      <c r="AT12" s="74">
        <f>AS12/AR12*100</f>
        <v>100</v>
      </c>
      <c r="AU12" s="78"/>
      <c r="AV12" s="78"/>
      <c r="AW12" s="74"/>
      <c r="AX12" s="78"/>
      <c r="AY12" s="78"/>
      <c r="AZ12" s="74"/>
      <c r="BA12" s="78"/>
      <c r="BB12" s="78"/>
      <c r="BC12" s="74"/>
      <c r="BD12" s="74"/>
      <c r="BE12" s="74"/>
      <c r="BF12" s="74"/>
      <c r="BG12" s="78">
        <v>0</v>
      </c>
      <c r="BH12" s="78"/>
      <c r="BI12" s="74"/>
      <c r="BJ12" s="78">
        <v>16541.3</v>
      </c>
      <c r="BK12" s="74">
        <v>8665.8060700000005</v>
      </c>
      <c r="BL12" s="78">
        <f>BK12/BJ12*100</f>
        <v>52.388905769195894</v>
      </c>
      <c r="BM12" s="78"/>
      <c r="BN12" s="78"/>
      <c r="BO12" s="78"/>
      <c r="BP12" s="78"/>
      <c r="BQ12" s="78"/>
      <c r="BR12" s="78"/>
      <c r="BS12" s="78">
        <v>4460.4080000000004</v>
      </c>
      <c r="BT12" s="78">
        <v>3694.4342200000001</v>
      </c>
      <c r="BU12" s="78">
        <f>BT12/BS12*100</f>
        <v>82.827270958172434</v>
      </c>
      <c r="BV12" s="78">
        <v>892.09199999999998</v>
      </c>
      <c r="BW12" s="78"/>
      <c r="BX12" s="78">
        <f>BW12/BV12*100</f>
        <v>0</v>
      </c>
      <c r="BY12" s="78">
        <v>840</v>
      </c>
      <c r="BZ12" s="78">
        <v>33</v>
      </c>
      <c r="CA12" s="78">
        <f>BZ12/BY12*100</f>
        <v>3.9285714285714284</v>
      </c>
      <c r="CB12" s="78"/>
      <c r="CC12" s="108"/>
      <c r="CD12" s="108"/>
      <c r="CE12" s="78"/>
      <c r="CF12" s="108"/>
      <c r="CG12" s="108"/>
      <c r="CH12" s="78"/>
      <c r="CI12" s="108"/>
      <c r="CJ12" s="108"/>
      <c r="CK12" s="78"/>
      <c r="CL12" s="108"/>
      <c r="CM12" s="108"/>
      <c r="CN12" s="78"/>
      <c r="CO12" s="108"/>
      <c r="CP12" s="108"/>
      <c r="CQ12" s="78"/>
      <c r="CR12" s="108"/>
      <c r="CS12" s="108"/>
      <c r="CT12" s="78"/>
      <c r="CU12" s="108"/>
      <c r="CV12" s="108"/>
      <c r="CW12" s="78"/>
      <c r="CX12" s="108"/>
      <c r="CY12" s="108"/>
      <c r="CZ12" s="78"/>
      <c r="DA12" s="108"/>
      <c r="DB12" s="74"/>
      <c r="DC12" s="78">
        <v>291</v>
      </c>
      <c r="DD12" s="108"/>
      <c r="DE12" s="108"/>
      <c r="DF12" s="78">
        <v>3107.8602999999998</v>
      </c>
      <c r="DG12" s="78">
        <v>3107.8602999999998</v>
      </c>
      <c r="DH12" s="78">
        <f t="shared" si="72"/>
        <v>100</v>
      </c>
      <c r="DI12" s="78"/>
      <c r="DJ12" s="108"/>
      <c r="DK12" s="78"/>
      <c r="DL12" s="78"/>
      <c r="DM12" s="108"/>
      <c r="DN12" s="78"/>
      <c r="DO12" s="78"/>
      <c r="DP12" s="108"/>
      <c r="DQ12" s="78"/>
      <c r="DR12" s="78"/>
      <c r="DS12" s="108"/>
      <c r="DT12" s="78"/>
      <c r="DU12" s="78">
        <v>6261.8</v>
      </c>
      <c r="DV12" s="78">
        <v>3580.8021800000001</v>
      </c>
      <c r="DW12" s="78">
        <f>DV12/DU12*100</f>
        <v>57.184869845731257</v>
      </c>
      <c r="DX12" s="78"/>
      <c r="DY12" s="108"/>
      <c r="DZ12" s="74"/>
      <c r="EA12" s="78">
        <v>2676.3359999999998</v>
      </c>
      <c r="EB12" s="78">
        <v>1213.8152600000001</v>
      </c>
      <c r="EC12" s="94">
        <f>EB12/EA12*100</f>
        <v>45.353620023793731</v>
      </c>
      <c r="ED12" s="78">
        <v>297.36399999999998</v>
      </c>
      <c r="EE12" s="78"/>
      <c r="EF12" s="94">
        <f>EE12/ED12*100</f>
        <v>0</v>
      </c>
      <c r="EG12" s="78">
        <v>600</v>
      </c>
      <c r="EH12" s="78"/>
      <c r="EI12" s="94">
        <f>EH12/EG12*100</f>
        <v>0</v>
      </c>
      <c r="EJ12" s="78">
        <v>3137.4920000000002</v>
      </c>
      <c r="EK12" s="78">
        <v>3137.4920000000002</v>
      </c>
      <c r="EL12" s="94">
        <f>EK12/EJ12*100</f>
        <v>100</v>
      </c>
      <c r="EM12" s="78"/>
      <c r="EN12" s="108"/>
      <c r="EO12" s="108"/>
      <c r="EP12" s="78">
        <v>3900</v>
      </c>
      <c r="EQ12" s="78">
        <v>3871.0284799999999</v>
      </c>
      <c r="ER12" s="78">
        <f>EQ12/EP12*100</f>
        <v>99.257140512820513</v>
      </c>
      <c r="ES12" s="78">
        <v>3800</v>
      </c>
      <c r="ET12" s="78">
        <v>3800</v>
      </c>
      <c r="EU12" s="78">
        <f>ET12/ES12*100</f>
        <v>100</v>
      </c>
      <c r="EV12" s="78"/>
      <c r="EW12" s="108"/>
      <c r="EX12" s="108"/>
      <c r="EY12" s="78"/>
      <c r="EZ12" s="108"/>
      <c r="FA12" s="108"/>
      <c r="FB12" s="78"/>
      <c r="FC12" s="108"/>
      <c r="FD12" s="108"/>
      <c r="FE12" s="78"/>
      <c r="FF12" s="108"/>
      <c r="FG12" s="108"/>
      <c r="FH12" s="78"/>
      <c r="FI12" s="108"/>
      <c r="FJ12" s="108"/>
      <c r="FK12" s="78"/>
      <c r="FL12" s="78"/>
      <c r="FM12" s="78"/>
      <c r="FN12" s="78"/>
      <c r="FO12" s="108"/>
      <c r="FP12" s="108"/>
      <c r="FQ12" s="78"/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78"/>
      <c r="GN12" s="78"/>
      <c r="GO12" s="78">
        <v>0</v>
      </c>
      <c r="GP12" s="78">
        <v>0</v>
      </c>
      <c r="GQ12" s="74"/>
      <c r="GR12" s="78">
        <v>0</v>
      </c>
      <c r="GS12" s="78">
        <v>0</v>
      </c>
      <c r="GT12" s="74"/>
      <c r="GU12" s="78">
        <v>0</v>
      </c>
      <c r="GV12" s="78">
        <v>0</v>
      </c>
      <c r="GW12" s="74"/>
      <c r="GX12" s="78">
        <v>646.6</v>
      </c>
      <c r="GY12" s="78"/>
      <c r="GZ12" s="74">
        <f t="shared" ref="GZ12" si="105">GY12/GX12*100</f>
        <v>0</v>
      </c>
      <c r="HA12" s="78"/>
      <c r="HB12" s="78"/>
      <c r="HC12" s="74"/>
    </row>
    <row r="13" spans="1:211" s="31" customFormat="1" ht="15.75" x14ac:dyDescent="0.25">
      <c r="A13" s="41" t="s">
        <v>261</v>
      </c>
      <c r="B13" s="134">
        <f t="shared" si="102"/>
        <v>94861.587</v>
      </c>
      <c r="C13" s="134">
        <f t="shared" si="103"/>
        <v>81905.195080000005</v>
      </c>
      <c r="D13" s="74">
        <f>C13/B13*100</f>
        <v>86.341792995725456</v>
      </c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91"/>
      <c r="AL13" s="91"/>
      <c r="AM13" s="91"/>
      <c r="AN13" s="74"/>
      <c r="AO13" s="91"/>
      <c r="AP13" s="91"/>
      <c r="AQ13" s="74"/>
      <c r="AR13" s="91"/>
      <c r="AS13" s="91"/>
      <c r="AT13" s="74"/>
      <c r="AU13" s="91"/>
      <c r="AV13" s="91"/>
      <c r="AW13" s="74"/>
      <c r="AX13" s="91"/>
      <c r="AY13" s="91"/>
      <c r="AZ13" s="74"/>
      <c r="BA13" s="74"/>
      <c r="BB13" s="74"/>
      <c r="BC13" s="74"/>
      <c r="BD13" s="74">
        <v>2573.587</v>
      </c>
      <c r="BE13" s="74">
        <v>153.03200000000001</v>
      </c>
      <c r="BF13" s="74">
        <f t="shared" si="9"/>
        <v>5.9462532255563927</v>
      </c>
      <c r="BG13" s="74">
        <v>11000</v>
      </c>
      <c r="BH13" s="74">
        <v>11000</v>
      </c>
      <c r="BI13" s="74">
        <f t="shared" ref="BI13" si="106">BH13/BG13*100</f>
        <v>100</v>
      </c>
      <c r="BJ13" s="112"/>
      <c r="BK13" s="112"/>
      <c r="BL13" s="112"/>
      <c r="BM13" s="74"/>
      <c r="BN13" s="74"/>
      <c r="BO13" s="109"/>
      <c r="BP13" s="74"/>
      <c r="BQ13" s="74"/>
      <c r="BR13" s="109"/>
      <c r="BS13" s="74"/>
      <c r="BT13" s="74"/>
      <c r="BU13" s="109"/>
      <c r="BV13" s="74"/>
      <c r="BW13" s="74"/>
      <c r="BX13" s="109"/>
      <c r="BY13" s="74"/>
      <c r="BZ13" s="74"/>
      <c r="CA13" s="109"/>
      <c r="CB13" s="74"/>
      <c r="CC13" s="74"/>
      <c r="CD13" s="109"/>
      <c r="CE13" s="74"/>
      <c r="CF13" s="74"/>
      <c r="CG13" s="109"/>
      <c r="CH13" s="74"/>
      <c r="CI13" s="74"/>
      <c r="CJ13" s="109"/>
      <c r="CK13" s="74"/>
      <c r="CL13" s="74"/>
      <c r="CM13" s="109"/>
      <c r="CN13" s="74"/>
      <c r="CO13" s="74"/>
      <c r="CP13" s="109"/>
      <c r="CQ13" s="74"/>
      <c r="CR13" s="74"/>
      <c r="CS13" s="109"/>
      <c r="CT13" s="74"/>
      <c r="CU13" s="74"/>
      <c r="CV13" s="109"/>
      <c r="CW13" s="74"/>
      <c r="CX13" s="74"/>
      <c r="CY13" s="109"/>
      <c r="CZ13" s="74"/>
      <c r="DA13" s="74"/>
      <c r="DB13" s="74"/>
      <c r="DC13" s="74"/>
      <c r="DD13" s="74"/>
      <c r="DE13" s="109"/>
      <c r="DF13" s="74"/>
      <c r="DG13" s="74"/>
      <c r="DH13" s="78"/>
      <c r="DI13" s="74"/>
      <c r="DJ13" s="74"/>
      <c r="DK13" s="109"/>
      <c r="DL13" s="74"/>
      <c r="DM13" s="74"/>
      <c r="DN13" s="109"/>
      <c r="DO13" s="74"/>
      <c r="DP13" s="74"/>
      <c r="DQ13" s="109"/>
      <c r="DR13" s="74"/>
      <c r="DS13" s="74"/>
      <c r="DT13" s="109"/>
      <c r="DU13" s="74"/>
      <c r="DV13" s="74"/>
      <c r="DW13" s="109"/>
      <c r="DX13" s="74">
        <v>40644</v>
      </c>
      <c r="DY13" s="74">
        <v>40644</v>
      </c>
      <c r="DZ13" s="74">
        <f>DY13/DX13*100</f>
        <v>100</v>
      </c>
      <c r="EA13" s="78"/>
      <c r="EB13" s="74"/>
      <c r="EC13" s="94"/>
      <c r="ED13" s="78"/>
      <c r="EE13" s="74"/>
      <c r="EF13" s="94"/>
      <c r="EG13" s="78"/>
      <c r="EH13" s="74"/>
      <c r="EI13" s="94"/>
      <c r="EJ13" s="78"/>
      <c r="EK13" s="74"/>
      <c r="EL13" s="94"/>
      <c r="EM13" s="78"/>
      <c r="EN13" s="74"/>
      <c r="EO13" s="109"/>
      <c r="EP13" s="74"/>
      <c r="EQ13" s="74"/>
      <c r="ER13" s="109"/>
      <c r="ES13" s="74"/>
      <c r="ET13" s="74"/>
      <c r="EU13" s="109"/>
      <c r="EV13" s="78"/>
      <c r="EW13" s="74"/>
      <c r="EX13" s="109"/>
      <c r="EY13" s="78"/>
      <c r="EZ13" s="74"/>
      <c r="FA13" s="109"/>
      <c r="FB13" s="78"/>
      <c r="FC13" s="74"/>
      <c r="FD13" s="109"/>
      <c r="FE13" s="78"/>
      <c r="FF13" s="74"/>
      <c r="FG13" s="109"/>
      <c r="FH13" s="78"/>
      <c r="FI13" s="74"/>
      <c r="FJ13" s="109"/>
      <c r="FK13" s="74"/>
      <c r="FL13" s="74"/>
      <c r="FM13" s="109"/>
      <c r="FN13" s="78"/>
      <c r="FO13" s="74"/>
      <c r="FP13" s="109"/>
      <c r="FQ13" s="74"/>
      <c r="FR13" s="74"/>
      <c r="FS13" s="109"/>
      <c r="FT13" s="74">
        <v>40644</v>
      </c>
      <c r="FU13" s="74">
        <v>30108.163079999998</v>
      </c>
      <c r="FV13" s="74">
        <f>FU13/FT13*100</f>
        <v>74.077755831118992</v>
      </c>
      <c r="FW13" s="74"/>
      <c r="FX13" s="74"/>
      <c r="FY13" s="109"/>
      <c r="FZ13" s="74"/>
      <c r="GA13" s="74"/>
      <c r="GB13" s="109"/>
      <c r="GC13" s="74"/>
      <c r="GD13" s="74"/>
      <c r="GE13" s="109"/>
      <c r="GF13" s="74"/>
      <c r="GG13" s="74"/>
      <c r="GH13" s="109"/>
      <c r="GI13" s="74"/>
      <c r="GJ13" s="74"/>
      <c r="GK13" s="109"/>
      <c r="GL13" s="74"/>
      <c r="GM13" s="74"/>
      <c r="GN13" s="109"/>
      <c r="GO13" s="74"/>
      <c r="GP13" s="74"/>
      <c r="GQ13" s="74"/>
      <c r="GR13" s="74"/>
      <c r="GS13" s="74"/>
      <c r="GT13" s="74"/>
      <c r="GU13" s="74"/>
      <c r="GV13" s="74"/>
      <c r="GW13" s="74"/>
      <c r="GX13" s="74"/>
      <c r="GY13" s="74"/>
      <c r="GZ13" s="74"/>
      <c r="HA13" s="74"/>
      <c r="HB13" s="74"/>
      <c r="HC13" s="74"/>
    </row>
    <row r="14" spans="1:211" s="31" customFormat="1" ht="15.75" x14ac:dyDescent="0.25">
      <c r="A14" s="41" t="s">
        <v>424</v>
      </c>
      <c r="B14" s="134">
        <f t="shared" si="102"/>
        <v>8858.0249999999996</v>
      </c>
      <c r="C14" s="134">
        <f t="shared" si="103"/>
        <v>4420.63</v>
      </c>
      <c r="D14" s="74">
        <f t="shared" ref="D14:D23" si="107">C14/B14*100</f>
        <v>49.905368295980203</v>
      </c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91"/>
      <c r="AL14" s="91"/>
      <c r="AM14" s="91"/>
      <c r="AN14" s="74"/>
      <c r="AO14" s="91"/>
      <c r="AP14" s="91"/>
      <c r="AQ14" s="74"/>
      <c r="AR14" s="91"/>
      <c r="AS14" s="91"/>
      <c r="AT14" s="74"/>
      <c r="AU14" s="91"/>
      <c r="AV14" s="91"/>
      <c r="AW14" s="74"/>
      <c r="AX14" s="91"/>
      <c r="AY14" s="91"/>
      <c r="AZ14" s="74"/>
      <c r="BA14" s="74"/>
      <c r="BB14" s="74"/>
      <c r="BC14" s="74"/>
      <c r="BD14" s="74">
        <v>1352.0250000000001</v>
      </c>
      <c r="BE14" s="74">
        <v>1251.3040000000001</v>
      </c>
      <c r="BF14" s="74">
        <f t="shared" si="9"/>
        <v>92.550359645716611</v>
      </c>
      <c r="BG14" s="74"/>
      <c r="BH14" s="74"/>
      <c r="BI14" s="74"/>
      <c r="BJ14" s="112"/>
      <c r="BK14" s="112"/>
      <c r="BL14" s="112"/>
      <c r="BM14" s="74"/>
      <c r="BN14" s="74"/>
      <c r="BO14" s="109"/>
      <c r="BP14" s="74"/>
      <c r="BQ14" s="74"/>
      <c r="BR14" s="109"/>
      <c r="BS14" s="74"/>
      <c r="BT14" s="74"/>
      <c r="BU14" s="109"/>
      <c r="BV14" s="74"/>
      <c r="BW14" s="74"/>
      <c r="BX14" s="109"/>
      <c r="BY14" s="74"/>
      <c r="BZ14" s="74"/>
      <c r="CA14" s="109"/>
      <c r="CB14" s="74"/>
      <c r="CC14" s="74"/>
      <c r="CD14" s="109"/>
      <c r="CE14" s="74"/>
      <c r="CF14" s="74"/>
      <c r="CG14" s="109"/>
      <c r="CH14" s="74"/>
      <c r="CI14" s="74"/>
      <c r="CJ14" s="109"/>
      <c r="CK14" s="74"/>
      <c r="CL14" s="74"/>
      <c r="CM14" s="109"/>
      <c r="CN14" s="74"/>
      <c r="CO14" s="74"/>
      <c r="CP14" s="109"/>
      <c r="CQ14" s="74"/>
      <c r="CR14" s="74"/>
      <c r="CS14" s="109"/>
      <c r="CT14" s="74"/>
      <c r="CU14" s="74"/>
      <c r="CV14" s="109"/>
      <c r="CW14" s="74"/>
      <c r="CX14" s="74"/>
      <c r="CY14" s="109"/>
      <c r="CZ14" s="74"/>
      <c r="DA14" s="74"/>
      <c r="DB14" s="74"/>
      <c r="DC14" s="74"/>
      <c r="DD14" s="74"/>
      <c r="DE14" s="109"/>
      <c r="DF14" s="74"/>
      <c r="DG14" s="74"/>
      <c r="DH14" s="78"/>
      <c r="DI14" s="74"/>
      <c r="DJ14" s="74"/>
      <c r="DK14" s="109"/>
      <c r="DL14" s="74"/>
      <c r="DM14" s="74"/>
      <c r="DN14" s="109"/>
      <c r="DO14" s="74"/>
      <c r="DP14" s="74"/>
      <c r="DQ14" s="109"/>
      <c r="DR14" s="74"/>
      <c r="DS14" s="74"/>
      <c r="DT14" s="109"/>
      <c r="DU14" s="74"/>
      <c r="DV14" s="74"/>
      <c r="DW14" s="109"/>
      <c r="DX14" s="74">
        <v>3753</v>
      </c>
      <c r="DY14" s="74"/>
      <c r="DZ14" s="109"/>
      <c r="EA14" s="78"/>
      <c r="EB14" s="74"/>
      <c r="EC14" s="94"/>
      <c r="ED14" s="78"/>
      <c r="EE14" s="74"/>
      <c r="EF14" s="94"/>
      <c r="EG14" s="78"/>
      <c r="EH14" s="74"/>
      <c r="EI14" s="94"/>
      <c r="EJ14" s="78"/>
      <c r="EK14" s="74"/>
      <c r="EL14" s="94"/>
      <c r="EM14" s="78"/>
      <c r="EN14" s="74"/>
      <c r="EO14" s="109"/>
      <c r="EP14" s="74"/>
      <c r="EQ14" s="74"/>
      <c r="ER14" s="109"/>
      <c r="ES14" s="74"/>
      <c r="ET14" s="74"/>
      <c r="EU14" s="109"/>
      <c r="EV14" s="78"/>
      <c r="EW14" s="74"/>
      <c r="EX14" s="109"/>
      <c r="EY14" s="78"/>
      <c r="EZ14" s="74"/>
      <c r="FA14" s="109"/>
      <c r="FB14" s="78"/>
      <c r="FC14" s="74"/>
      <c r="FD14" s="109"/>
      <c r="FE14" s="78"/>
      <c r="FF14" s="74"/>
      <c r="FG14" s="109"/>
      <c r="FH14" s="78"/>
      <c r="FI14" s="74"/>
      <c r="FJ14" s="109"/>
      <c r="FK14" s="74"/>
      <c r="FL14" s="74"/>
      <c r="FM14" s="109"/>
      <c r="FN14" s="78"/>
      <c r="FO14" s="74"/>
      <c r="FP14" s="109"/>
      <c r="FQ14" s="74"/>
      <c r="FR14" s="74"/>
      <c r="FS14" s="109"/>
      <c r="FT14" s="74">
        <v>3753</v>
      </c>
      <c r="FU14" s="74">
        <v>3169.326</v>
      </c>
      <c r="FV14" s="74">
        <f>FU14/FT14*100</f>
        <v>84.447801758593116</v>
      </c>
      <c r="FW14" s="74"/>
      <c r="FX14" s="74"/>
      <c r="FY14" s="109"/>
      <c r="FZ14" s="74"/>
      <c r="GA14" s="74"/>
      <c r="GB14" s="109"/>
      <c r="GC14" s="74"/>
      <c r="GD14" s="74"/>
      <c r="GE14" s="109"/>
      <c r="GF14" s="74"/>
      <c r="GG14" s="74"/>
      <c r="GH14" s="109"/>
      <c r="GI14" s="74"/>
      <c r="GJ14" s="74"/>
      <c r="GK14" s="109"/>
      <c r="GL14" s="74"/>
      <c r="GM14" s="74"/>
      <c r="GN14" s="109"/>
      <c r="GO14" s="74"/>
      <c r="GP14" s="74"/>
      <c r="GQ14" s="74"/>
      <c r="GR14" s="74"/>
      <c r="GS14" s="74"/>
      <c r="GT14" s="74"/>
      <c r="GU14" s="74"/>
      <c r="GV14" s="74"/>
      <c r="GW14" s="74"/>
      <c r="GX14" s="74"/>
      <c r="GY14" s="74"/>
      <c r="GZ14" s="74"/>
      <c r="HA14" s="74"/>
      <c r="HB14" s="74"/>
      <c r="HC14" s="74"/>
    </row>
    <row r="15" spans="1:211" s="32" customFormat="1" ht="31.5" x14ac:dyDescent="0.25">
      <c r="A15" s="42" t="s">
        <v>263</v>
      </c>
      <c r="B15" s="133">
        <f t="shared" si="102"/>
        <v>124385.440302</v>
      </c>
      <c r="C15" s="133">
        <f t="shared" si="103"/>
        <v>102543.62234000002</v>
      </c>
      <c r="D15" s="91">
        <f t="shared" si="107"/>
        <v>82.440213332871252</v>
      </c>
      <c r="E15" s="91">
        <f t="shared" ref="E15:BK15" si="108">E16+E17+E18+E19+E20+E21+E22+E23</f>
        <v>0</v>
      </c>
      <c r="F15" s="91">
        <f t="shared" si="108"/>
        <v>0</v>
      </c>
      <c r="G15" s="91">
        <f t="shared" si="108"/>
        <v>0</v>
      </c>
      <c r="H15" s="91">
        <f t="shared" si="108"/>
        <v>0</v>
      </c>
      <c r="I15" s="91">
        <f t="shared" si="108"/>
        <v>0</v>
      </c>
      <c r="J15" s="91">
        <f t="shared" si="108"/>
        <v>0</v>
      </c>
      <c r="K15" s="91">
        <f t="shared" ref="K15:M15" si="109">K16+K17+K18+K19+K20+K21+K22+K23</f>
        <v>0</v>
      </c>
      <c r="L15" s="91">
        <f t="shared" si="109"/>
        <v>0</v>
      </c>
      <c r="M15" s="91">
        <f t="shared" si="109"/>
        <v>0</v>
      </c>
      <c r="N15" s="91">
        <f t="shared" ref="N15:P15" si="110">N16+N17+N18+N19+N20+N21+N22+N23</f>
        <v>0</v>
      </c>
      <c r="O15" s="91">
        <f t="shared" si="110"/>
        <v>0</v>
      </c>
      <c r="P15" s="91">
        <f t="shared" si="110"/>
        <v>0</v>
      </c>
      <c r="Q15" s="91">
        <f t="shared" ref="Q15:S15" si="111">Q16+Q17+Q18+Q19+Q20+Q21+Q22+Q23</f>
        <v>0</v>
      </c>
      <c r="R15" s="91">
        <f t="shared" si="111"/>
        <v>0</v>
      </c>
      <c r="S15" s="91">
        <f t="shared" si="111"/>
        <v>0</v>
      </c>
      <c r="T15" s="91">
        <f t="shared" ref="T15:V15" si="112">T16+T17+T18+T19+T20+T21+T22+T23</f>
        <v>0</v>
      </c>
      <c r="U15" s="91">
        <f t="shared" si="112"/>
        <v>0</v>
      </c>
      <c r="V15" s="91">
        <f t="shared" si="112"/>
        <v>0</v>
      </c>
      <c r="W15" s="91">
        <f t="shared" ref="W15:Y15" si="113">W16+W17+W18+W19+W20+W21+W22+W23</f>
        <v>0</v>
      </c>
      <c r="X15" s="91">
        <f t="shared" si="113"/>
        <v>0</v>
      </c>
      <c r="Y15" s="91">
        <f t="shared" si="113"/>
        <v>0</v>
      </c>
      <c r="Z15" s="91">
        <f t="shared" si="108"/>
        <v>196.27439999999999</v>
      </c>
      <c r="AA15" s="91">
        <f t="shared" si="108"/>
        <v>196.27439999999999</v>
      </c>
      <c r="AB15" s="91">
        <f>AA15/Z15*100</f>
        <v>100</v>
      </c>
      <c r="AC15" s="91">
        <f t="shared" si="108"/>
        <v>0</v>
      </c>
      <c r="AD15" s="91">
        <f t="shared" si="108"/>
        <v>0</v>
      </c>
      <c r="AE15" s="91">
        <f t="shared" si="108"/>
        <v>0</v>
      </c>
      <c r="AF15" s="91">
        <f t="shared" si="108"/>
        <v>0</v>
      </c>
      <c r="AG15" s="91">
        <f t="shared" si="108"/>
        <v>0</v>
      </c>
      <c r="AH15" s="91">
        <f t="shared" si="108"/>
        <v>0</v>
      </c>
      <c r="AI15" s="91">
        <f t="shared" si="108"/>
        <v>0</v>
      </c>
      <c r="AJ15" s="91">
        <f t="shared" si="108"/>
        <v>0</v>
      </c>
      <c r="AK15" s="91">
        <f t="shared" si="108"/>
        <v>0</v>
      </c>
      <c r="AL15" s="91">
        <f t="shared" si="108"/>
        <v>0</v>
      </c>
      <c r="AM15" s="91">
        <f t="shared" si="108"/>
        <v>0</v>
      </c>
      <c r="AN15" s="91">
        <f t="shared" si="108"/>
        <v>0</v>
      </c>
      <c r="AO15" s="91">
        <f t="shared" si="108"/>
        <v>51.020422000000003</v>
      </c>
      <c r="AP15" s="91">
        <f t="shared" si="108"/>
        <v>51.020420000000001</v>
      </c>
      <c r="AQ15" s="91">
        <f t="shared" ref="AQ15:AQ16" si="114">AP15/AO15*100</f>
        <v>99.999996080001068</v>
      </c>
      <c r="AR15" s="91">
        <f t="shared" ref="AR15:AS15" si="115">AR16+AR17+AR18+AR19+AR20+AR21+AR22+AR23</f>
        <v>95.897999999999996</v>
      </c>
      <c r="AS15" s="91">
        <f t="shared" si="115"/>
        <v>95.897999999999996</v>
      </c>
      <c r="AT15" s="91">
        <f t="shared" ref="AT15:AT16" si="116">AS15/AR15*100</f>
        <v>100</v>
      </c>
      <c r="AU15" s="91"/>
      <c r="AV15" s="91"/>
      <c r="AW15" s="91"/>
      <c r="AX15" s="91"/>
      <c r="AY15" s="91"/>
      <c r="AZ15" s="91"/>
      <c r="BA15" s="91">
        <f t="shared" si="108"/>
        <v>0</v>
      </c>
      <c r="BB15" s="91">
        <f t="shared" si="108"/>
        <v>0</v>
      </c>
      <c r="BC15" s="91">
        <f t="shared" si="108"/>
        <v>0</v>
      </c>
      <c r="BD15" s="91">
        <f t="shared" si="108"/>
        <v>357.29521</v>
      </c>
      <c r="BE15" s="91">
        <f t="shared" si="108"/>
        <v>357.29521</v>
      </c>
      <c r="BF15" s="91">
        <f t="shared" si="9"/>
        <v>100</v>
      </c>
      <c r="BG15" s="91">
        <f t="shared" si="108"/>
        <v>40000</v>
      </c>
      <c r="BH15" s="91">
        <f t="shared" si="108"/>
        <v>39544.585460000002</v>
      </c>
      <c r="BI15" s="91">
        <f t="shared" ref="BI15" si="117">BH15/BG15*100</f>
        <v>98.861463650000005</v>
      </c>
      <c r="BJ15" s="91">
        <f t="shared" si="108"/>
        <v>16211.6</v>
      </c>
      <c r="BK15" s="91">
        <f t="shared" si="108"/>
        <v>10171.437669999999</v>
      </c>
      <c r="BL15" s="92">
        <f t="shared" ref="BL15:BL383" si="118">BK15/BJ15*100</f>
        <v>62.741726109699222</v>
      </c>
      <c r="BM15" s="91">
        <f t="shared" ref="BM15:DG15" si="119">BM16+BM17+BM18+BM19+BM20+BM21+BM22+BM23</f>
        <v>0</v>
      </c>
      <c r="BN15" s="91">
        <f t="shared" si="119"/>
        <v>0</v>
      </c>
      <c r="BO15" s="91">
        <f t="shared" si="119"/>
        <v>0</v>
      </c>
      <c r="BP15" s="91">
        <f t="shared" ref="BP15:BR15" si="120">BP16+BP17+BP18+BP19+BP20+BP21+BP22+BP23</f>
        <v>0</v>
      </c>
      <c r="BQ15" s="91">
        <f t="shared" si="120"/>
        <v>0</v>
      </c>
      <c r="BR15" s="91">
        <f t="shared" si="120"/>
        <v>0</v>
      </c>
      <c r="BS15" s="91">
        <f t="shared" si="119"/>
        <v>2642.9</v>
      </c>
      <c r="BT15" s="91">
        <f t="shared" si="119"/>
        <v>1512.4184700000001</v>
      </c>
      <c r="BU15" s="92">
        <f t="shared" ref="BU15:BU391" si="121">BT15/BS15*100</f>
        <v>57.225716826213635</v>
      </c>
      <c r="BV15" s="91">
        <f t="shared" ref="BV15:BW15" si="122">BV16+BV17+BV18+BV19+BV20+BV21+BV22+BV23</f>
        <v>460</v>
      </c>
      <c r="BW15" s="91">
        <f t="shared" si="122"/>
        <v>0</v>
      </c>
      <c r="BX15" s="92">
        <f t="shared" ref="BX15:BX16" si="123">BW15/BV15*100</f>
        <v>0</v>
      </c>
      <c r="BY15" s="91">
        <f t="shared" ref="BY15:BZ15" si="124">BY16+BY17+BY18+BY19+BY20+BY21+BY22+BY23</f>
        <v>560</v>
      </c>
      <c r="BZ15" s="91">
        <f t="shared" si="124"/>
        <v>17.970040000000001</v>
      </c>
      <c r="CA15" s="92">
        <f t="shared" ref="CA15:CA16" si="125">BZ15/BY15*100</f>
        <v>3.208935714285714</v>
      </c>
      <c r="CB15" s="91">
        <f t="shared" si="119"/>
        <v>0</v>
      </c>
      <c r="CC15" s="91">
        <f t="shared" si="119"/>
        <v>0</v>
      </c>
      <c r="CD15" s="91">
        <f t="shared" si="119"/>
        <v>0</v>
      </c>
      <c r="CE15" s="91">
        <f t="shared" si="119"/>
        <v>0</v>
      </c>
      <c r="CF15" s="91">
        <f t="shared" si="119"/>
        <v>0</v>
      </c>
      <c r="CG15" s="91">
        <f t="shared" si="119"/>
        <v>0</v>
      </c>
      <c r="CH15" s="91">
        <f t="shared" ref="CH15:CJ15" si="126">CH16+CH17+CH18+CH19+CH20+CH21+CH22+CH23</f>
        <v>0</v>
      </c>
      <c r="CI15" s="91">
        <f t="shared" si="126"/>
        <v>0</v>
      </c>
      <c r="CJ15" s="91">
        <f t="shared" si="126"/>
        <v>0</v>
      </c>
      <c r="CK15" s="91">
        <f t="shared" si="119"/>
        <v>0</v>
      </c>
      <c r="CL15" s="91">
        <f t="shared" si="119"/>
        <v>0</v>
      </c>
      <c r="CM15" s="91">
        <f t="shared" si="119"/>
        <v>0</v>
      </c>
      <c r="CN15" s="91">
        <f t="shared" si="119"/>
        <v>0</v>
      </c>
      <c r="CO15" s="91">
        <f t="shared" si="119"/>
        <v>0</v>
      </c>
      <c r="CP15" s="91">
        <f t="shared" si="119"/>
        <v>0</v>
      </c>
      <c r="CQ15" s="91">
        <f t="shared" ref="CQ15:CS15" si="127">CQ16+CQ17+CQ18+CQ19+CQ20+CQ21+CQ22+CQ23</f>
        <v>0</v>
      </c>
      <c r="CR15" s="91">
        <f t="shared" si="127"/>
        <v>0</v>
      </c>
      <c r="CS15" s="91">
        <f t="shared" si="127"/>
        <v>0</v>
      </c>
      <c r="CT15" s="91">
        <f t="shared" si="119"/>
        <v>0</v>
      </c>
      <c r="CU15" s="91">
        <f t="shared" si="119"/>
        <v>0</v>
      </c>
      <c r="CV15" s="91">
        <f t="shared" si="119"/>
        <v>0</v>
      </c>
      <c r="CW15" s="91">
        <f t="shared" si="119"/>
        <v>0</v>
      </c>
      <c r="CX15" s="91">
        <f t="shared" si="119"/>
        <v>0</v>
      </c>
      <c r="CY15" s="91">
        <f t="shared" si="119"/>
        <v>0</v>
      </c>
      <c r="CZ15" s="91">
        <f t="shared" si="119"/>
        <v>0</v>
      </c>
      <c r="DA15" s="91">
        <f t="shared" si="119"/>
        <v>0</v>
      </c>
      <c r="DB15" s="91"/>
      <c r="DC15" s="91">
        <f t="shared" si="119"/>
        <v>291</v>
      </c>
      <c r="DD15" s="91">
        <f t="shared" si="119"/>
        <v>0</v>
      </c>
      <c r="DE15" s="91">
        <f t="shared" si="119"/>
        <v>0</v>
      </c>
      <c r="DF15" s="91">
        <f t="shared" si="119"/>
        <v>3107.8602999999998</v>
      </c>
      <c r="DG15" s="91">
        <f t="shared" si="119"/>
        <v>3107.8602999999998</v>
      </c>
      <c r="DH15" s="92">
        <f>DG15/DF15*100</f>
        <v>100</v>
      </c>
      <c r="DI15" s="91">
        <f t="shared" ref="DI15:DY15" si="128">DI16+DI17+DI18+DI19+DI20+DI21+DI22+DI23</f>
        <v>0</v>
      </c>
      <c r="DJ15" s="91">
        <f t="shared" si="128"/>
        <v>0</v>
      </c>
      <c r="DK15" s="91">
        <f t="shared" si="128"/>
        <v>0</v>
      </c>
      <c r="DL15" s="91">
        <f t="shared" ref="DL15:DN15" si="129">DL16+DL17+DL18+DL19+DL20+DL21+DL22+DL23</f>
        <v>0</v>
      </c>
      <c r="DM15" s="91">
        <f t="shared" si="129"/>
        <v>0</v>
      </c>
      <c r="DN15" s="91">
        <f t="shared" si="129"/>
        <v>0</v>
      </c>
      <c r="DO15" s="91">
        <f t="shared" ref="DO15:DQ15" si="130">DO16+DO17+DO18+DO19+DO20+DO21+DO22+DO23</f>
        <v>0</v>
      </c>
      <c r="DP15" s="91">
        <f t="shared" si="130"/>
        <v>0</v>
      </c>
      <c r="DQ15" s="91">
        <f t="shared" si="130"/>
        <v>0</v>
      </c>
      <c r="DR15" s="91">
        <f t="shared" ref="DR15:DT15" si="131">DR16+DR17+DR18+DR19+DR20+DR21+DR22+DR23</f>
        <v>0</v>
      </c>
      <c r="DS15" s="91">
        <f t="shared" si="131"/>
        <v>0</v>
      </c>
      <c r="DT15" s="91">
        <f t="shared" si="131"/>
        <v>0</v>
      </c>
      <c r="DU15" s="91">
        <f t="shared" si="128"/>
        <v>8659.2000000000007</v>
      </c>
      <c r="DV15" s="91">
        <f t="shared" si="128"/>
        <v>5160.1260000000002</v>
      </c>
      <c r="DW15" s="92">
        <f t="shared" ref="DW15:DW393" si="132">DV15/DU15*100</f>
        <v>59.591255543237246</v>
      </c>
      <c r="DX15" s="91">
        <f t="shared" si="128"/>
        <v>27792</v>
      </c>
      <c r="DY15" s="91">
        <f t="shared" si="128"/>
        <v>23649.166720000001</v>
      </c>
      <c r="DZ15" s="91">
        <f t="shared" ref="DZ15" si="133">DY15/DX15*100</f>
        <v>85.09343235463443</v>
      </c>
      <c r="EA15" s="91">
        <f t="shared" ref="EA15:EB15" si="134">EA16+EA17+EA18+EA19+EA20+EA21+EA22+EA23</f>
        <v>3637.2</v>
      </c>
      <c r="EB15" s="91">
        <f t="shared" si="134"/>
        <v>1651.30168</v>
      </c>
      <c r="EC15" s="103">
        <f t="shared" ref="EC15:EC25" si="135">EB15/EA15*100</f>
        <v>45.400354118552741</v>
      </c>
      <c r="ED15" s="91">
        <f t="shared" ref="ED15:EE15" si="136">ED16+ED17+ED18+ED19+ED20+ED21+ED22+ED23</f>
        <v>500</v>
      </c>
      <c r="EE15" s="91">
        <f t="shared" si="136"/>
        <v>0</v>
      </c>
      <c r="EF15" s="103">
        <f t="shared" ref="EF15:EF16" si="137">EE15/ED15*100</f>
        <v>0</v>
      </c>
      <c r="EG15" s="91">
        <f t="shared" ref="EG15:EH15" si="138">EG16+EG17+EG18+EG19+EG20+EG21+EG22+EG23</f>
        <v>880</v>
      </c>
      <c r="EH15" s="91">
        <f t="shared" si="138"/>
        <v>3.7759999999999998</v>
      </c>
      <c r="EI15" s="103">
        <f t="shared" ref="EI15:EI16" si="139">EH15/EG15*100</f>
        <v>0.42909090909090908</v>
      </c>
      <c r="EJ15" s="91">
        <f t="shared" ref="EJ15:EK15" si="140">EJ16+EJ17+EJ18+EJ19+EJ20+EJ21+EJ22+EJ23</f>
        <v>3137.4920000000002</v>
      </c>
      <c r="EK15" s="91">
        <f t="shared" si="140"/>
        <v>3137.4920000000002</v>
      </c>
      <c r="EL15" s="103">
        <f t="shared" ref="EL15:EL25" si="141">EK15/EJ15*100</f>
        <v>100</v>
      </c>
      <c r="EM15" s="91">
        <f t="shared" ref="EM15:EQ15" si="142">EM16+EM17+EM18+EM19+EM20+EM21+EM22+EM23</f>
        <v>0</v>
      </c>
      <c r="EN15" s="91">
        <f t="shared" si="142"/>
        <v>0</v>
      </c>
      <c r="EO15" s="91">
        <f t="shared" si="142"/>
        <v>0</v>
      </c>
      <c r="EP15" s="91">
        <f t="shared" si="142"/>
        <v>5800</v>
      </c>
      <c r="EQ15" s="91">
        <f t="shared" si="142"/>
        <v>5800</v>
      </c>
      <c r="ER15" s="92">
        <f t="shared" ref="ER15:ER16" si="143">EQ15/EP15*100</f>
        <v>100</v>
      </c>
      <c r="ES15" s="91">
        <f t="shared" ref="ES15:ET15" si="144">ES16+ES17+ES18+ES19+ES20+ES21+ES22+ES23</f>
        <v>5700</v>
      </c>
      <c r="ET15" s="91">
        <f t="shared" si="144"/>
        <v>5700</v>
      </c>
      <c r="EU15" s="92">
        <f t="shared" ref="EU15:EU16" si="145">ET15/ES15*100</f>
        <v>100</v>
      </c>
      <c r="EV15" s="91">
        <f t="shared" ref="EV15:EX15" si="146">EV16+EV17+EV18+EV19+EV20+EV21+EV22+EV23</f>
        <v>0</v>
      </c>
      <c r="EW15" s="91">
        <f t="shared" si="146"/>
        <v>0</v>
      </c>
      <c r="EX15" s="91">
        <f t="shared" si="146"/>
        <v>0</v>
      </c>
      <c r="EY15" s="91">
        <f t="shared" ref="EY15:FA15" si="147">EY16+EY17+EY18+EY19+EY20+EY21+EY22+EY23</f>
        <v>0</v>
      </c>
      <c r="EZ15" s="91">
        <f t="shared" si="147"/>
        <v>0</v>
      </c>
      <c r="FA15" s="91">
        <f t="shared" si="147"/>
        <v>0</v>
      </c>
      <c r="FB15" s="91">
        <f t="shared" ref="FB15:FD15" si="148">FB16+FB17+FB18+FB19+FB20+FB21+FB22+FB23</f>
        <v>0</v>
      </c>
      <c r="FC15" s="91">
        <f t="shared" si="148"/>
        <v>0</v>
      </c>
      <c r="FD15" s="91">
        <f t="shared" si="148"/>
        <v>0</v>
      </c>
      <c r="FE15" s="91">
        <f t="shared" ref="FE15:FG15" si="149">FE16+FE17+FE18+FE19+FE20+FE21+FE22+FE23</f>
        <v>0</v>
      </c>
      <c r="FF15" s="91">
        <f t="shared" si="149"/>
        <v>0</v>
      </c>
      <c r="FG15" s="91">
        <f t="shared" si="149"/>
        <v>0</v>
      </c>
      <c r="FH15" s="91">
        <f t="shared" ref="FH15:FL15" si="150">FH16+FH17+FH18+FH19+FH20+FH21+FH22+FH23</f>
        <v>0</v>
      </c>
      <c r="FI15" s="91">
        <f t="shared" si="150"/>
        <v>0</v>
      </c>
      <c r="FJ15" s="91">
        <f t="shared" si="150"/>
        <v>0</v>
      </c>
      <c r="FK15" s="91">
        <f t="shared" si="150"/>
        <v>1070</v>
      </c>
      <c r="FL15" s="91">
        <f t="shared" si="150"/>
        <v>0</v>
      </c>
      <c r="FM15" s="92">
        <f t="shared" ref="FM15:FM16" si="151">FL15/FK15*100</f>
        <v>0</v>
      </c>
      <c r="FN15" s="91">
        <f t="shared" ref="FN15:FR15" si="152">FN16+FN17+FN18+FN19+FN20+FN21+FN22+FN23</f>
        <v>0</v>
      </c>
      <c r="FO15" s="91">
        <f t="shared" si="152"/>
        <v>0</v>
      </c>
      <c r="FP15" s="91">
        <f t="shared" si="152"/>
        <v>0</v>
      </c>
      <c r="FQ15" s="91">
        <f t="shared" si="152"/>
        <v>2386.9999699999998</v>
      </c>
      <c r="FR15" s="91">
        <f t="shared" si="152"/>
        <v>2386.9999700000003</v>
      </c>
      <c r="FS15" s="92">
        <f t="shared" ref="FS15:FS22" si="153">FR15/FQ15*100</f>
        <v>100.00000000000003</v>
      </c>
      <c r="FT15" s="91">
        <f t="shared" ref="FT15:FU15" si="154">FT16+FT17+FT18+FT19+FT20+FT21+FT22+FT23</f>
        <v>0</v>
      </c>
      <c r="FU15" s="91">
        <f t="shared" si="154"/>
        <v>0</v>
      </c>
      <c r="FV15" s="92"/>
      <c r="FW15" s="91">
        <f t="shared" ref="FW15:FX15" si="155">FW16+FW17+FW18+FW19+FW20+FW21+FW22+FW23</f>
        <v>0</v>
      </c>
      <c r="FX15" s="91">
        <f t="shared" si="155"/>
        <v>0</v>
      </c>
      <c r="FY15" s="92"/>
      <c r="FZ15" s="91">
        <f t="shared" ref="FZ15:GA15" si="156">FZ16+FZ17+FZ18+FZ19+FZ20+FZ21+FZ22+FZ23</f>
        <v>0</v>
      </c>
      <c r="GA15" s="91">
        <f t="shared" si="156"/>
        <v>0</v>
      </c>
      <c r="GB15" s="92"/>
      <c r="GC15" s="91">
        <f t="shared" ref="GC15:GD15" si="157">GC16+GC17+GC18+GC19+GC20+GC21+GC22+GC23</f>
        <v>0</v>
      </c>
      <c r="GD15" s="91">
        <f t="shared" si="157"/>
        <v>0</v>
      </c>
      <c r="GE15" s="92"/>
      <c r="GF15" s="91">
        <f t="shared" ref="GF15:GG15" si="158">GF16+GF17+GF18+GF19+GF20+GF21+GF22+GF23</f>
        <v>0</v>
      </c>
      <c r="GG15" s="91">
        <f t="shared" si="158"/>
        <v>0</v>
      </c>
      <c r="GH15" s="92"/>
      <c r="GI15" s="91">
        <f t="shared" ref="GI15:GJ15" si="159">GI16+GI17+GI18+GI19+GI20+GI21+GI22+GI23</f>
        <v>0</v>
      </c>
      <c r="GJ15" s="91">
        <f t="shared" si="159"/>
        <v>0</v>
      </c>
      <c r="GK15" s="92"/>
      <c r="GL15" s="91">
        <f t="shared" ref="GL15:GM15" si="160">GL16+GL17+GL18+GL19+GL20+GL21+GL22+GL23</f>
        <v>0</v>
      </c>
      <c r="GM15" s="91">
        <f t="shared" si="160"/>
        <v>0</v>
      </c>
      <c r="GN15" s="92"/>
      <c r="GO15" s="91">
        <f t="shared" ref="GO15:GQ15" si="161">GO16+GO17+GO18+GO19+GO20+GO21+GO22+GO23</f>
        <v>0</v>
      </c>
      <c r="GP15" s="91">
        <f t="shared" si="161"/>
        <v>0</v>
      </c>
      <c r="GQ15" s="91">
        <f t="shared" si="161"/>
        <v>0</v>
      </c>
      <c r="GR15" s="91">
        <f t="shared" ref="GR15:GT15" si="162">GR16+GR17+GR18+GR19+GR20+GR21+GR22+GR23</f>
        <v>0</v>
      </c>
      <c r="GS15" s="91">
        <f t="shared" si="162"/>
        <v>0</v>
      </c>
      <c r="GT15" s="91">
        <f t="shared" si="162"/>
        <v>0</v>
      </c>
      <c r="GU15" s="91">
        <f t="shared" ref="GU15:GY15" si="163">GU16+GU17+GU18+GU19+GU20+GU21+GU22+GU23</f>
        <v>0</v>
      </c>
      <c r="GV15" s="91">
        <f t="shared" si="163"/>
        <v>0</v>
      </c>
      <c r="GW15" s="91">
        <f t="shared" si="163"/>
        <v>0</v>
      </c>
      <c r="GX15" s="91">
        <f t="shared" si="163"/>
        <v>848.7</v>
      </c>
      <c r="GY15" s="91">
        <f t="shared" si="163"/>
        <v>0</v>
      </c>
      <c r="GZ15" s="91">
        <f t="shared" ref="GZ15" si="164">GY15/GX15*100</f>
        <v>0</v>
      </c>
      <c r="HA15" s="91"/>
      <c r="HB15" s="91"/>
      <c r="HC15" s="91"/>
    </row>
    <row r="16" spans="1:211" s="31" customFormat="1" ht="18" customHeight="1" x14ac:dyDescent="0.25">
      <c r="A16" s="41" t="s">
        <v>262</v>
      </c>
      <c r="B16" s="134">
        <f t="shared" si="102"/>
        <v>53849.145121999994</v>
      </c>
      <c r="C16" s="134">
        <f t="shared" si="103"/>
        <v>36605.574980000005</v>
      </c>
      <c r="D16" s="74">
        <f t="shared" si="107"/>
        <v>67.978005773474848</v>
      </c>
      <c r="E16" s="74"/>
      <c r="F16" s="74"/>
      <c r="G16" s="74"/>
      <c r="H16" s="78"/>
      <c r="I16" s="78"/>
      <c r="J16" s="74"/>
      <c r="K16" s="78"/>
      <c r="L16" s="78"/>
      <c r="M16" s="74"/>
      <c r="N16" s="78"/>
      <c r="O16" s="78"/>
      <c r="P16" s="74"/>
      <c r="Q16" s="78"/>
      <c r="R16" s="78"/>
      <c r="S16" s="74"/>
      <c r="T16" s="78"/>
      <c r="U16" s="78"/>
      <c r="V16" s="74"/>
      <c r="W16" s="78"/>
      <c r="X16" s="78"/>
      <c r="Y16" s="74"/>
      <c r="Z16" s="74">
        <v>196.27439999999999</v>
      </c>
      <c r="AA16" s="74">
        <v>196.27439999999999</v>
      </c>
      <c r="AB16" s="74">
        <f>AA16/Z16*100</f>
        <v>100</v>
      </c>
      <c r="AC16" s="74"/>
      <c r="AD16" s="78"/>
      <c r="AE16" s="78"/>
      <c r="AF16" s="78">
        <v>0</v>
      </c>
      <c r="AG16" s="78">
        <v>0</v>
      </c>
      <c r="AH16" s="74"/>
      <c r="AI16" s="78"/>
      <c r="AJ16" s="78"/>
      <c r="AK16" s="74"/>
      <c r="AL16" s="78"/>
      <c r="AM16" s="78"/>
      <c r="AN16" s="78"/>
      <c r="AO16" s="78">
        <v>51.020422000000003</v>
      </c>
      <c r="AP16" s="78">
        <v>51.020420000000001</v>
      </c>
      <c r="AQ16" s="74">
        <f t="shared" si="114"/>
        <v>99.999996080001068</v>
      </c>
      <c r="AR16" s="78">
        <v>95.897999999999996</v>
      </c>
      <c r="AS16" s="78">
        <v>95.897999999999996</v>
      </c>
      <c r="AT16" s="74">
        <f t="shared" si="116"/>
        <v>100</v>
      </c>
      <c r="AU16" s="78"/>
      <c r="AV16" s="78"/>
      <c r="AW16" s="74"/>
      <c r="AX16" s="78"/>
      <c r="AY16" s="78"/>
      <c r="AZ16" s="74"/>
      <c r="BA16" s="78"/>
      <c r="BB16" s="78"/>
      <c r="BC16" s="74"/>
      <c r="BD16" s="74"/>
      <c r="BE16" s="74"/>
      <c r="BF16" s="74"/>
      <c r="BG16" s="78">
        <v>0</v>
      </c>
      <c r="BH16" s="78"/>
      <c r="BI16" s="74"/>
      <c r="BJ16" s="78">
        <v>16211.6</v>
      </c>
      <c r="BK16" s="74">
        <v>10171.437669999999</v>
      </c>
      <c r="BL16" s="78">
        <f t="shared" si="118"/>
        <v>62.741726109699222</v>
      </c>
      <c r="BM16" s="78"/>
      <c r="BN16" s="78"/>
      <c r="BO16" s="78"/>
      <c r="BP16" s="78"/>
      <c r="BQ16" s="78"/>
      <c r="BR16" s="78"/>
      <c r="BS16" s="78">
        <v>2642.9</v>
      </c>
      <c r="BT16" s="78">
        <v>1512.4184700000001</v>
      </c>
      <c r="BU16" s="78">
        <f t="shared" si="121"/>
        <v>57.225716826213635</v>
      </c>
      <c r="BV16" s="78">
        <v>460</v>
      </c>
      <c r="BW16" s="78"/>
      <c r="BX16" s="78">
        <f t="shared" si="123"/>
        <v>0</v>
      </c>
      <c r="BY16" s="78">
        <v>560</v>
      </c>
      <c r="BZ16" s="78">
        <v>17.970040000000001</v>
      </c>
      <c r="CA16" s="78">
        <f t="shared" si="125"/>
        <v>3.208935714285714</v>
      </c>
      <c r="CB16" s="78"/>
      <c r="CC16" s="78"/>
      <c r="CD16" s="108"/>
      <c r="CE16" s="78"/>
      <c r="CF16" s="78"/>
      <c r="CG16" s="108"/>
      <c r="CH16" s="78"/>
      <c r="CI16" s="78"/>
      <c r="CJ16" s="108"/>
      <c r="CK16" s="78"/>
      <c r="CL16" s="78"/>
      <c r="CM16" s="108"/>
      <c r="CN16" s="78"/>
      <c r="CO16" s="108"/>
      <c r="CP16" s="108"/>
      <c r="CQ16" s="78"/>
      <c r="CR16" s="108"/>
      <c r="CS16" s="108"/>
      <c r="CT16" s="78"/>
      <c r="CU16" s="108"/>
      <c r="CV16" s="108"/>
      <c r="CW16" s="78"/>
      <c r="CX16" s="108"/>
      <c r="CY16" s="108"/>
      <c r="CZ16" s="78"/>
      <c r="DA16" s="108"/>
      <c r="DB16" s="74"/>
      <c r="DC16" s="78">
        <v>291</v>
      </c>
      <c r="DD16" s="108"/>
      <c r="DE16" s="108"/>
      <c r="DF16" s="78">
        <v>3107.8602999999998</v>
      </c>
      <c r="DG16" s="78">
        <v>3107.8602999999998</v>
      </c>
      <c r="DH16" s="78">
        <f>DG16/DF16*100</f>
        <v>100</v>
      </c>
      <c r="DI16" s="78"/>
      <c r="DJ16" s="108"/>
      <c r="DK16" s="78"/>
      <c r="DL16" s="78"/>
      <c r="DM16" s="108"/>
      <c r="DN16" s="78"/>
      <c r="DO16" s="78"/>
      <c r="DP16" s="108"/>
      <c r="DQ16" s="78"/>
      <c r="DR16" s="78"/>
      <c r="DS16" s="108"/>
      <c r="DT16" s="78"/>
      <c r="DU16" s="78">
        <v>8659.2000000000007</v>
      </c>
      <c r="DV16" s="78">
        <v>5160.1260000000002</v>
      </c>
      <c r="DW16" s="78">
        <f t="shared" si="132"/>
        <v>59.591255543237246</v>
      </c>
      <c r="DX16" s="78"/>
      <c r="DY16" s="108"/>
      <c r="DZ16" s="74"/>
      <c r="EA16" s="78">
        <v>3637.2</v>
      </c>
      <c r="EB16" s="78">
        <v>1651.30168</v>
      </c>
      <c r="EC16" s="94">
        <f t="shared" si="135"/>
        <v>45.400354118552741</v>
      </c>
      <c r="ED16" s="78">
        <v>500</v>
      </c>
      <c r="EE16" s="78"/>
      <c r="EF16" s="94">
        <f t="shared" si="137"/>
        <v>0</v>
      </c>
      <c r="EG16" s="78">
        <v>880</v>
      </c>
      <c r="EH16" s="78">
        <v>3.7759999999999998</v>
      </c>
      <c r="EI16" s="94">
        <f t="shared" si="139"/>
        <v>0.42909090909090908</v>
      </c>
      <c r="EJ16" s="78">
        <v>3137.4920000000002</v>
      </c>
      <c r="EK16" s="78">
        <v>3137.4920000000002</v>
      </c>
      <c r="EL16" s="94">
        <f t="shared" si="141"/>
        <v>100</v>
      </c>
      <c r="EM16" s="78"/>
      <c r="EN16" s="108"/>
      <c r="EO16" s="108"/>
      <c r="EP16" s="78">
        <v>5800</v>
      </c>
      <c r="EQ16" s="78">
        <v>5800</v>
      </c>
      <c r="ER16" s="78">
        <f t="shared" si="143"/>
        <v>100</v>
      </c>
      <c r="ES16" s="78">
        <v>5700</v>
      </c>
      <c r="ET16" s="78">
        <v>5700</v>
      </c>
      <c r="EU16" s="78">
        <f t="shared" si="145"/>
        <v>100</v>
      </c>
      <c r="EV16" s="78"/>
      <c r="EW16" s="108"/>
      <c r="EX16" s="108"/>
      <c r="EY16" s="78"/>
      <c r="EZ16" s="108"/>
      <c r="FA16" s="108"/>
      <c r="FB16" s="78"/>
      <c r="FC16" s="108"/>
      <c r="FD16" s="108"/>
      <c r="FE16" s="78"/>
      <c r="FF16" s="108"/>
      <c r="FG16" s="108"/>
      <c r="FH16" s="78"/>
      <c r="FI16" s="108"/>
      <c r="FJ16" s="108"/>
      <c r="FK16" s="78">
        <v>1070</v>
      </c>
      <c r="FL16" s="78"/>
      <c r="FM16" s="78">
        <f t="shared" si="151"/>
        <v>0</v>
      </c>
      <c r="FN16" s="78"/>
      <c r="FO16" s="108"/>
      <c r="FP16" s="108"/>
      <c r="FQ16" s="78"/>
      <c r="FR16" s="78"/>
      <c r="FS16" s="78"/>
      <c r="FT16" s="78"/>
      <c r="FU16" s="78"/>
      <c r="FV16" s="78"/>
      <c r="FW16" s="78"/>
      <c r="FX16" s="78"/>
      <c r="FY16" s="78"/>
      <c r="FZ16" s="78"/>
      <c r="GA16" s="78"/>
      <c r="GB16" s="78"/>
      <c r="GC16" s="78"/>
      <c r="GD16" s="78"/>
      <c r="GE16" s="78"/>
      <c r="GF16" s="78"/>
      <c r="GG16" s="78"/>
      <c r="GH16" s="78"/>
      <c r="GI16" s="78"/>
      <c r="GJ16" s="78"/>
      <c r="GK16" s="78"/>
      <c r="GL16" s="78"/>
      <c r="GM16" s="78"/>
      <c r="GN16" s="78"/>
      <c r="GO16" s="78">
        <v>0</v>
      </c>
      <c r="GP16" s="78">
        <v>0</v>
      </c>
      <c r="GQ16" s="74"/>
      <c r="GR16" s="78">
        <v>0</v>
      </c>
      <c r="GS16" s="78">
        <v>0</v>
      </c>
      <c r="GT16" s="74"/>
      <c r="GU16" s="78">
        <v>0</v>
      </c>
      <c r="GV16" s="78">
        <v>0</v>
      </c>
      <c r="GW16" s="74"/>
      <c r="GX16" s="78">
        <v>848.7</v>
      </c>
      <c r="GY16" s="78"/>
      <c r="GZ16" s="74">
        <f>GY16/GX16*100</f>
        <v>0</v>
      </c>
      <c r="HA16" s="78"/>
      <c r="HB16" s="78"/>
      <c r="HC16" s="74"/>
    </row>
    <row r="17" spans="1:211" s="31" customFormat="1" ht="15.75" x14ac:dyDescent="0.25">
      <c r="A17" s="41" t="s">
        <v>425</v>
      </c>
      <c r="B17" s="134">
        <f t="shared" si="102"/>
        <v>40000</v>
      </c>
      <c r="C17" s="134">
        <f t="shared" si="103"/>
        <v>39544.585460000002</v>
      </c>
      <c r="D17" s="74">
        <f t="shared" si="107"/>
        <v>98.861463650000005</v>
      </c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91"/>
      <c r="AL17" s="91"/>
      <c r="AM17" s="91"/>
      <c r="AN17" s="74"/>
      <c r="AO17" s="91"/>
      <c r="AP17" s="91"/>
      <c r="AQ17" s="74"/>
      <c r="AR17" s="91"/>
      <c r="AS17" s="91"/>
      <c r="AT17" s="74"/>
      <c r="AU17" s="91"/>
      <c r="AV17" s="91"/>
      <c r="AW17" s="74"/>
      <c r="AX17" s="91"/>
      <c r="AY17" s="91"/>
      <c r="AZ17" s="74"/>
      <c r="BA17" s="74"/>
      <c r="BB17" s="74"/>
      <c r="BC17" s="74"/>
      <c r="BD17" s="74"/>
      <c r="BE17" s="74"/>
      <c r="BF17" s="74"/>
      <c r="BG17" s="74">
        <v>40000</v>
      </c>
      <c r="BH17" s="74">
        <v>39544.585460000002</v>
      </c>
      <c r="BI17" s="74">
        <f>BH17/BG17*100</f>
        <v>98.861463650000005</v>
      </c>
      <c r="BJ17" s="112"/>
      <c r="BK17" s="112"/>
      <c r="BL17" s="112"/>
      <c r="BM17" s="74"/>
      <c r="BN17" s="74"/>
      <c r="BO17" s="109"/>
      <c r="BP17" s="74"/>
      <c r="BQ17" s="74"/>
      <c r="BR17" s="109"/>
      <c r="BS17" s="74"/>
      <c r="BT17" s="74"/>
      <c r="BU17" s="109"/>
      <c r="BV17" s="74"/>
      <c r="BW17" s="74"/>
      <c r="BX17" s="109"/>
      <c r="BY17" s="74"/>
      <c r="BZ17" s="74"/>
      <c r="CA17" s="109"/>
      <c r="CB17" s="74"/>
      <c r="CC17" s="74"/>
      <c r="CD17" s="109"/>
      <c r="CE17" s="74"/>
      <c r="CF17" s="74"/>
      <c r="CG17" s="109"/>
      <c r="CH17" s="74"/>
      <c r="CI17" s="74"/>
      <c r="CJ17" s="109"/>
      <c r="CK17" s="74"/>
      <c r="CL17" s="74"/>
      <c r="CM17" s="109"/>
      <c r="CN17" s="74"/>
      <c r="CO17" s="74"/>
      <c r="CP17" s="109"/>
      <c r="CQ17" s="74"/>
      <c r="CR17" s="74"/>
      <c r="CS17" s="109"/>
      <c r="CT17" s="74"/>
      <c r="CU17" s="74"/>
      <c r="CV17" s="109"/>
      <c r="CW17" s="74"/>
      <c r="CX17" s="74"/>
      <c r="CY17" s="109"/>
      <c r="CZ17" s="74"/>
      <c r="DA17" s="74"/>
      <c r="DB17" s="74"/>
      <c r="DC17" s="74"/>
      <c r="DD17" s="74"/>
      <c r="DE17" s="109"/>
      <c r="DF17" s="74"/>
      <c r="DG17" s="74"/>
      <c r="DH17" s="78"/>
      <c r="DI17" s="74"/>
      <c r="DJ17" s="74"/>
      <c r="DK17" s="109"/>
      <c r="DL17" s="74"/>
      <c r="DM17" s="74"/>
      <c r="DN17" s="109"/>
      <c r="DO17" s="74"/>
      <c r="DP17" s="74"/>
      <c r="DQ17" s="109"/>
      <c r="DR17" s="74"/>
      <c r="DS17" s="74"/>
      <c r="DT17" s="109"/>
      <c r="DU17" s="74"/>
      <c r="DV17" s="74"/>
      <c r="DW17" s="109"/>
      <c r="DX17" s="74"/>
      <c r="DY17" s="74"/>
      <c r="DZ17" s="74"/>
      <c r="EA17" s="78"/>
      <c r="EB17" s="74"/>
      <c r="EC17" s="94"/>
      <c r="ED17" s="78"/>
      <c r="EE17" s="74"/>
      <c r="EF17" s="109"/>
      <c r="EG17" s="78"/>
      <c r="EH17" s="74"/>
      <c r="EI17" s="109"/>
      <c r="EJ17" s="78"/>
      <c r="EK17" s="74"/>
      <c r="EL17" s="94"/>
      <c r="EM17" s="78"/>
      <c r="EN17" s="74"/>
      <c r="EO17" s="109"/>
      <c r="EP17" s="74"/>
      <c r="EQ17" s="74"/>
      <c r="ER17" s="109"/>
      <c r="ES17" s="74"/>
      <c r="ET17" s="74"/>
      <c r="EU17" s="109"/>
      <c r="EV17" s="78"/>
      <c r="EW17" s="74"/>
      <c r="EX17" s="109"/>
      <c r="EY17" s="78"/>
      <c r="EZ17" s="74"/>
      <c r="FA17" s="109"/>
      <c r="FB17" s="78"/>
      <c r="FC17" s="74"/>
      <c r="FD17" s="109"/>
      <c r="FE17" s="78"/>
      <c r="FF17" s="74"/>
      <c r="FG17" s="109"/>
      <c r="FH17" s="78"/>
      <c r="FI17" s="74"/>
      <c r="FJ17" s="109"/>
      <c r="FK17" s="74"/>
      <c r="FL17" s="74"/>
      <c r="FM17" s="109"/>
      <c r="FN17" s="78"/>
      <c r="FO17" s="74"/>
      <c r="FP17" s="109"/>
      <c r="FQ17" s="74"/>
      <c r="FR17" s="74"/>
      <c r="FS17" s="78"/>
      <c r="FT17" s="74"/>
      <c r="FU17" s="74"/>
      <c r="FV17" s="109"/>
      <c r="FW17" s="74"/>
      <c r="FX17" s="74"/>
      <c r="FY17" s="109"/>
      <c r="FZ17" s="74"/>
      <c r="GA17" s="74"/>
      <c r="GB17" s="109"/>
      <c r="GC17" s="74"/>
      <c r="GD17" s="74"/>
      <c r="GE17" s="109"/>
      <c r="GF17" s="74"/>
      <c r="GG17" s="74"/>
      <c r="GH17" s="109"/>
      <c r="GI17" s="74"/>
      <c r="GJ17" s="74"/>
      <c r="GK17" s="109"/>
      <c r="GL17" s="74"/>
      <c r="GM17" s="74"/>
      <c r="GN17" s="109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</row>
    <row r="18" spans="1:211" s="31" customFormat="1" ht="15.75" x14ac:dyDescent="0.25">
      <c r="A18" s="41" t="s">
        <v>426</v>
      </c>
      <c r="B18" s="134">
        <f t="shared" si="102"/>
        <v>2880</v>
      </c>
      <c r="C18" s="134">
        <f t="shared" si="103"/>
        <v>2880</v>
      </c>
      <c r="D18" s="74">
        <f t="shared" si="107"/>
        <v>100</v>
      </c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91"/>
      <c r="AL18" s="91"/>
      <c r="AM18" s="91"/>
      <c r="AN18" s="74"/>
      <c r="AO18" s="91"/>
      <c r="AP18" s="91"/>
      <c r="AQ18" s="74"/>
      <c r="AR18" s="91"/>
      <c r="AS18" s="91"/>
      <c r="AT18" s="74"/>
      <c r="AU18" s="91"/>
      <c r="AV18" s="91"/>
      <c r="AW18" s="74"/>
      <c r="AX18" s="91"/>
      <c r="AY18" s="91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112"/>
      <c r="BK18" s="112"/>
      <c r="BL18" s="112"/>
      <c r="BM18" s="74"/>
      <c r="BN18" s="74"/>
      <c r="BO18" s="109"/>
      <c r="BP18" s="74"/>
      <c r="BQ18" s="74"/>
      <c r="BR18" s="109"/>
      <c r="BS18" s="74"/>
      <c r="BT18" s="74"/>
      <c r="BU18" s="109"/>
      <c r="BV18" s="74"/>
      <c r="BW18" s="74"/>
      <c r="BX18" s="109"/>
      <c r="BY18" s="74"/>
      <c r="BZ18" s="74"/>
      <c r="CA18" s="109"/>
      <c r="CB18" s="74"/>
      <c r="CC18" s="74"/>
      <c r="CD18" s="109"/>
      <c r="CE18" s="74"/>
      <c r="CF18" s="74"/>
      <c r="CG18" s="109"/>
      <c r="CH18" s="74"/>
      <c r="CI18" s="74"/>
      <c r="CJ18" s="109"/>
      <c r="CK18" s="74"/>
      <c r="CL18" s="74"/>
      <c r="CM18" s="109"/>
      <c r="CN18" s="74"/>
      <c r="CO18" s="74"/>
      <c r="CP18" s="109"/>
      <c r="CQ18" s="74"/>
      <c r="CR18" s="74"/>
      <c r="CS18" s="109"/>
      <c r="CT18" s="74"/>
      <c r="CU18" s="74"/>
      <c r="CV18" s="109"/>
      <c r="CW18" s="74"/>
      <c r="CX18" s="74"/>
      <c r="CY18" s="109"/>
      <c r="CZ18" s="74"/>
      <c r="DA18" s="74"/>
      <c r="DB18" s="74"/>
      <c r="DC18" s="74"/>
      <c r="DD18" s="74"/>
      <c r="DE18" s="109"/>
      <c r="DF18" s="74"/>
      <c r="DG18" s="74"/>
      <c r="DH18" s="78"/>
      <c r="DI18" s="74"/>
      <c r="DJ18" s="74"/>
      <c r="DK18" s="109"/>
      <c r="DL18" s="74"/>
      <c r="DM18" s="74"/>
      <c r="DN18" s="109"/>
      <c r="DO18" s="74"/>
      <c r="DP18" s="74"/>
      <c r="DQ18" s="109"/>
      <c r="DR18" s="74"/>
      <c r="DS18" s="74"/>
      <c r="DT18" s="109"/>
      <c r="DU18" s="74"/>
      <c r="DV18" s="74"/>
      <c r="DW18" s="109"/>
      <c r="DX18" s="74">
        <v>2880</v>
      </c>
      <c r="DY18" s="74">
        <v>2880</v>
      </c>
      <c r="DZ18" s="74">
        <f>DY18/DX18*100</f>
        <v>100</v>
      </c>
      <c r="EA18" s="78"/>
      <c r="EB18" s="74"/>
      <c r="EC18" s="94"/>
      <c r="ED18" s="78"/>
      <c r="EE18" s="74"/>
      <c r="EF18" s="109"/>
      <c r="EG18" s="78"/>
      <c r="EH18" s="74"/>
      <c r="EI18" s="109"/>
      <c r="EJ18" s="78"/>
      <c r="EK18" s="74"/>
      <c r="EL18" s="94"/>
      <c r="EM18" s="78"/>
      <c r="EN18" s="74"/>
      <c r="EO18" s="109"/>
      <c r="EP18" s="74"/>
      <c r="EQ18" s="74"/>
      <c r="ER18" s="109"/>
      <c r="ES18" s="74"/>
      <c r="ET18" s="74"/>
      <c r="EU18" s="109"/>
      <c r="EV18" s="78"/>
      <c r="EW18" s="74"/>
      <c r="EX18" s="109"/>
      <c r="EY18" s="78"/>
      <c r="EZ18" s="74"/>
      <c r="FA18" s="109"/>
      <c r="FB18" s="78"/>
      <c r="FC18" s="74"/>
      <c r="FD18" s="109"/>
      <c r="FE18" s="78"/>
      <c r="FF18" s="74"/>
      <c r="FG18" s="109"/>
      <c r="FH18" s="78"/>
      <c r="FI18" s="74"/>
      <c r="FJ18" s="109"/>
      <c r="FK18" s="74"/>
      <c r="FL18" s="74"/>
      <c r="FM18" s="109"/>
      <c r="FN18" s="78"/>
      <c r="FO18" s="74"/>
      <c r="FP18" s="109"/>
      <c r="FQ18" s="74"/>
      <c r="FR18" s="74"/>
      <c r="FS18" s="78"/>
      <c r="FT18" s="74"/>
      <c r="FU18" s="74"/>
      <c r="FV18" s="109"/>
      <c r="FW18" s="74"/>
      <c r="FX18" s="74"/>
      <c r="FY18" s="109"/>
      <c r="FZ18" s="74"/>
      <c r="GA18" s="74"/>
      <c r="GB18" s="109"/>
      <c r="GC18" s="74"/>
      <c r="GD18" s="74"/>
      <c r="GE18" s="109"/>
      <c r="GF18" s="74"/>
      <c r="GG18" s="74"/>
      <c r="GH18" s="109"/>
      <c r="GI18" s="74"/>
      <c r="GJ18" s="74"/>
      <c r="GK18" s="109"/>
      <c r="GL18" s="74"/>
      <c r="GM18" s="74"/>
      <c r="GN18" s="109"/>
      <c r="GO18" s="74"/>
      <c r="GP18" s="74"/>
      <c r="GQ18" s="74"/>
      <c r="GR18" s="74"/>
      <c r="GS18" s="74"/>
      <c r="GT18" s="74"/>
      <c r="GU18" s="74"/>
      <c r="GV18" s="74"/>
      <c r="GW18" s="74"/>
      <c r="GX18" s="74"/>
      <c r="GY18" s="74"/>
      <c r="GZ18" s="74"/>
      <c r="HA18" s="74"/>
      <c r="HB18" s="74"/>
      <c r="HC18" s="74"/>
    </row>
    <row r="19" spans="1:211" s="31" customFormat="1" ht="15.75" x14ac:dyDescent="0.25">
      <c r="A19" s="41" t="s">
        <v>427</v>
      </c>
      <c r="B19" s="134">
        <f t="shared" si="102"/>
        <v>5251</v>
      </c>
      <c r="C19" s="134">
        <f t="shared" si="103"/>
        <v>5251</v>
      </c>
      <c r="D19" s="74">
        <f t="shared" si="107"/>
        <v>100</v>
      </c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91"/>
      <c r="AL19" s="91"/>
      <c r="AM19" s="91"/>
      <c r="AN19" s="74"/>
      <c r="AO19" s="91"/>
      <c r="AP19" s="91"/>
      <c r="AQ19" s="74"/>
      <c r="AR19" s="91"/>
      <c r="AS19" s="91"/>
      <c r="AT19" s="74"/>
      <c r="AU19" s="91"/>
      <c r="AV19" s="91"/>
      <c r="AW19" s="74"/>
      <c r="AX19" s="91"/>
      <c r="AY19" s="91"/>
      <c r="AZ19" s="74"/>
      <c r="BA19" s="74"/>
      <c r="BB19" s="74"/>
      <c r="BC19" s="74"/>
      <c r="BD19" s="74">
        <v>220</v>
      </c>
      <c r="BE19" s="74">
        <v>220</v>
      </c>
      <c r="BF19" s="74">
        <f t="shared" si="9"/>
        <v>100</v>
      </c>
      <c r="BG19" s="74"/>
      <c r="BH19" s="74"/>
      <c r="BI19" s="74"/>
      <c r="BJ19" s="112"/>
      <c r="BK19" s="112"/>
      <c r="BL19" s="112"/>
      <c r="BM19" s="74"/>
      <c r="BN19" s="74"/>
      <c r="BO19" s="109"/>
      <c r="BP19" s="74"/>
      <c r="BQ19" s="74"/>
      <c r="BR19" s="109"/>
      <c r="BS19" s="74"/>
      <c r="BT19" s="74"/>
      <c r="BU19" s="109"/>
      <c r="BV19" s="74"/>
      <c r="BW19" s="74"/>
      <c r="BX19" s="109"/>
      <c r="BY19" s="74"/>
      <c r="BZ19" s="74"/>
      <c r="CA19" s="109"/>
      <c r="CB19" s="74"/>
      <c r="CC19" s="74"/>
      <c r="CD19" s="109"/>
      <c r="CE19" s="74"/>
      <c r="CF19" s="74"/>
      <c r="CG19" s="109"/>
      <c r="CH19" s="74"/>
      <c r="CI19" s="74"/>
      <c r="CJ19" s="109"/>
      <c r="CK19" s="74"/>
      <c r="CL19" s="74"/>
      <c r="CM19" s="109"/>
      <c r="CN19" s="74"/>
      <c r="CO19" s="74"/>
      <c r="CP19" s="109"/>
      <c r="CQ19" s="74"/>
      <c r="CR19" s="74"/>
      <c r="CS19" s="109"/>
      <c r="CT19" s="74"/>
      <c r="CU19" s="74"/>
      <c r="CV19" s="109"/>
      <c r="CW19" s="74"/>
      <c r="CX19" s="74"/>
      <c r="CY19" s="109"/>
      <c r="CZ19" s="74"/>
      <c r="DA19" s="74"/>
      <c r="DB19" s="74"/>
      <c r="DC19" s="74"/>
      <c r="DD19" s="74"/>
      <c r="DE19" s="109"/>
      <c r="DF19" s="74"/>
      <c r="DG19" s="74"/>
      <c r="DH19" s="78"/>
      <c r="DI19" s="74"/>
      <c r="DJ19" s="74"/>
      <c r="DK19" s="109"/>
      <c r="DL19" s="74"/>
      <c r="DM19" s="74"/>
      <c r="DN19" s="109"/>
      <c r="DO19" s="74"/>
      <c r="DP19" s="74"/>
      <c r="DQ19" s="109"/>
      <c r="DR19" s="74"/>
      <c r="DS19" s="74"/>
      <c r="DT19" s="109"/>
      <c r="DU19" s="74"/>
      <c r="DV19" s="74"/>
      <c r="DW19" s="109"/>
      <c r="DX19" s="74">
        <v>5031</v>
      </c>
      <c r="DY19" s="74">
        <v>5031</v>
      </c>
      <c r="DZ19" s="74">
        <f t="shared" ref="DZ19:DZ33" si="165">DY19/DX19*100</f>
        <v>100</v>
      </c>
      <c r="EA19" s="78"/>
      <c r="EB19" s="74"/>
      <c r="EC19" s="94"/>
      <c r="ED19" s="78"/>
      <c r="EE19" s="74"/>
      <c r="EF19" s="109"/>
      <c r="EG19" s="78"/>
      <c r="EH19" s="74"/>
      <c r="EI19" s="109"/>
      <c r="EJ19" s="78"/>
      <c r="EK19" s="74"/>
      <c r="EL19" s="94"/>
      <c r="EM19" s="78"/>
      <c r="EN19" s="74"/>
      <c r="EO19" s="109"/>
      <c r="EP19" s="74"/>
      <c r="EQ19" s="74"/>
      <c r="ER19" s="109"/>
      <c r="ES19" s="74"/>
      <c r="ET19" s="74"/>
      <c r="EU19" s="109"/>
      <c r="EV19" s="78"/>
      <c r="EW19" s="74"/>
      <c r="EX19" s="109"/>
      <c r="EY19" s="78"/>
      <c r="EZ19" s="74"/>
      <c r="FA19" s="109"/>
      <c r="FB19" s="78"/>
      <c r="FC19" s="74"/>
      <c r="FD19" s="109"/>
      <c r="FE19" s="78"/>
      <c r="FF19" s="74"/>
      <c r="FG19" s="109"/>
      <c r="FH19" s="78"/>
      <c r="FI19" s="74"/>
      <c r="FJ19" s="109"/>
      <c r="FK19" s="74"/>
      <c r="FL19" s="74"/>
      <c r="FM19" s="109"/>
      <c r="FN19" s="78"/>
      <c r="FO19" s="74"/>
      <c r="FP19" s="109"/>
      <c r="FQ19" s="74"/>
      <c r="FR19" s="74"/>
      <c r="FS19" s="78"/>
      <c r="FT19" s="74"/>
      <c r="FU19" s="74"/>
      <c r="FV19" s="109"/>
      <c r="FW19" s="74"/>
      <c r="FX19" s="74"/>
      <c r="FY19" s="109"/>
      <c r="FZ19" s="74"/>
      <c r="GA19" s="74"/>
      <c r="GB19" s="109"/>
      <c r="GC19" s="74"/>
      <c r="GD19" s="74"/>
      <c r="GE19" s="109"/>
      <c r="GF19" s="74"/>
      <c r="GG19" s="74"/>
      <c r="GH19" s="109"/>
      <c r="GI19" s="74"/>
      <c r="GJ19" s="74"/>
      <c r="GK19" s="109"/>
      <c r="GL19" s="74"/>
      <c r="GM19" s="74"/>
      <c r="GN19" s="109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</row>
    <row r="20" spans="1:211" s="31" customFormat="1" ht="15.75" x14ac:dyDescent="0.25">
      <c r="A20" s="41" t="s">
        <v>428</v>
      </c>
      <c r="B20" s="134">
        <f t="shared" si="102"/>
        <v>3605.2952100000002</v>
      </c>
      <c r="C20" s="134">
        <f t="shared" si="103"/>
        <v>3605.2952100000002</v>
      </c>
      <c r="D20" s="74">
        <f t="shared" si="107"/>
        <v>100</v>
      </c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91"/>
      <c r="AL20" s="91"/>
      <c r="AM20" s="91"/>
      <c r="AN20" s="74"/>
      <c r="AO20" s="91"/>
      <c r="AP20" s="91"/>
      <c r="AQ20" s="74"/>
      <c r="AR20" s="91"/>
      <c r="AS20" s="91"/>
      <c r="AT20" s="74"/>
      <c r="AU20" s="91"/>
      <c r="AV20" s="91"/>
      <c r="AW20" s="74"/>
      <c r="AX20" s="91"/>
      <c r="AY20" s="91"/>
      <c r="AZ20" s="74"/>
      <c r="BA20" s="74"/>
      <c r="BB20" s="74"/>
      <c r="BC20" s="74"/>
      <c r="BD20" s="74">
        <v>137.29521</v>
      </c>
      <c r="BE20" s="74">
        <v>137.29521</v>
      </c>
      <c r="BF20" s="74">
        <f t="shared" si="9"/>
        <v>100</v>
      </c>
      <c r="BG20" s="74"/>
      <c r="BH20" s="74"/>
      <c r="BI20" s="74"/>
      <c r="BJ20" s="112"/>
      <c r="BK20" s="112"/>
      <c r="BL20" s="112"/>
      <c r="BM20" s="74"/>
      <c r="BN20" s="74"/>
      <c r="BO20" s="109"/>
      <c r="BP20" s="74"/>
      <c r="BQ20" s="74"/>
      <c r="BR20" s="109"/>
      <c r="BS20" s="74"/>
      <c r="BT20" s="74"/>
      <c r="BU20" s="109"/>
      <c r="BV20" s="74"/>
      <c r="BW20" s="74"/>
      <c r="BX20" s="109"/>
      <c r="BY20" s="74"/>
      <c r="BZ20" s="74"/>
      <c r="CA20" s="109"/>
      <c r="CB20" s="74"/>
      <c r="CC20" s="74"/>
      <c r="CD20" s="109"/>
      <c r="CE20" s="74"/>
      <c r="CF20" s="74"/>
      <c r="CG20" s="109"/>
      <c r="CH20" s="74"/>
      <c r="CI20" s="74"/>
      <c r="CJ20" s="109"/>
      <c r="CK20" s="74"/>
      <c r="CL20" s="74"/>
      <c r="CM20" s="109"/>
      <c r="CN20" s="74"/>
      <c r="CO20" s="74"/>
      <c r="CP20" s="109"/>
      <c r="CQ20" s="74"/>
      <c r="CR20" s="74"/>
      <c r="CS20" s="109"/>
      <c r="CT20" s="74"/>
      <c r="CU20" s="74"/>
      <c r="CV20" s="109"/>
      <c r="CW20" s="74"/>
      <c r="CX20" s="74"/>
      <c r="CY20" s="109"/>
      <c r="CZ20" s="74"/>
      <c r="DA20" s="74"/>
      <c r="DB20" s="74"/>
      <c r="DC20" s="74"/>
      <c r="DD20" s="74"/>
      <c r="DE20" s="109"/>
      <c r="DF20" s="74"/>
      <c r="DG20" s="74"/>
      <c r="DH20" s="78"/>
      <c r="DI20" s="74"/>
      <c r="DJ20" s="74"/>
      <c r="DK20" s="109"/>
      <c r="DL20" s="74"/>
      <c r="DM20" s="74"/>
      <c r="DN20" s="109"/>
      <c r="DO20" s="74"/>
      <c r="DP20" s="74"/>
      <c r="DQ20" s="109"/>
      <c r="DR20" s="74"/>
      <c r="DS20" s="74"/>
      <c r="DT20" s="109"/>
      <c r="DU20" s="74"/>
      <c r="DV20" s="74"/>
      <c r="DW20" s="109"/>
      <c r="DX20" s="74">
        <v>3468</v>
      </c>
      <c r="DY20" s="74">
        <v>3468</v>
      </c>
      <c r="DZ20" s="74">
        <f t="shared" si="165"/>
        <v>100</v>
      </c>
      <c r="EA20" s="78"/>
      <c r="EB20" s="74"/>
      <c r="EC20" s="94"/>
      <c r="ED20" s="78"/>
      <c r="EE20" s="74"/>
      <c r="EF20" s="109"/>
      <c r="EG20" s="78"/>
      <c r="EH20" s="74"/>
      <c r="EI20" s="109"/>
      <c r="EJ20" s="78"/>
      <c r="EK20" s="74"/>
      <c r="EL20" s="94"/>
      <c r="EM20" s="78"/>
      <c r="EN20" s="74"/>
      <c r="EO20" s="109"/>
      <c r="EP20" s="74"/>
      <c r="EQ20" s="74"/>
      <c r="ER20" s="109"/>
      <c r="ES20" s="74"/>
      <c r="ET20" s="74"/>
      <c r="EU20" s="109"/>
      <c r="EV20" s="78"/>
      <c r="EW20" s="74"/>
      <c r="EX20" s="109"/>
      <c r="EY20" s="78"/>
      <c r="EZ20" s="74"/>
      <c r="FA20" s="109"/>
      <c r="FB20" s="78"/>
      <c r="FC20" s="74"/>
      <c r="FD20" s="109"/>
      <c r="FE20" s="78"/>
      <c r="FF20" s="74"/>
      <c r="FG20" s="109"/>
      <c r="FH20" s="78"/>
      <c r="FI20" s="74"/>
      <c r="FJ20" s="109"/>
      <c r="FK20" s="74"/>
      <c r="FL20" s="74"/>
      <c r="FM20" s="109"/>
      <c r="FN20" s="78"/>
      <c r="FO20" s="74"/>
      <c r="FP20" s="109"/>
      <c r="FQ20" s="74"/>
      <c r="FR20" s="74"/>
      <c r="FS20" s="78"/>
      <c r="FT20" s="74"/>
      <c r="FU20" s="74"/>
      <c r="FV20" s="109"/>
      <c r="FW20" s="74"/>
      <c r="FX20" s="74"/>
      <c r="FY20" s="109"/>
      <c r="FZ20" s="74"/>
      <c r="GA20" s="74"/>
      <c r="GB20" s="109"/>
      <c r="GC20" s="74"/>
      <c r="GD20" s="74"/>
      <c r="GE20" s="109"/>
      <c r="GF20" s="74"/>
      <c r="GG20" s="74"/>
      <c r="GH20" s="109"/>
      <c r="GI20" s="74"/>
      <c r="GJ20" s="74"/>
      <c r="GK20" s="109"/>
      <c r="GL20" s="74"/>
      <c r="GM20" s="74"/>
      <c r="GN20" s="109"/>
      <c r="GO20" s="74"/>
      <c r="GP20" s="74"/>
      <c r="GQ20" s="74"/>
      <c r="GR20" s="74"/>
      <c r="GS20" s="74"/>
      <c r="GT20" s="74"/>
      <c r="GU20" s="74"/>
      <c r="GV20" s="74"/>
      <c r="GW20" s="74"/>
      <c r="GX20" s="74"/>
      <c r="GY20" s="74"/>
      <c r="GZ20" s="74"/>
      <c r="HA20" s="74"/>
      <c r="HB20" s="74"/>
      <c r="HC20" s="74"/>
    </row>
    <row r="21" spans="1:211" s="31" customFormat="1" ht="15.75" x14ac:dyDescent="0.25">
      <c r="A21" s="41" t="s">
        <v>429</v>
      </c>
      <c r="B21" s="134">
        <f t="shared" si="102"/>
        <v>5130</v>
      </c>
      <c r="C21" s="134">
        <f t="shared" si="103"/>
        <v>992.20431999999994</v>
      </c>
      <c r="D21" s="74">
        <f t="shared" si="107"/>
        <v>19.341214814814816</v>
      </c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91"/>
      <c r="AL21" s="91"/>
      <c r="AM21" s="91"/>
      <c r="AN21" s="74"/>
      <c r="AO21" s="91"/>
      <c r="AP21" s="91"/>
      <c r="AQ21" s="74"/>
      <c r="AR21" s="91"/>
      <c r="AS21" s="91"/>
      <c r="AT21" s="74"/>
      <c r="AU21" s="91"/>
      <c r="AV21" s="91"/>
      <c r="AW21" s="74"/>
      <c r="AX21" s="91"/>
      <c r="AY21" s="91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112"/>
      <c r="BK21" s="112"/>
      <c r="BL21" s="112"/>
      <c r="BM21" s="74"/>
      <c r="BN21" s="74"/>
      <c r="BO21" s="109"/>
      <c r="BP21" s="74"/>
      <c r="BQ21" s="74"/>
      <c r="BR21" s="109"/>
      <c r="BS21" s="74"/>
      <c r="BT21" s="74"/>
      <c r="BU21" s="109"/>
      <c r="BV21" s="74"/>
      <c r="BW21" s="74"/>
      <c r="BX21" s="109"/>
      <c r="BY21" s="74"/>
      <c r="BZ21" s="74"/>
      <c r="CA21" s="109"/>
      <c r="CB21" s="74"/>
      <c r="CC21" s="74"/>
      <c r="CD21" s="109"/>
      <c r="CE21" s="74"/>
      <c r="CF21" s="74"/>
      <c r="CG21" s="109"/>
      <c r="CH21" s="74"/>
      <c r="CI21" s="74"/>
      <c r="CJ21" s="109"/>
      <c r="CK21" s="74"/>
      <c r="CL21" s="74"/>
      <c r="CM21" s="109"/>
      <c r="CN21" s="74"/>
      <c r="CO21" s="74"/>
      <c r="CP21" s="109"/>
      <c r="CQ21" s="74"/>
      <c r="CR21" s="74"/>
      <c r="CS21" s="109"/>
      <c r="CT21" s="74"/>
      <c r="CU21" s="74"/>
      <c r="CV21" s="109"/>
      <c r="CW21" s="74"/>
      <c r="CX21" s="74"/>
      <c r="CY21" s="109"/>
      <c r="CZ21" s="74"/>
      <c r="DA21" s="74"/>
      <c r="DB21" s="74"/>
      <c r="DC21" s="74"/>
      <c r="DD21" s="74"/>
      <c r="DE21" s="109"/>
      <c r="DF21" s="74"/>
      <c r="DG21" s="74"/>
      <c r="DH21" s="78"/>
      <c r="DI21" s="74"/>
      <c r="DJ21" s="74"/>
      <c r="DK21" s="109"/>
      <c r="DL21" s="74"/>
      <c r="DM21" s="74"/>
      <c r="DN21" s="109"/>
      <c r="DO21" s="74"/>
      <c r="DP21" s="74"/>
      <c r="DQ21" s="109"/>
      <c r="DR21" s="74"/>
      <c r="DS21" s="74"/>
      <c r="DT21" s="109"/>
      <c r="DU21" s="74"/>
      <c r="DV21" s="74"/>
      <c r="DW21" s="109"/>
      <c r="DX21" s="74">
        <v>5130</v>
      </c>
      <c r="DY21" s="74">
        <v>992.20431999999994</v>
      </c>
      <c r="DZ21" s="74">
        <f t="shared" si="165"/>
        <v>19.341214814814816</v>
      </c>
      <c r="EA21" s="78"/>
      <c r="EB21" s="74"/>
      <c r="EC21" s="94"/>
      <c r="ED21" s="78"/>
      <c r="EE21" s="74"/>
      <c r="EF21" s="109"/>
      <c r="EG21" s="78"/>
      <c r="EH21" s="74"/>
      <c r="EI21" s="109"/>
      <c r="EJ21" s="78"/>
      <c r="EK21" s="74"/>
      <c r="EL21" s="94"/>
      <c r="EM21" s="78"/>
      <c r="EN21" s="74"/>
      <c r="EO21" s="109"/>
      <c r="EP21" s="74"/>
      <c r="EQ21" s="74"/>
      <c r="ER21" s="109"/>
      <c r="ES21" s="74"/>
      <c r="ET21" s="74"/>
      <c r="EU21" s="109"/>
      <c r="EV21" s="78"/>
      <c r="EW21" s="74"/>
      <c r="EX21" s="109"/>
      <c r="EY21" s="78"/>
      <c r="EZ21" s="74"/>
      <c r="FA21" s="109"/>
      <c r="FB21" s="78"/>
      <c r="FC21" s="74"/>
      <c r="FD21" s="109"/>
      <c r="FE21" s="78"/>
      <c r="FF21" s="74"/>
      <c r="FG21" s="109"/>
      <c r="FH21" s="78"/>
      <c r="FI21" s="74"/>
      <c r="FJ21" s="109"/>
      <c r="FK21" s="74"/>
      <c r="FL21" s="74"/>
      <c r="FM21" s="109"/>
      <c r="FN21" s="78"/>
      <c r="FO21" s="74"/>
      <c r="FP21" s="109"/>
      <c r="FQ21" s="74"/>
      <c r="FR21" s="74"/>
      <c r="FS21" s="78"/>
      <c r="FT21" s="74"/>
      <c r="FU21" s="74"/>
      <c r="FV21" s="109"/>
      <c r="FW21" s="74"/>
      <c r="FX21" s="74"/>
      <c r="FY21" s="109"/>
      <c r="FZ21" s="74"/>
      <c r="GA21" s="74"/>
      <c r="GB21" s="109"/>
      <c r="GC21" s="74"/>
      <c r="GD21" s="74"/>
      <c r="GE21" s="109"/>
      <c r="GF21" s="74"/>
      <c r="GG21" s="74"/>
      <c r="GH21" s="109"/>
      <c r="GI21" s="74"/>
      <c r="GJ21" s="74"/>
      <c r="GK21" s="109"/>
      <c r="GL21" s="74"/>
      <c r="GM21" s="74"/>
      <c r="GN21" s="109"/>
      <c r="GO21" s="74"/>
      <c r="GP21" s="74"/>
      <c r="GQ21" s="74"/>
      <c r="GR21" s="74"/>
      <c r="GS21" s="74"/>
      <c r="GT21" s="74"/>
      <c r="GU21" s="74"/>
      <c r="GV21" s="74"/>
      <c r="GW21" s="74"/>
      <c r="GX21" s="74"/>
      <c r="GY21" s="74"/>
      <c r="GZ21" s="74"/>
      <c r="HA21" s="74"/>
      <c r="HB21" s="74"/>
      <c r="HC21" s="74"/>
    </row>
    <row r="22" spans="1:211" s="31" customFormat="1" ht="15.75" x14ac:dyDescent="0.25">
      <c r="A22" s="41" t="s">
        <v>431</v>
      </c>
      <c r="B22" s="134">
        <f t="shared" si="102"/>
        <v>8452.9999700000008</v>
      </c>
      <c r="C22" s="134">
        <f t="shared" si="103"/>
        <v>8447.9623700000011</v>
      </c>
      <c r="D22" s="74">
        <f t="shared" si="107"/>
        <v>99.940404589874859</v>
      </c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91"/>
      <c r="AL22" s="91"/>
      <c r="AM22" s="91"/>
      <c r="AN22" s="74"/>
      <c r="AO22" s="91"/>
      <c r="AP22" s="91"/>
      <c r="AQ22" s="74"/>
      <c r="AR22" s="91"/>
      <c r="AS22" s="91"/>
      <c r="AT22" s="74"/>
      <c r="AU22" s="91"/>
      <c r="AV22" s="91"/>
      <c r="AW22" s="74"/>
      <c r="AX22" s="91"/>
      <c r="AY22" s="91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112"/>
      <c r="BK22" s="112"/>
      <c r="BL22" s="112"/>
      <c r="BM22" s="74"/>
      <c r="BN22" s="74"/>
      <c r="BO22" s="109"/>
      <c r="BP22" s="74"/>
      <c r="BQ22" s="74"/>
      <c r="BR22" s="109"/>
      <c r="BS22" s="74"/>
      <c r="BT22" s="74"/>
      <c r="BU22" s="109"/>
      <c r="BV22" s="74"/>
      <c r="BW22" s="74"/>
      <c r="BX22" s="109"/>
      <c r="BY22" s="74"/>
      <c r="BZ22" s="74"/>
      <c r="CA22" s="109"/>
      <c r="CB22" s="74"/>
      <c r="CC22" s="74"/>
      <c r="CD22" s="109"/>
      <c r="CE22" s="74"/>
      <c r="CF22" s="74"/>
      <c r="CG22" s="109"/>
      <c r="CH22" s="74"/>
      <c r="CI22" s="74"/>
      <c r="CJ22" s="109"/>
      <c r="CK22" s="74"/>
      <c r="CL22" s="74"/>
      <c r="CM22" s="109"/>
      <c r="CN22" s="74"/>
      <c r="CO22" s="74"/>
      <c r="CP22" s="109"/>
      <c r="CQ22" s="74"/>
      <c r="CR22" s="74"/>
      <c r="CS22" s="109"/>
      <c r="CT22" s="74"/>
      <c r="CU22" s="74"/>
      <c r="CV22" s="109"/>
      <c r="CW22" s="74"/>
      <c r="CX22" s="74"/>
      <c r="CY22" s="109"/>
      <c r="CZ22" s="74"/>
      <c r="DA22" s="74"/>
      <c r="DB22" s="74"/>
      <c r="DC22" s="74"/>
      <c r="DD22" s="74"/>
      <c r="DE22" s="109"/>
      <c r="DF22" s="74"/>
      <c r="DG22" s="74"/>
      <c r="DH22" s="78"/>
      <c r="DI22" s="74"/>
      <c r="DJ22" s="74"/>
      <c r="DK22" s="109"/>
      <c r="DL22" s="74"/>
      <c r="DM22" s="74"/>
      <c r="DN22" s="109"/>
      <c r="DO22" s="74"/>
      <c r="DP22" s="74"/>
      <c r="DQ22" s="109"/>
      <c r="DR22" s="74"/>
      <c r="DS22" s="74"/>
      <c r="DT22" s="109"/>
      <c r="DU22" s="74"/>
      <c r="DV22" s="74"/>
      <c r="DW22" s="109"/>
      <c r="DX22" s="74">
        <v>6066</v>
      </c>
      <c r="DY22" s="74">
        <v>6060.9624000000003</v>
      </c>
      <c r="DZ22" s="74">
        <f t="shared" si="165"/>
        <v>99.916953511374885</v>
      </c>
      <c r="EA22" s="78"/>
      <c r="EB22" s="74"/>
      <c r="EC22" s="94"/>
      <c r="ED22" s="78"/>
      <c r="EE22" s="74"/>
      <c r="EF22" s="109"/>
      <c r="EG22" s="78"/>
      <c r="EH22" s="74"/>
      <c r="EI22" s="109"/>
      <c r="EJ22" s="78"/>
      <c r="EK22" s="74"/>
      <c r="EL22" s="94"/>
      <c r="EM22" s="78"/>
      <c r="EN22" s="74"/>
      <c r="EO22" s="109"/>
      <c r="EP22" s="74"/>
      <c r="EQ22" s="74"/>
      <c r="ER22" s="109"/>
      <c r="ES22" s="74"/>
      <c r="ET22" s="74"/>
      <c r="EU22" s="109"/>
      <c r="EV22" s="78"/>
      <c r="EW22" s="74"/>
      <c r="EX22" s="109"/>
      <c r="EY22" s="78"/>
      <c r="EZ22" s="74"/>
      <c r="FA22" s="109"/>
      <c r="FB22" s="78"/>
      <c r="FC22" s="74"/>
      <c r="FD22" s="109"/>
      <c r="FE22" s="78"/>
      <c r="FF22" s="74"/>
      <c r="FG22" s="109"/>
      <c r="FH22" s="78"/>
      <c r="FI22" s="74"/>
      <c r="FJ22" s="109"/>
      <c r="FK22" s="74"/>
      <c r="FL22" s="74"/>
      <c r="FM22" s="109"/>
      <c r="FN22" s="78"/>
      <c r="FO22" s="74"/>
      <c r="FP22" s="109"/>
      <c r="FQ22" s="74">
        <v>2386.9999699999998</v>
      </c>
      <c r="FR22" s="74">
        <v>2386.9999700000003</v>
      </c>
      <c r="FS22" s="78">
        <f t="shared" si="153"/>
        <v>100.00000000000003</v>
      </c>
      <c r="FT22" s="74"/>
      <c r="FU22" s="74"/>
      <c r="FV22" s="109"/>
      <c r="FW22" s="74"/>
      <c r="FX22" s="74"/>
      <c r="FY22" s="109"/>
      <c r="FZ22" s="74"/>
      <c r="GA22" s="74"/>
      <c r="GB22" s="109"/>
      <c r="GC22" s="74"/>
      <c r="GD22" s="74"/>
      <c r="GE22" s="109"/>
      <c r="GF22" s="74"/>
      <c r="GG22" s="74"/>
      <c r="GH22" s="109"/>
      <c r="GI22" s="74"/>
      <c r="GJ22" s="74"/>
      <c r="GK22" s="109"/>
      <c r="GL22" s="74"/>
      <c r="GM22" s="74"/>
      <c r="GN22" s="109"/>
      <c r="GO22" s="74"/>
      <c r="GP22" s="74"/>
      <c r="GQ22" s="74"/>
      <c r="GR22" s="74"/>
      <c r="GS22" s="74"/>
      <c r="GT22" s="74"/>
      <c r="GU22" s="74"/>
      <c r="GV22" s="74"/>
      <c r="GW22" s="74"/>
      <c r="GX22" s="74"/>
      <c r="GY22" s="74"/>
      <c r="GZ22" s="74"/>
      <c r="HA22" s="74"/>
      <c r="HB22" s="74"/>
      <c r="HC22" s="74"/>
    </row>
    <row r="23" spans="1:211" s="31" customFormat="1" ht="15.75" x14ac:dyDescent="0.25">
      <c r="A23" s="41" t="s">
        <v>430</v>
      </c>
      <c r="B23" s="134">
        <f t="shared" si="102"/>
        <v>5217</v>
      </c>
      <c r="C23" s="134">
        <f t="shared" si="103"/>
        <v>5217</v>
      </c>
      <c r="D23" s="74">
        <f t="shared" si="107"/>
        <v>100</v>
      </c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91"/>
      <c r="AL23" s="91"/>
      <c r="AM23" s="91"/>
      <c r="AN23" s="74"/>
      <c r="AO23" s="91"/>
      <c r="AP23" s="91"/>
      <c r="AQ23" s="74"/>
      <c r="AR23" s="91"/>
      <c r="AS23" s="91"/>
      <c r="AT23" s="74"/>
      <c r="AU23" s="91"/>
      <c r="AV23" s="91"/>
      <c r="AW23" s="74"/>
      <c r="AX23" s="91"/>
      <c r="AY23" s="91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112"/>
      <c r="BK23" s="112"/>
      <c r="BL23" s="112"/>
      <c r="BM23" s="74"/>
      <c r="BN23" s="74"/>
      <c r="BO23" s="109"/>
      <c r="BP23" s="74"/>
      <c r="BQ23" s="74"/>
      <c r="BR23" s="109"/>
      <c r="BS23" s="74"/>
      <c r="BT23" s="74"/>
      <c r="BU23" s="109"/>
      <c r="BV23" s="74"/>
      <c r="BW23" s="74"/>
      <c r="BX23" s="109"/>
      <c r="BY23" s="74"/>
      <c r="BZ23" s="74"/>
      <c r="CA23" s="109"/>
      <c r="CB23" s="74"/>
      <c r="CC23" s="74"/>
      <c r="CD23" s="109"/>
      <c r="CE23" s="74"/>
      <c r="CF23" s="74"/>
      <c r="CG23" s="109"/>
      <c r="CH23" s="74"/>
      <c r="CI23" s="74"/>
      <c r="CJ23" s="109"/>
      <c r="CK23" s="74"/>
      <c r="CL23" s="74"/>
      <c r="CM23" s="109"/>
      <c r="CN23" s="74"/>
      <c r="CO23" s="74"/>
      <c r="CP23" s="109"/>
      <c r="CQ23" s="74"/>
      <c r="CR23" s="74"/>
      <c r="CS23" s="109"/>
      <c r="CT23" s="74"/>
      <c r="CU23" s="74"/>
      <c r="CV23" s="109"/>
      <c r="CW23" s="74"/>
      <c r="CX23" s="74"/>
      <c r="CY23" s="109"/>
      <c r="CZ23" s="74"/>
      <c r="DA23" s="74"/>
      <c r="DB23" s="74"/>
      <c r="DC23" s="74"/>
      <c r="DD23" s="74"/>
      <c r="DE23" s="109"/>
      <c r="DF23" s="74"/>
      <c r="DG23" s="74"/>
      <c r="DH23" s="78"/>
      <c r="DI23" s="74"/>
      <c r="DJ23" s="74"/>
      <c r="DK23" s="109"/>
      <c r="DL23" s="74"/>
      <c r="DM23" s="74"/>
      <c r="DN23" s="109"/>
      <c r="DO23" s="74"/>
      <c r="DP23" s="74"/>
      <c r="DQ23" s="109"/>
      <c r="DR23" s="74"/>
      <c r="DS23" s="74"/>
      <c r="DT23" s="109"/>
      <c r="DU23" s="74"/>
      <c r="DV23" s="74"/>
      <c r="DW23" s="109"/>
      <c r="DX23" s="74">
        <v>5217</v>
      </c>
      <c r="DY23" s="74">
        <v>5217</v>
      </c>
      <c r="DZ23" s="74">
        <f t="shared" si="165"/>
        <v>100</v>
      </c>
      <c r="EA23" s="78"/>
      <c r="EB23" s="74"/>
      <c r="EC23" s="94"/>
      <c r="ED23" s="78"/>
      <c r="EE23" s="74"/>
      <c r="EF23" s="109"/>
      <c r="EG23" s="78"/>
      <c r="EH23" s="74"/>
      <c r="EI23" s="109"/>
      <c r="EJ23" s="78"/>
      <c r="EK23" s="74"/>
      <c r="EL23" s="94"/>
      <c r="EM23" s="78"/>
      <c r="EN23" s="74"/>
      <c r="EO23" s="109"/>
      <c r="EP23" s="74"/>
      <c r="EQ23" s="74"/>
      <c r="ER23" s="109"/>
      <c r="ES23" s="74"/>
      <c r="ET23" s="74"/>
      <c r="EU23" s="109"/>
      <c r="EV23" s="78"/>
      <c r="EW23" s="74"/>
      <c r="EX23" s="109"/>
      <c r="EY23" s="78"/>
      <c r="EZ23" s="74"/>
      <c r="FA23" s="109"/>
      <c r="FB23" s="78"/>
      <c r="FC23" s="74"/>
      <c r="FD23" s="109"/>
      <c r="FE23" s="78"/>
      <c r="FF23" s="74"/>
      <c r="FG23" s="109"/>
      <c r="FH23" s="78"/>
      <c r="FI23" s="74"/>
      <c r="FJ23" s="109"/>
      <c r="FK23" s="74"/>
      <c r="FL23" s="74"/>
      <c r="FM23" s="109"/>
      <c r="FN23" s="78"/>
      <c r="FO23" s="74"/>
      <c r="FP23" s="109"/>
      <c r="FQ23" s="74"/>
      <c r="FR23" s="74"/>
      <c r="FS23" s="109"/>
      <c r="FT23" s="74"/>
      <c r="FU23" s="74"/>
      <c r="FV23" s="109"/>
      <c r="FW23" s="74"/>
      <c r="FX23" s="74"/>
      <c r="FY23" s="109"/>
      <c r="FZ23" s="74"/>
      <c r="GA23" s="74"/>
      <c r="GB23" s="109"/>
      <c r="GC23" s="74"/>
      <c r="GD23" s="74"/>
      <c r="GE23" s="109"/>
      <c r="GF23" s="74"/>
      <c r="GG23" s="74"/>
      <c r="GH23" s="109"/>
      <c r="GI23" s="74"/>
      <c r="GJ23" s="74"/>
      <c r="GK23" s="109"/>
      <c r="GL23" s="74"/>
      <c r="GM23" s="74"/>
      <c r="GN23" s="109"/>
      <c r="GO23" s="74"/>
      <c r="GP23" s="74"/>
      <c r="GQ23" s="74"/>
      <c r="GR23" s="74"/>
      <c r="GS23" s="74"/>
      <c r="GT23" s="74"/>
      <c r="GU23" s="74"/>
      <c r="GV23" s="74"/>
      <c r="GW23" s="74"/>
      <c r="GX23" s="74"/>
      <c r="GY23" s="74"/>
      <c r="GZ23" s="74"/>
      <c r="HA23" s="74"/>
      <c r="HB23" s="74"/>
      <c r="HC23" s="74"/>
    </row>
    <row r="24" spans="1:211" s="32" customFormat="1" ht="31.5" x14ac:dyDescent="0.25">
      <c r="A24" s="40" t="s">
        <v>266</v>
      </c>
      <c r="B24" s="133">
        <f t="shared" si="102"/>
        <v>128736.90512</v>
      </c>
      <c r="C24" s="133">
        <f t="shared" si="103"/>
        <v>87805.432020000007</v>
      </c>
      <c r="D24" s="91">
        <f t="shared" ref="D24" si="166">C24/B24*100</f>
        <v>68.20533081648469</v>
      </c>
      <c r="E24" s="92">
        <f t="shared" ref="E24:BL24" si="167">E25+E26+E27+E28+E29+E30+E31+E32+E33+E34+E35+E36+E37</f>
        <v>1516.2527</v>
      </c>
      <c r="F24" s="92">
        <f t="shared" si="167"/>
        <v>1516.2527</v>
      </c>
      <c r="G24" s="91">
        <f t="shared" ref="G24:G38" si="168">F24/E24*100</f>
        <v>100</v>
      </c>
      <c r="H24" s="92">
        <f t="shared" si="167"/>
        <v>160</v>
      </c>
      <c r="I24" s="92">
        <f t="shared" si="167"/>
        <v>160</v>
      </c>
      <c r="J24" s="91">
        <f>I24/H24*100</f>
        <v>100</v>
      </c>
      <c r="K24" s="92">
        <f t="shared" ref="K24:M24" si="169">K25+K26+K27+K28+K29+K30+K31+K32+K33+K34+K35+K36+K37</f>
        <v>0</v>
      </c>
      <c r="L24" s="92">
        <f t="shared" si="169"/>
        <v>0</v>
      </c>
      <c r="M24" s="92">
        <f t="shared" si="169"/>
        <v>0</v>
      </c>
      <c r="N24" s="92">
        <f t="shared" ref="N24:P24" si="170">N25+N26+N27+N28+N29+N30+N31+N32+N33+N34+N35+N36+N37</f>
        <v>0</v>
      </c>
      <c r="O24" s="92">
        <f t="shared" si="170"/>
        <v>0</v>
      </c>
      <c r="P24" s="92">
        <f t="shared" si="170"/>
        <v>0</v>
      </c>
      <c r="Q24" s="92">
        <f t="shared" ref="Q24:S24" si="171">Q25+Q26+Q27+Q28+Q29+Q30+Q31+Q32+Q33+Q34+Q35+Q36+Q37</f>
        <v>0</v>
      </c>
      <c r="R24" s="92">
        <f t="shared" si="171"/>
        <v>0</v>
      </c>
      <c r="S24" s="92">
        <f t="shared" si="171"/>
        <v>0</v>
      </c>
      <c r="T24" s="92">
        <f t="shared" ref="T24:V24" si="172">T25+T26+T27+T28+T29+T30+T31+T32+T33+T34+T35+T36+T37</f>
        <v>0</v>
      </c>
      <c r="U24" s="92">
        <f t="shared" si="172"/>
        <v>0</v>
      </c>
      <c r="V24" s="92">
        <f t="shared" si="172"/>
        <v>0</v>
      </c>
      <c r="W24" s="92">
        <f t="shared" ref="W24:Y24" si="173">W25+W26+W27+W28+W29+W30+W31+W32+W33+W34+W35+W36+W37</f>
        <v>0</v>
      </c>
      <c r="X24" s="92">
        <f t="shared" si="173"/>
        <v>0</v>
      </c>
      <c r="Y24" s="92">
        <f t="shared" si="173"/>
        <v>0</v>
      </c>
      <c r="Z24" s="92">
        <f t="shared" si="167"/>
        <v>0</v>
      </c>
      <c r="AA24" s="92">
        <f t="shared" si="167"/>
        <v>0</v>
      </c>
      <c r="AB24" s="92">
        <f t="shared" si="167"/>
        <v>0</v>
      </c>
      <c r="AC24" s="92">
        <f t="shared" si="167"/>
        <v>0</v>
      </c>
      <c r="AD24" s="92">
        <f t="shared" si="167"/>
        <v>0</v>
      </c>
      <c r="AE24" s="92">
        <f t="shared" si="167"/>
        <v>0</v>
      </c>
      <c r="AF24" s="92">
        <f t="shared" si="167"/>
        <v>0</v>
      </c>
      <c r="AG24" s="92">
        <f t="shared" si="167"/>
        <v>0</v>
      </c>
      <c r="AH24" s="92">
        <f t="shared" si="167"/>
        <v>0</v>
      </c>
      <c r="AI24" s="92">
        <f t="shared" si="167"/>
        <v>0</v>
      </c>
      <c r="AJ24" s="92">
        <f t="shared" si="167"/>
        <v>0</v>
      </c>
      <c r="AK24" s="92">
        <f t="shared" si="167"/>
        <v>0</v>
      </c>
      <c r="AL24" s="92">
        <f t="shared" si="167"/>
        <v>102.04082</v>
      </c>
      <c r="AM24" s="92">
        <f t="shared" si="167"/>
        <v>102.04082</v>
      </c>
      <c r="AN24" s="91">
        <f>AM24/AL24*100</f>
        <v>100</v>
      </c>
      <c r="AO24" s="92">
        <f t="shared" si="167"/>
        <v>0</v>
      </c>
      <c r="AP24" s="92">
        <f t="shared" si="167"/>
        <v>0</v>
      </c>
      <c r="AQ24" s="92">
        <f t="shared" si="167"/>
        <v>0</v>
      </c>
      <c r="AR24" s="92">
        <f t="shared" ref="AR24:AS24" si="174">AR25+AR26+AR27+AR28+AR29+AR30+AR31+AR32+AR33+AR34+AR35+AR36+AR37</f>
        <v>173.399</v>
      </c>
      <c r="AS24" s="92">
        <f t="shared" si="174"/>
        <v>173.399</v>
      </c>
      <c r="AT24" s="91">
        <f>AS24/AR24*100</f>
        <v>100</v>
      </c>
      <c r="AU24" s="92"/>
      <c r="AV24" s="92"/>
      <c r="AW24" s="91"/>
      <c r="AX24" s="92"/>
      <c r="AY24" s="92"/>
      <c r="AZ24" s="91"/>
      <c r="BA24" s="92">
        <f t="shared" si="167"/>
        <v>0</v>
      </c>
      <c r="BB24" s="92">
        <f t="shared" si="167"/>
        <v>0</v>
      </c>
      <c r="BC24" s="92">
        <f t="shared" si="167"/>
        <v>0</v>
      </c>
      <c r="BD24" s="92">
        <f t="shared" si="167"/>
        <v>3165</v>
      </c>
      <c r="BE24" s="92">
        <f t="shared" si="167"/>
        <v>3165</v>
      </c>
      <c r="BF24" s="91">
        <f t="shared" si="9"/>
        <v>100</v>
      </c>
      <c r="BG24" s="92">
        <f t="shared" si="167"/>
        <v>3000</v>
      </c>
      <c r="BH24" s="92">
        <f t="shared" si="167"/>
        <v>3000</v>
      </c>
      <c r="BI24" s="91">
        <f>BH24/BG24*100</f>
        <v>100</v>
      </c>
      <c r="BJ24" s="92">
        <f t="shared" si="167"/>
        <v>22879.5</v>
      </c>
      <c r="BK24" s="92">
        <f t="shared" si="167"/>
        <v>14390.68958</v>
      </c>
      <c r="BL24" s="92">
        <f t="shared" si="167"/>
        <v>62.89774505561747</v>
      </c>
      <c r="BM24" s="92">
        <f t="shared" ref="BM24:DG24" si="175">BM25+BM26+BM27+BM28+BM29+BM30+BM31+BM32+BM33+BM34+BM35+BM36+BM37</f>
        <v>0</v>
      </c>
      <c r="BN24" s="92">
        <f t="shared" si="175"/>
        <v>0</v>
      </c>
      <c r="BO24" s="92">
        <f t="shared" si="175"/>
        <v>0</v>
      </c>
      <c r="BP24" s="92">
        <f t="shared" ref="BP24:BR24" si="176">BP25+BP26+BP27+BP28+BP29+BP30+BP31+BP32+BP33+BP34+BP35+BP36+BP37</f>
        <v>0</v>
      </c>
      <c r="BQ24" s="92">
        <f t="shared" si="176"/>
        <v>0</v>
      </c>
      <c r="BR24" s="92">
        <f t="shared" si="176"/>
        <v>0</v>
      </c>
      <c r="BS24" s="92">
        <f t="shared" si="175"/>
        <v>5485.9</v>
      </c>
      <c r="BT24" s="92">
        <f t="shared" si="175"/>
        <v>4114.1072199999999</v>
      </c>
      <c r="BU24" s="92">
        <f t="shared" si="175"/>
        <v>74.994207331522631</v>
      </c>
      <c r="BV24" s="92">
        <f t="shared" ref="BV24:BW24" si="177">BV25+BV26+BV27+BV28+BV29+BV30+BV31+BV32+BV33+BV34+BV35+BV36+BV37</f>
        <v>720</v>
      </c>
      <c r="BW24" s="92">
        <f t="shared" si="177"/>
        <v>0</v>
      </c>
      <c r="BX24" s="92">
        <f t="shared" ref="BX24:BX25" si="178">BW24/BV24*100</f>
        <v>0</v>
      </c>
      <c r="BY24" s="92">
        <f t="shared" ref="BY24:CA24" si="179">BY25+BY26+BY27+BY28+BY29+BY30+BY31+BY32+BY33+BY34+BY35+BY36+BY37</f>
        <v>1120</v>
      </c>
      <c r="BZ24" s="92">
        <f t="shared" si="179"/>
        <v>303.89999999999998</v>
      </c>
      <c r="CA24" s="92">
        <f t="shared" si="179"/>
        <v>27.133928571428566</v>
      </c>
      <c r="CB24" s="92">
        <f t="shared" si="175"/>
        <v>0</v>
      </c>
      <c r="CC24" s="92">
        <f t="shared" si="175"/>
        <v>0</v>
      </c>
      <c r="CD24" s="92">
        <f t="shared" si="175"/>
        <v>0</v>
      </c>
      <c r="CE24" s="92">
        <f t="shared" si="175"/>
        <v>0</v>
      </c>
      <c r="CF24" s="92">
        <f t="shared" si="175"/>
        <v>0</v>
      </c>
      <c r="CG24" s="92">
        <f t="shared" si="175"/>
        <v>0</v>
      </c>
      <c r="CH24" s="92">
        <f t="shared" ref="CH24:CJ24" si="180">CH25+CH26+CH27+CH28+CH29+CH30+CH31+CH32+CH33+CH34+CH35+CH36+CH37</f>
        <v>0</v>
      </c>
      <c r="CI24" s="92">
        <f t="shared" si="180"/>
        <v>0</v>
      </c>
      <c r="CJ24" s="92">
        <f t="shared" si="180"/>
        <v>0</v>
      </c>
      <c r="CK24" s="92">
        <f t="shared" si="175"/>
        <v>0</v>
      </c>
      <c r="CL24" s="92">
        <f t="shared" si="175"/>
        <v>0</v>
      </c>
      <c r="CM24" s="92">
        <f t="shared" si="175"/>
        <v>0</v>
      </c>
      <c r="CN24" s="92">
        <f t="shared" si="175"/>
        <v>0</v>
      </c>
      <c r="CO24" s="92">
        <f t="shared" si="175"/>
        <v>0</v>
      </c>
      <c r="CP24" s="92">
        <f t="shared" si="175"/>
        <v>0</v>
      </c>
      <c r="CQ24" s="92">
        <f t="shared" ref="CQ24:CS24" si="181">CQ25+CQ26+CQ27+CQ28+CQ29+CQ30+CQ31+CQ32+CQ33+CQ34+CQ35+CQ36+CQ37</f>
        <v>0</v>
      </c>
      <c r="CR24" s="92">
        <f t="shared" si="181"/>
        <v>0</v>
      </c>
      <c r="CS24" s="92">
        <f t="shared" si="181"/>
        <v>0</v>
      </c>
      <c r="CT24" s="92">
        <f t="shared" si="175"/>
        <v>0</v>
      </c>
      <c r="CU24" s="92">
        <f t="shared" si="175"/>
        <v>0</v>
      </c>
      <c r="CV24" s="92">
        <f t="shared" si="175"/>
        <v>0</v>
      </c>
      <c r="CW24" s="92">
        <f t="shared" si="175"/>
        <v>0</v>
      </c>
      <c r="CX24" s="92">
        <f t="shared" si="175"/>
        <v>0</v>
      </c>
      <c r="CY24" s="92">
        <f t="shared" si="175"/>
        <v>0</v>
      </c>
      <c r="CZ24" s="92">
        <f t="shared" si="175"/>
        <v>0</v>
      </c>
      <c r="DA24" s="92">
        <f t="shared" si="175"/>
        <v>0</v>
      </c>
      <c r="DB24" s="92">
        <f t="shared" si="175"/>
        <v>0</v>
      </c>
      <c r="DC24" s="92">
        <f t="shared" si="175"/>
        <v>529.79999999999995</v>
      </c>
      <c r="DD24" s="92">
        <f t="shared" si="175"/>
        <v>0</v>
      </c>
      <c r="DE24" s="92">
        <f t="shared" si="175"/>
        <v>0</v>
      </c>
      <c r="DF24" s="92">
        <f t="shared" si="175"/>
        <v>11705.1206</v>
      </c>
      <c r="DG24" s="92">
        <f t="shared" si="175"/>
        <v>11705.1206</v>
      </c>
      <c r="DH24" s="92">
        <f t="shared" ref="DH24:DH39" si="182">DG24/DF24*100</f>
        <v>100</v>
      </c>
      <c r="DI24" s="92">
        <f t="shared" ref="DI24:DY24" si="183">DI25+DI26+DI27+DI28+DI29+DI30+DI31+DI32+DI33+DI34+DI35+DI36+DI37</f>
        <v>0</v>
      </c>
      <c r="DJ24" s="92">
        <f t="shared" si="183"/>
        <v>0</v>
      </c>
      <c r="DK24" s="92">
        <f t="shared" si="183"/>
        <v>0</v>
      </c>
      <c r="DL24" s="92">
        <f t="shared" ref="DL24:DN24" si="184">DL25+DL26+DL27+DL28+DL29+DL30+DL31+DL32+DL33+DL34+DL35+DL36+DL37</f>
        <v>0</v>
      </c>
      <c r="DM24" s="92">
        <f t="shared" si="184"/>
        <v>0</v>
      </c>
      <c r="DN24" s="92">
        <f t="shared" si="184"/>
        <v>0</v>
      </c>
      <c r="DO24" s="92">
        <f t="shared" ref="DO24:DQ24" si="185">DO25+DO26+DO27+DO28+DO29+DO30+DO31+DO32+DO33+DO34+DO35+DO36+DO37</f>
        <v>0</v>
      </c>
      <c r="DP24" s="92">
        <f t="shared" si="185"/>
        <v>0</v>
      </c>
      <c r="DQ24" s="92">
        <f t="shared" si="185"/>
        <v>0</v>
      </c>
      <c r="DR24" s="92">
        <f t="shared" ref="DR24:DT24" si="186">DR25+DR26+DR27+DR28+DR29+DR30+DR31+DR32+DR33+DR34+DR35+DR36+DR37</f>
        <v>0</v>
      </c>
      <c r="DS24" s="92">
        <f t="shared" si="186"/>
        <v>0</v>
      </c>
      <c r="DT24" s="92">
        <f t="shared" si="186"/>
        <v>0</v>
      </c>
      <c r="DU24" s="92">
        <f t="shared" si="183"/>
        <v>14230.3</v>
      </c>
      <c r="DV24" s="92">
        <f t="shared" si="183"/>
        <v>11821.54096</v>
      </c>
      <c r="DW24" s="92">
        <f t="shared" si="132"/>
        <v>83.073026991700814</v>
      </c>
      <c r="DX24" s="92">
        <f t="shared" si="183"/>
        <v>41340</v>
      </c>
      <c r="DY24" s="92">
        <f t="shared" si="183"/>
        <v>20014.79192</v>
      </c>
      <c r="DZ24" s="91">
        <f t="shared" si="165"/>
        <v>48.415074794388005</v>
      </c>
      <c r="EA24" s="92">
        <f t="shared" ref="EA24:EB24" si="187">EA25+EA26+EA27+EA28+EA29+EA30+EA31+EA32+EA33+EA34+EA35+EA36+EA37</f>
        <v>3637.2</v>
      </c>
      <c r="EB24" s="92">
        <f t="shared" si="187"/>
        <v>1611.49722</v>
      </c>
      <c r="EC24" s="103">
        <f t="shared" si="135"/>
        <v>44.305983173870011</v>
      </c>
      <c r="ED24" s="92">
        <f t="shared" ref="ED24:EE24" si="188">ED25+ED26+ED27+ED28+ED29+ED30+ED31+ED32+ED33+ED34+ED35+ED36+ED37</f>
        <v>500</v>
      </c>
      <c r="EE24" s="92">
        <f t="shared" si="188"/>
        <v>0</v>
      </c>
      <c r="EF24" s="92">
        <f>EE24/ED24*100</f>
        <v>0</v>
      </c>
      <c r="EG24" s="92">
        <f t="shared" ref="EG24:EI24" si="189">EG25+EG26+EG27+EG28+EG29+EG30+EG31+EG32+EG33+EG34+EG35+EG36+EG37</f>
        <v>880</v>
      </c>
      <c r="EH24" s="92">
        <f t="shared" si="189"/>
        <v>0</v>
      </c>
      <c r="EI24" s="92">
        <f t="shared" si="189"/>
        <v>0</v>
      </c>
      <c r="EJ24" s="92">
        <f t="shared" ref="EJ24:EK24" si="190">EJ25+EJ26+EJ27+EJ28+EJ29+EJ30+EJ31+EJ32+EJ33+EJ34+EJ35+EJ36+EJ37</f>
        <v>3137.4920000000002</v>
      </c>
      <c r="EK24" s="92">
        <f t="shared" si="190"/>
        <v>2727.0920000000001</v>
      </c>
      <c r="EL24" s="103">
        <f t="shared" si="141"/>
        <v>86.919488559652109</v>
      </c>
      <c r="EM24" s="92">
        <f t="shared" ref="EM24:EU24" si="191">EM25+EM26+EM27+EM28+EM29+EM30+EM31+EM32+EM33+EM34+EM35+EM36+EM37</f>
        <v>0</v>
      </c>
      <c r="EN24" s="92">
        <f t="shared" si="191"/>
        <v>0</v>
      </c>
      <c r="EO24" s="92">
        <f t="shared" si="191"/>
        <v>0</v>
      </c>
      <c r="EP24" s="92">
        <f t="shared" si="191"/>
        <v>0</v>
      </c>
      <c r="EQ24" s="92">
        <f t="shared" si="191"/>
        <v>0</v>
      </c>
      <c r="ER24" s="92">
        <f t="shared" si="191"/>
        <v>0</v>
      </c>
      <c r="ES24" s="92">
        <f t="shared" si="191"/>
        <v>13000</v>
      </c>
      <c r="ET24" s="92">
        <f t="shared" si="191"/>
        <v>13000</v>
      </c>
      <c r="EU24" s="92">
        <f t="shared" si="191"/>
        <v>100</v>
      </c>
      <c r="EV24" s="92">
        <f t="shared" ref="EV24:EX24" si="192">EV25+EV26+EV27+EV28+EV29+EV30+EV31+EV32+EV33+EV34+EV35+EV36+EV37</f>
        <v>0</v>
      </c>
      <c r="EW24" s="92">
        <f t="shared" si="192"/>
        <v>0</v>
      </c>
      <c r="EX24" s="92">
        <f t="shared" si="192"/>
        <v>0</v>
      </c>
      <c r="EY24" s="92">
        <f t="shared" ref="EY24:FA24" si="193">EY25+EY26+EY27+EY28+EY29+EY30+EY31+EY32+EY33+EY34+EY35+EY36+EY37</f>
        <v>0</v>
      </c>
      <c r="EZ24" s="92">
        <f t="shared" si="193"/>
        <v>0</v>
      </c>
      <c r="FA24" s="92">
        <f t="shared" si="193"/>
        <v>0</v>
      </c>
      <c r="FB24" s="92">
        <f t="shared" ref="FB24:FD24" si="194">FB25+FB26+FB27+FB28+FB29+FB30+FB31+FB32+FB33+FB34+FB35+FB36+FB37</f>
        <v>0</v>
      </c>
      <c r="FC24" s="92">
        <f t="shared" si="194"/>
        <v>0</v>
      </c>
      <c r="FD24" s="92">
        <f t="shared" si="194"/>
        <v>0</v>
      </c>
      <c r="FE24" s="92">
        <f t="shared" ref="FE24:FG24" si="195">FE25+FE26+FE27+FE28+FE29+FE30+FE31+FE32+FE33+FE34+FE35+FE36+FE37</f>
        <v>0</v>
      </c>
      <c r="FF24" s="92">
        <f t="shared" si="195"/>
        <v>0</v>
      </c>
      <c r="FG24" s="92">
        <f t="shared" si="195"/>
        <v>0</v>
      </c>
      <c r="FH24" s="92">
        <f t="shared" ref="FH24:FM24" si="196">FH25+FH26+FH27+FH28+FH29+FH30+FH31+FH32+FH33+FH34+FH35+FH36+FH37</f>
        <v>0</v>
      </c>
      <c r="FI24" s="92">
        <f t="shared" si="196"/>
        <v>0</v>
      </c>
      <c r="FJ24" s="92">
        <f t="shared" si="196"/>
        <v>0</v>
      </c>
      <c r="FK24" s="92">
        <f t="shared" si="196"/>
        <v>0</v>
      </c>
      <c r="FL24" s="92">
        <f t="shared" si="196"/>
        <v>0</v>
      </c>
      <c r="FM24" s="92">
        <f t="shared" si="196"/>
        <v>0</v>
      </c>
      <c r="FN24" s="92">
        <f t="shared" ref="FN24:FY24" si="197">FN25+FN26+FN27+FN28+FN29+FN30+FN31+FN32+FN33+FN34+FN35+FN36+FN37</f>
        <v>0</v>
      </c>
      <c r="FO24" s="92">
        <f t="shared" si="197"/>
        <v>0</v>
      </c>
      <c r="FP24" s="92">
        <f t="shared" si="197"/>
        <v>0</v>
      </c>
      <c r="FQ24" s="92">
        <f t="shared" si="197"/>
        <v>0</v>
      </c>
      <c r="FR24" s="92">
        <f t="shared" si="197"/>
        <v>0</v>
      </c>
      <c r="FS24" s="92">
        <f t="shared" si="197"/>
        <v>0</v>
      </c>
      <c r="FT24" s="92">
        <f t="shared" si="197"/>
        <v>0</v>
      </c>
      <c r="FU24" s="92">
        <f t="shared" si="197"/>
        <v>0</v>
      </c>
      <c r="FV24" s="92">
        <f t="shared" si="197"/>
        <v>0</v>
      </c>
      <c r="FW24" s="92">
        <f t="shared" si="197"/>
        <v>0</v>
      </c>
      <c r="FX24" s="92">
        <f t="shared" si="197"/>
        <v>0</v>
      </c>
      <c r="FY24" s="92">
        <f t="shared" si="197"/>
        <v>0</v>
      </c>
      <c r="FZ24" s="92">
        <f t="shared" ref="FZ24:GB24" si="198">FZ25+FZ26+FZ27+FZ28+FZ29+FZ30+FZ31+FZ32+FZ33+FZ34+FZ35+FZ36+FZ37</f>
        <v>0</v>
      </c>
      <c r="GA24" s="92">
        <f t="shared" si="198"/>
        <v>0</v>
      </c>
      <c r="GB24" s="92">
        <f t="shared" si="198"/>
        <v>0</v>
      </c>
      <c r="GC24" s="92">
        <f t="shared" ref="GC24:GE24" si="199">GC25+GC26+GC27+GC28+GC29+GC30+GC31+GC32+GC33+GC34+GC35+GC36+GC37</f>
        <v>0</v>
      </c>
      <c r="GD24" s="92">
        <f t="shared" si="199"/>
        <v>0</v>
      </c>
      <c r="GE24" s="92">
        <f t="shared" si="199"/>
        <v>0</v>
      </c>
      <c r="GF24" s="92">
        <f t="shared" ref="GF24:GQ24" si="200">GF25+GF26+GF27+GF28+GF29+GF30+GF31+GF32+GF33+GF34+GF35+GF36+GF37</f>
        <v>0</v>
      </c>
      <c r="GG24" s="92">
        <f t="shared" si="200"/>
        <v>0</v>
      </c>
      <c r="GH24" s="92">
        <f t="shared" si="200"/>
        <v>0</v>
      </c>
      <c r="GI24" s="92">
        <f t="shared" si="200"/>
        <v>0</v>
      </c>
      <c r="GJ24" s="92">
        <f t="shared" si="200"/>
        <v>0</v>
      </c>
      <c r="GK24" s="92">
        <f t="shared" si="200"/>
        <v>0</v>
      </c>
      <c r="GL24" s="92">
        <f t="shared" si="200"/>
        <v>0</v>
      </c>
      <c r="GM24" s="92">
        <f t="shared" si="200"/>
        <v>0</v>
      </c>
      <c r="GN24" s="92">
        <f t="shared" si="200"/>
        <v>0</v>
      </c>
      <c r="GO24" s="92">
        <f t="shared" si="200"/>
        <v>0</v>
      </c>
      <c r="GP24" s="92">
        <f t="shared" si="200"/>
        <v>0</v>
      </c>
      <c r="GQ24" s="92">
        <f t="shared" si="200"/>
        <v>0</v>
      </c>
      <c r="GR24" s="92">
        <f t="shared" ref="GR24:GT24" si="201">GR25+GR26+GR27+GR28+GR29+GR30+GR31+GR32+GR33+GR34+GR35+GR36+GR37</f>
        <v>0</v>
      </c>
      <c r="GS24" s="92">
        <f t="shared" si="201"/>
        <v>0</v>
      </c>
      <c r="GT24" s="92">
        <f t="shared" si="201"/>
        <v>0</v>
      </c>
      <c r="GU24" s="92">
        <f t="shared" ref="GU24:GY24" si="202">GU25+GU26+GU27+GU28+GU29+GU30+GU31+GU32+GU33+GU34+GU35+GU36+GU37</f>
        <v>0</v>
      </c>
      <c r="GV24" s="92">
        <f t="shared" si="202"/>
        <v>0</v>
      </c>
      <c r="GW24" s="92">
        <f t="shared" si="202"/>
        <v>0</v>
      </c>
      <c r="GX24" s="92">
        <f t="shared" si="202"/>
        <v>1454.9</v>
      </c>
      <c r="GY24" s="92">
        <f t="shared" si="202"/>
        <v>0</v>
      </c>
      <c r="GZ24" s="91">
        <f>GY24/GX24*100</f>
        <v>0</v>
      </c>
      <c r="HA24" s="92"/>
      <c r="HB24" s="92"/>
      <c r="HC24" s="91"/>
    </row>
    <row r="25" spans="1:211" s="31" customFormat="1" ht="15.75" x14ac:dyDescent="0.25">
      <c r="A25" s="41" t="s">
        <v>265</v>
      </c>
      <c r="B25" s="134">
        <f t="shared" si="102"/>
        <v>81231.905119999981</v>
      </c>
      <c r="C25" s="134">
        <f t="shared" si="103"/>
        <v>61625.640099999997</v>
      </c>
      <c r="D25" s="74">
        <f t="shared" si="104"/>
        <v>75.863837009563426</v>
      </c>
      <c r="E25" s="74">
        <v>1516.2527</v>
      </c>
      <c r="F25" s="74">
        <v>1516.2527</v>
      </c>
      <c r="G25" s="74">
        <f t="shared" si="168"/>
        <v>100</v>
      </c>
      <c r="H25" s="78">
        <v>160</v>
      </c>
      <c r="I25" s="78">
        <v>160</v>
      </c>
      <c r="J25" s="74">
        <f>I25/H25*100</f>
        <v>100</v>
      </c>
      <c r="K25" s="78"/>
      <c r="L25" s="78"/>
      <c r="M25" s="74"/>
      <c r="N25" s="78"/>
      <c r="O25" s="78"/>
      <c r="P25" s="74"/>
      <c r="Q25" s="78"/>
      <c r="R25" s="78"/>
      <c r="S25" s="74"/>
      <c r="T25" s="78"/>
      <c r="U25" s="78"/>
      <c r="V25" s="74"/>
      <c r="W25" s="78"/>
      <c r="X25" s="78"/>
      <c r="Y25" s="74"/>
      <c r="Z25" s="74"/>
      <c r="AA25" s="74"/>
      <c r="AB25" s="78"/>
      <c r="AC25" s="78"/>
      <c r="AD25" s="78"/>
      <c r="AE25" s="78"/>
      <c r="AF25" s="78">
        <v>0</v>
      </c>
      <c r="AG25" s="78">
        <v>0</v>
      </c>
      <c r="AH25" s="74"/>
      <c r="AI25" s="78"/>
      <c r="AJ25" s="78"/>
      <c r="AK25" s="74"/>
      <c r="AL25" s="78">
        <v>102.04082</v>
      </c>
      <c r="AM25" s="78">
        <v>102.04082</v>
      </c>
      <c r="AN25" s="74">
        <f>AM25/AL25*100</f>
        <v>100</v>
      </c>
      <c r="AO25" s="78"/>
      <c r="AP25" s="78"/>
      <c r="AQ25" s="74"/>
      <c r="AR25" s="78">
        <v>173.399</v>
      </c>
      <c r="AS25" s="78">
        <v>173.399</v>
      </c>
      <c r="AT25" s="74">
        <f>AS25/AR25*100</f>
        <v>100</v>
      </c>
      <c r="AU25" s="78"/>
      <c r="AV25" s="78"/>
      <c r="AW25" s="74"/>
      <c r="AX25" s="78"/>
      <c r="AY25" s="78"/>
      <c r="AZ25" s="74"/>
      <c r="BA25" s="78"/>
      <c r="BB25" s="78"/>
      <c r="BC25" s="74"/>
      <c r="BD25" s="74"/>
      <c r="BE25" s="74"/>
      <c r="BF25" s="74"/>
      <c r="BG25" s="78">
        <v>0</v>
      </c>
      <c r="BH25" s="78"/>
      <c r="BI25" s="74"/>
      <c r="BJ25" s="78">
        <v>22879.5</v>
      </c>
      <c r="BK25" s="74">
        <v>14390.68958</v>
      </c>
      <c r="BL25" s="78">
        <f t="shared" si="118"/>
        <v>62.89774505561747</v>
      </c>
      <c r="BM25" s="78"/>
      <c r="BN25" s="78"/>
      <c r="BO25" s="78"/>
      <c r="BP25" s="78"/>
      <c r="BQ25" s="78"/>
      <c r="BR25" s="78"/>
      <c r="BS25" s="78">
        <v>5485.9</v>
      </c>
      <c r="BT25" s="78">
        <v>4114.1072199999999</v>
      </c>
      <c r="BU25" s="78">
        <f t="shared" si="121"/>
        <v>74.994207331522631</v>
      </c>
      <c r="BV25" s="78">
        <v>720</v>
      </c>
      <c r="BW25" s="78"/>
      <c r="BX25" s="78">
        <f t="shared" si="178"/>
        <v>0</v>
      </c>
      <c r="BY25" s="78">
        <v>1120</v>
      </c>
      <c r="BZ25" s="78">
        <v>303.89999999999998</v>
      </c>
      <c r="CA25" s="78">
        <f t="shared" ref="CA25" si="203">BZ25/BY25*100</f>
        <v>27.133928571428566</v>
      </c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78"/>
      <c r="CO25" s="108"/>
      <c r="CP25" s="108"/>
      <c r="CQ25" s="78"/>
      <c r="CR25" s="108"/>
      <c r="CS25" s="108"/>
      <c r="CT25" s="78"/>
      <c r="CU25" s="108"/>
      <c r="CV25" s="108"/>
      <c r="CW25" s="78"/>
      <c r="CX25" s="108"/>
      <c r="CY25" s="108"/>
      <c r="CZ25" s="78"/>
      <c r="DA25" s="108"/>
      <c r="DB25" s="108"/>
      <c r="DC25" s="78">
        <v>529.79999999999995</v>
      </c>
      <c r="DD25" s="108"/>
      <c r="DE25" s="108"/>
      <c r="DF25" s="78">
        <v>11705.1206</v>
      </c>
      <c r="DG25" s="78">
        <v>11705.1206</v>
      </c>
      <c r="DH25" s="78">
        <f t="shared" si="182"/>
        <v>100</v>
      </c>
      <c r="DI25" s="78"/>
      <c r="DJ25" s="108"/>
      <c r="DK25" s="78"/>
      <c r="DL25" s="78"/>
      <c r="DM25" s="108"/>
      <c r="DN25" s="78"/>
      <c r="DO25" s="78"/>
      <c r="DP25" s="108"/>
      <c r="DQ25" s="78"/>
      <c r="DR25" s="78"/>
      <c r="DS25" s="108"/>
      <c r="DT25" s="78"/>
      <c r="DU25" s="78">
        <v>14230.3</v>
      </c>
      <c r="DV25" s="78">
        <v>11821.54096</v>
      </c>
      <c r="DW25" s="78">
        <f t="shared" si="132"/>
        <v>83.073026991700814</v>
      </c>
      <c r="DX25" s="78"/>
      <c r="DY25" s="108"/>
      <c r="DZ25" s="74"/>
      <c r="EA25" s="78">
        <v>3637.2</v>
      </c>
      <c r="EB25" s="78">
        <v>1611.49722</v>
      </c>
      <c r="EC25" s="94">
        <f t="shared" si="135"/>
        <v>44.305983173870011</v>
      </c>
      <c r="ED25" s="78">
        <v>500</v>
      </c>
      <c r="EE25" s="78"/>
      <c r="EF25" s="78">
        <f>EE25/ED25*100</f>
        <v>0</v>
      </c>
      <c r="EG25" s="78">
        <v>880</v>
      </c>
      <c r="EH25" s="108"/>
      <c r="EI25" s="108"/>
      <c r="EJ25" s="78">
        <v>3137.4920000000002</v>
      </c>
      <c r="EK25" s="78">
        <v>2727.0920000000001</v>
      </c>
      <c r="EL25" s="94">
        <f t="shared" si="141"/>
        <v>86.919488559652109</v>
      </c>
      <c r="EM25" s="78"/>
      <c r="EN25" s="108"/>
      <c r="EO25" s="108"/>
      <c r="EP25" s="78"/>
      <c r="EQ25" s="78"/>
      <c r="ER25" s="78"/>
      <c r="ES25" s="78">
        <v>13000</v>
      </c>
      <c r="ET25" s="78">
        <v>13000</v>
      </c>
      <c r="EU25" s="78">
        <f t="shared" ref="EU25" si="204">ET25/ES25*100</f>
        <v>100</v>
      </c>
      <c r="EV25" s="78"/>
      <c r="EW25" s="108"/>
      <c r="EX25" s="108"/>
      <c r="EY25" s="78"/>
      <c r="EZ25" s="108"/>
      <c r="FA25" s="108"/>
      <c r="FB25" s="78"/>
      <c r="FC25" s="108"/>
      <c r="FD25" s="108"/>
      <c r="FE25" s="78"/>
      <c r="FF25" s="108"/>
      <c r="FG25" s="108"/>
      <c r="FH25" s="78"/>
      <c r="FI25" s="108"/>
      <c r="FJ25" s="108"/>
      <c r="FK25" s="78"/>
      <c r="FL25" s="78"/>
      <c r="FM25" s="78"/>
      <c r="FN25" s="78"/>
      <c r="FO25" s="108"/>
      <c r="FP25" s="108"/>
      <c r="FQ25" s="78"/>
      <c r="FR25" s="78"/>
      <c r="FS25" s="78"/>
      <c r="FT25" s="78"/>
      <c r="FU25" s="78"/>
      <c r="FV25" s="78"/>
      <c r="FW25" s="78"/>
      <c r="FX25" s="78"/>
      <c r="FY25" s="78"/>
      <c r="FZ25" s="78"/>
      <c r="GA25" s="78"/>
      <c r="GB25" s="78"/>
      <c r="GC25" s="78"/>
      <c r="GD25" s="78"/>
      <c r="GE25" s="78"/>
      <c r="GF25" s="78"/>
      <c r="GG25" s="78"/>
      <c r="GH25" s="78"/>
      <c r="GI25" s="78"/>
      <c r="GJ25" s="78"/>
      <c r="GK25" s="78"/>
      <c r="GL25" s="78"/>
      <c r="GM25" s="78"/>
      <c r="GN25" s="78"/>
      <c r="GO25" s="78">
        <v>0</v>
      </c>
      <c r="GP25" s="78">
        <v>0</v>
      </c>
      <c r="GQ25" s="74"/>
      <c r="GR25" s="78">
        <v>0</v>
      </c>
      <c r="GS25" s="78">
        <v>0</v>
      </c>
      <c r="GT25" s="74"/>
      <c r="GU25" s="78">
        <v>0</v>
      </c>
      <c r="GV25" s="78">
        <v>0</v>
      </c>
      <c r="GW25" s="74"/>
      <c r="GX25" s="78">
        <v>1454.9</v>
      </c>
      <c r="GY25" s="78"/>
      <c r="GZ25" s="74">
        <f>GY25/GX25*100</f>
        <v>0</v>
      </c>
      <c r="HA25" s="78"/>
      <c r="HB25" s="78"/>
      <c r="HC25" s="74"/>
    </row>
    <row r="26" spans="1:211" s="31" customFormat="1" ht="15.75" x14ac:dyDescent="0.25">
      <c r="A26" s="41" t="s">
        <v>441</v>
      </c>
      <c r="B26" s="134">
        <f t="shared" si="102"/>
        <v>3000</v>
      </c>
      <c r="C26" s="134">
        <f t="shared" si="103"/>
        <v>3000</v>
      </c>
      <c r="D26" s="74">
        <f>C26/B26*100</f>
        <v>100</v>
      </c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91"/>
      <c r="AL26" s="91"/>
      <c r="AM26" s="91"/>
      <c r="AN26" s="74"/>
      <c r="AO26" s="91"/>
      <c r="AP26" s="91"/>
      <c r="AQ26" s="74"/>
      <c r="AR26" s="91"/>
      <c r="AS26" s="91"/>
      <c r="AT26" s="74"/>
      <c r="AU26" s="91"/>
      <c r="AV26" s="91"/>
      <c r="AW26" s="74"/>
      <c r="AX26" s="91"/>
      <c r="AY26" s="91"/>
      <c r="AZ26" s="74"/>
      <c r="BA26" s="74"/>
      <c r="BB26" s="74"/>
      <c r="BC26" s="74"/>
      <c r="BD26" s="74"/>
      <c r="BE26" s="74"/>
      <c r="BF26" s="74"/>
      <c r="BG26" s="74">
        <v>3000</v>
      </c>
      <c r="BH26" s="74">
        <v>3000</v>
      </c>
      <c r="BI26" s="74">
        <f>BH26/BG26*100</f>
        <v>100</v>
      </c>
      <c r="BJ26" s="112"/>
      <c r="BK26" s="112"/>
      <c r="BL26" s="112"/>
      <c r="BM26" s="74"/>
      <c r="BN26" s="74"/>
      <c r="BO26" s="109"/>
      <c r="BP26" s="74"/>
      <c r="BQ26" s="74"/>
      <c r="BR26" s="109"/>
      <c r="BS26" s="74"/>
      <c r="BT26" s="74"/>
      <c r="BU26" s="109"/>
      <c r="BV26" s="74"/>
      <c r="BW26" s="74"/>
      <c r="BX26" s="109"/>
      <c r="BY26" s="74"/>
      <c r="BZ26" s="74"/>
      <c r="CA26" s="109"/>
      <c r="CB26" s="74"/>
      <c r="CC26" s="74"/>
      <c r="CD26" s="109"/>
      <c r="CE26" s="74"/>
      <c r="CF26" s="74"/>
      <c r="CG26" s="109"/>
      <c r="CH26" s="74"/>
      <c r="CI26" s="74"/>
      <c r="CJ26" s="109"/>
      <c r="CK26" s="74"/>
      <c r="CL26" s="74"/>
      <c r="CM26" s="109"/>
      <c r="CN26" s="74"/>
      <c r="CO26" s="74"/>
      <c r="CP26" s="109"/>
      <c r="CQ26" s="74"/>
      <c r="CR26" s="74"/>
      <c r="CS26" s="109"/>
      <c r="CT26" s="74"/>
      <c r="CU26" s="74"/>
      <c r="CV26" s="109"/>
      <c r="CW26" s="74"/>
      <c r="CX26" s="74"/>
      <c r="CY26" s="109"/>
      <c r="CZ26" s="74"/>
      <c r="DA26" s="74"/>
      <c r="DB26" s="74"/>
      <c r="DC26" s="74"/>
      <c r="DD26" s="74"/>
      <c r="DE26" s="109"/>
      <c r="DF26" s="74"/>
      <c r="DG26" s="74"/>
      <c r="DH26" s="78"/>
      <c r="DI26" s="78"/>
      <c r="DJ26" s="74"/>
      <c r="DK26" s="109"/>
      <c r="DL26" s="78"/>
      <c r="DM26" s="74"/>
      <c r="DN26" s="109"/>
      <c r="DO26" s="78"/>
      <c r="DP26" s="74"/>
      <c r="DQ26" s="109"/>
      <c r="DR26" s="78"/>
      <c r="DS26" s="74"/>
      <c r="DT26" s="109"/>
      <c r="DU26" s="78"/>
      <c r="DV26" s="74"/>
      <c r="DW26" s="109"/>
      <c r="DX26" s="78"/>
      <c r="DY26" s="74"/>
      <c r="DZ26" s="74"/>
      <c r="EA26" s="78"/>
      <c r="EB26" s="74"/>
      <c r="EC26" s="74"/>
      <c r="ED26" s="78"/>
      <c r="EE26" s="74"/>
      <c r="EF26" s="74"/>
      <c r="EG26" s="78"/>
      <c r="EH26" s="74"/>
      <c r="EI26" s="74"/>
      <c r="EJ26" s="78"/>
      <c r="EK26" s="74"/>
      <c r="EL26" s="74"/>
      <c r="EM26" s="78"/>
      <c r="EN26" s="74"/>
      <c r="EO26" s="74"/>
      <c r="EP26" s="74"/>
      <c r="EQ26" s="74"/>
      <c r="ER26" s="109"/>
      <c r="ES26" s="74"/>
      <c r="ET26" s="74"/>
      <c r="EU26" s="109"/>
      <c r="EV26" s="78"/>
      <c r="EW26" s="74"/>
      <c r="EX26" s="74"/>
      <c r="EY26" s="78"/>
      <c r="EZ26" s="74"/>
      <c r="FA26" s="74"/>
      <c r="FB26" s="78"/>
      <c r="FC26" s="74"/>
      <c r="FD26" s="74"/>
      <c r="FE26" s="78"/>
      <c r="FF26" s="74"/>
      <c r="FG26" s="74"/>
      <c r="FH26" s="78"/>
      <c r="FI26" s="74"/>
      <c r="FJ26" s="74"/>
      <c r="FK26" s="74"/>
      <c r="FL26" s="74"/>
      <c r="FM26" s="109"/>
      <c r="FN26" s="78"/>
      <c r="FO26" s="74"/>
      <c r="FP26" s="74"/>
      <c r="FQ26" s="74"/>
      <c r="FR26" s="74"/>
      <c r="FS26" s="109"/>
      <c r="FT26" s="74"/>
      <c r="FU26" s="74"/>
      <c r="FV26" s="109"/>
      <c r="FW26" s="74"/>
      <c r="FX26" s="74"/>
      <c r="FY26" s="109"/>
      <c r="FZ26" s="74"/>
      <c r="GA26" s="74"/>
      <c r="GB26" s="109"/>
      <c r="GC26" s="74"/>
      <c r="GD26" s="74"/>
      <c r="GE26" s="109"/>
      <c r="GF26" s="74"/>
      <c r="GG26" s="74"/>
      <c r="GH26" s="109"/>
      <c r="GI26" s="74"/>
      <c r="GJ26" s="74"/>
      <c r="GK26" s="109"/>
      <c r="GL26" s="74"/>
      <c r="GM26" s="74"/>
      <c r="GN26" s="109"/>
      <c r="GO26" s="74"/>
      <c r="GP26" s="74"/>
      <c r="GQ26" s="74"/>
      <c r="GR26" s="74"/>
      <c r="GS26" s="74"/>
      <c r="GT26" s="74"/>
      <c r="GU26" s="74"/>
      <c r="GV26" s="74"/>
      <c r="GW26" s="74"/>
      <c r="GX26" s="74"/>
      <c r="GY26" s="74"/>
      <c r="GZ26" s="74"/>
      <c r="HA26" s="74"/>
      <c r="HB26" s="74"/>
      <c r="HC26" s="74"/>
    </row>
    <row r="27" spans="1:211" s="31" customFormat="1" ht="15.75" x14ac:dyDescent="0.25">
      <c r="A27" s="41" t="s">
        <v>268</v>
      </c>
      <c r="B27" s="134">
        <f t="shared" si="102"/>
        <v>6279</v>
      </c>
      <c r="C27" s="134">
        <f t="shared" si="103"/>
        <v>4279.7839999999997</v>
      </c>
      <c r="D27" s="74">
        <f>C27/B27*100</f>
        <v>68.160280299410729</v>
      </c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91"/>
      <c r="AL27" s="91"/>
      <c r="AM27" s="91"/>
      <c r="AN27" s="74"/>
      <c r="AO27" s="91"/>
      <c r="AP27" s="91"/>
      <c r="AQ27" s="74"/>
      <c r="AR27" s="91"/>
      <c r="AS27" s="91"/>
      <c r="AT27" s="74"/>
      <c r="AU27" s="91"/>
      <c r="AV27" s="91"/>
      <c r="AW27" s="74"/>
      <c r="AX27" s="91"/>
      <c r="AY27" s="91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112"/>
      <c r="BK27" s="112"/>
      <c r="BL27" s="112"/>
      <c r="BM27" s="74"/>
      <c r="BN27" s="74"/>
      <c r="BO27" s="109"/>
      <c r="BP27" s="74"/>
      <c r="BQ27" s="74"/>
      <c r="BR27" s="109"/>
      <c r="BS27" s="74"/>
      <c r="BT27" s="74"/>
      <c r="BU27" s="109"/>
      <c r="BV27" s="74"/>
      <c r="BW27" s="74"/>
      <c r="BX27" s="109"/>
      <c r="BY27" s="74"/>
      <c r="BZ27" s="74"/>
      <c r="CA27" s="109"/>
      <c r="CB27" s="74"/>
      <c r="CC27" s="74"/>
      <c r="CD27" s="109"/>
      <c r="CE27" s="74"/>
      <c r="CF27" s="74"/>
      <c r="CG27" s="109"/>
      <c r="CH27" s="74"/>
      <c r="CI27" s="74"/>
      <c r="CJ27" s="109"/>
      <c r="CK27" s="74"/>
      <c r="CL27" s="74"/>
      <c r="CM27" s="109"/>
      <c r="CN27" s="74"/>
      <c r="CO27" s="74"/>
      <c r="CP27" s="109"/>
      <c r="CQ27" s="74"/>
      <c r="CR27" s="74"/>
      <c r="CS27" s="109"/>
      <c r="CT27" s="74"/>
      <c r="CU27" s="74"/>
      <c r="CV27" s="109"/>
      <c r="CW27" s="74"/>
      <c r="CX27" s="74"/>
      <c r="CY27" s="109"/>
      <c r="CZ27" s="74"/>
      <c r="DA27" s="74"/>
      <c r="DB27" s="74"/>
      <c r="DC27" s="74"/>
      <c r="DD27" s="74"/>
      <c r="DE27" s="109"/>
      <c r="DF27" s="74"/>
      <c r="DG27" s="74"/>
      <c r="DH27" s="78"/>
      <c r="DI27" s="78"/>
      <c r="DJ27" s="74"/>
      <c r="DK27" s="109"/>
      <c r="DL27" s="78"/>
      <c r="DM27" s="74"/>
      <c r="DN27" s="109"/>
      <c r="DO27" s="78"/>
      <c r="DP27" s="74"/>
      <c r="DQ27" s="109"/>
      <c r="DR27" s="78"/>
      <c r="DS27" s="74"/>
      <c r="DT27" s="109"/>
      <c r="DU27" s="78"/>
      <c r="DV27" s="74"/>
      <c r="DW27" s="109"/>
      <c r="DX27" s="78">
        <v>6279</v>
      </c>
      <c r="DY27" s="74">
        <v>4279.7839999999997</v>
      </c>
      <c r="DZ27" s="74">
        <f t="shared" si="165"/>
        <v>68.160280299410729</v>
      </c>
      <c r="EA27" s="78"/>
      <c r="EB27" s="74"/>
      <c r="EC27" s="109"/>
      <c r="ED27" s="78"/>
      <c r="EE27" s="74"/>
      <c r="EF27" s="109"/>
      <c r="EG27" s="78"/>
      <c r="EH27" s="74"/>
      <c r="EI27" s="109"/>
      <c r="EJ27" s="78"/>
      <c r="EK27" s="74"/>
      <c r="EL27" s="109"/>
      <c r="EM27" s="78"/>
      <c r="EN27" s="74"/>
      <c r="EO27" s="109"/>
      <c r="EP27" s="74"/>
      <c r="EQ27" s="74"/>
      <c r="ER27" s="109"/>
      <c r="ES27" s="74"/>
      <c r="ET27" s="74"/>
      <c r="EU27" s="109"/>
      <c r="EV27" s="78"/>
      <c r="EW27" s="74"/>
      <c r="EX27" s="109"/>
      <c r="EY27" s="78"/>
      <c r="EZ27" s="74"/>
      <c r="FA27" s="109"/>
      <c r="FB27" s="78"/>
      <c r="FC27" s="74"/>
      <c r="FD27" s="109"/>
      <c r="FE27" s="78"/>
      <c r="FF27" s="74"/>
      <c r="FG27" s="109"/>
      <c r="FH27" s="78"/>
      <c r="FI27" s="74"/>
      <c r="FJ27" s="109"/>
      <c r="FK27" s="74"/>
      <c r="FL27" s="74"/>
      <c r="FM27" s="109"/>
      <c r="FN27" s="78"/>
      <c r="FO27" s="74"/>
      <c r="FP27" s="109"/>
      <c r="FQ27" s="74"/>
      <c r="FR27" s="74"/>
      <c r="FS27" s="109"/>
      <c r="FT27" s="74"/>
      <c r="FU27" s="74"/>
      <c r="FV27" s="109"/>
      <c r="FW27" s="74"/>
      <c r="FX27" s="74"/>
      <c r="FY27" s="109"/>
      <c r="FZ27" s="74"/>
      <c r="GA27" s="74"/>
      <c r="GB27" s="109"/>
      <c r="GC27" s="74"/>
      <c r="GD27" s="74"/>
      <c r="GE27" s="109"/>
      <c r="GF27" s="74"/>
      <c r="GG27" s="74"/>
      <c r="GH27" s="109"/>
      <c r="GI27" s="74"/>
      <c r="GJ27" s="74"/>
      <c r="GK27" s="109"/>
      <c r="GL27" s="74"/>
      <c r="GM27" s="74"/>
      <c r="GN27" s="109"/>
      <c r="GO27" s="74"/>
      <c r="GP27" s="74"/>
      <c r="GQ27" s="74"/>
      <c r="GR27" s="74"/>
      <c r="GS27" s="74"/>
      <c r="GT27" s="74"/>
      <c r="GU27" s="74"/>
      <c r="GV27" s="74"/>
      <c r="GW27" s="74"/>
      <c r="GX27" s="74"/>
      <c r="GY27" s="74"/>
      <c r="GZ27" s="74"/>
      <c r="HA27" s="74"/>
      <c r="HB27" s="74"/>
      <c r="HC27" s="74"/>
    </row>
    <row r="28" spans="1:211" s="31" customFormat="1" ht="15.75" x14ac:dyDescent="0.25">
      <c r="A28" s="41" t="s">
        <v>439</v>
      </c>
      <c r="B28" s="134">
        <f t="shared" si="102"/>
        <v>0</v>
      </c>
      <c r="C28" s="134">
        <f t="shared" si="103"/>
        <v>0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91"/>
      <c r="AL28" s="91"/>
      <c r="AM28" s="91"/>
      <c r="AN28" s="74"/>
      <c r="AO28" s="91"/>
      <c r="AP28" s="91"/>
      <c r="AQ28" s="74"/>
      <c r="AR28" s="91"/>
      <c r="AS28" s="91"/>
      <c r="AT28" s="74"/>
      <c r="AU28" s="91"/>
      <c r="AV28" s="91"/>
      <c r="AW28" s="74"/>
      <c r="AX28" s="91"/>
      <c r="AY28" s="91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112"/>
      <c r="BK28" s="112"/>
      <c r="BL28" s="112"/>
      <c r="BM28" s="74"/>
      <c r="BN28" s="74"/>
      <c r="BO28" s="109"/>
      <c r="BP28" s="74"/>
      <c r="BQ28" s="74"/>
      <c r="BR28" s="109"/>
      <c r="BS28" s="74"/>
      <c r="BT28" s="74"/>
      <c r="BU28" s="109"/>
      <c r="BV28" s="74"/>
      <c r="BW28" s="74"/>
      <c r="BX28" s="109"/>
      <c r="BY28" s="74"/>
      <c r="BZ28" s="74"/>
      <c r="CA28" s="109"/>
      <c r="CB28" s="74"/>
      <c r="CC28" s="74"/>
      <c r="CD28" s="109"/>
      <c r="CE28" s="74"/>
      <c r="CF28" s="74"/>
      <c r="CG28" s="109"/>
      <c r="CH28" s="74"/>
      <c r="CI28" s="74"/>
      <c r="CJ28" s="109"/>
      <c r="CK28" s="74"/>
      <c r="CL28" s="74"/>
      <c r="CM28" s="109"/>
      <c r="CN28" s="74"/>
      <c r="CO28" s="74"/>
      <c r="CP28" s="109"/>
      <c r="CQ28" s="74"/>
      <c r="CR28" s="74"/>
      <c r="CS28" s="109"/>
      <c r="CT28" s="74"/>
      <c r="CU28" s="74"/>
      <c r="CV28" s="109"/>
      <c r="CW28" s="74"/>
      <c r="CX28" s="74"/>
      <c r="CY28" s="109"/>
      <c r="CZ28" s="74"/>
      <c r="DA28" s="74"/>
      <c r="DB28" s="74"/>
      <c r="DC28" s="74"/>
      <c r="DD28" s="74"/>
      <c r="DE28" s="109"/>
      <c r="DF28" s="74"/>
      <c r="DG28" s="74"/>
      <c r="DH28" s="78"/>
      <c r="DI28" s="78"/>
      <c r="DJ28" s="74"/>
      <c r="DK28" s="109"/>
      <c r="DL28" s="78"/>
      <c r="DM28" s="74"/>
      <c r="DN28" s="109"/>
      <c r="DO28" s="78"/>
      <c r="DP28" s="74"/>
      <c r="DQ28" s="109"/>
      <c r="DR28" s="78"/>
      <c r="DS28" s="74"/>
      <c r="DT28" s="109"/>
      <c r="DU28" s="78"/>
      <c r="DV28" s="74"/>
      <c r="DW28" s="109"/>
      <c r="DX28" s="78"/>
      <c r="DY28" s="74"/>
      <c r="DZ28" s="74"/>
      <c r="EA28" s="78"/>
      <c r="EB28" s="74"/>
      <c r="EC28" s="109"/>
      <c r="ED28" s="78"/>
      <c r="EE28" s="74"/>
      <c r="EF28" s="109"/>
      <c r="EG28" s="78"/>
      <c r="EH28" s="74"/>
      <c r="EI28" s="109"/>
      <c r="EJ28" s="78"/>
      <c r="EK28" s="74"/>
      <c r="EL28" s="109"/>
      <c r="EM28" s="78"/>
      <c r="EN28" s="74"/>
      <c r="EO28" s="109"/>
      <c r="EP28" s="74"/>
      <c r="EQ28" s="74"/>
      <c r="ER28" s="109"/>
      <c r="ES28" s="74"/>
      <c r="ET28" s="74"/>
      <c r="EU28" s="109"/>
      <c r="EV28" s="78"/>
      <c r="EW28" s="74"/>
      <c r="EX28" s="109"/>
      <c r="EY28" s="78"/>
      <c r="EZ28" s="74"/>
      <c r="FA28" s="109"/>
      <c r="FB28" s="78"/>
      <c r="FC28" s="74"/>
      <c r="FD28" s="109"/>
      <c r="FE28" s="78"/>
      <c r="FF28" s="74"/>
      <c r="FG28" s="109"/>
      <c r="FH28" s="78"/>
      <c r="FI28" s="74"/>
      <c r="FJ28" s="109"/>
      <c r="FK28" s="74"/>
      <c r="FL28" s="74"/>
      <c r="FM28" s="109"/>
      <c r="FN28" s="78"/>
      <c r="FO28" s="74"/>
      <c r="FP28" s="109"/>
      <c r="FQ28" s="74"/>
      <c r="FR28" s="74"/>
      <c r="FS28" s="109"/>
      <c r="FT28" s="74"/>
      <c r="FU28" s="74"/>
      <c r="FV28" s="109"/>
      <c r="FW28" s="74"/>
      <c r="FX28" s="74"/>
      <c r="FY28" s="109"/>
      <c r="FZ28" s="74"/>
      <c r="GA28" s="74"/>
      <c r="GB28" s="109"/>
      <c r="GC28" s="74"/>
      <c r="GD28" s="74"/>
      <c r="GE28" s="109"/>
      <c r="GF28" s="74"/>
      <c r="GG28" s="74"/>
      <c r="GH28" s="109"/>
      <c r="GI28" s="74"/>
      <c r="GJ28" s="74"/>
      <c r="GK28" s="109"/>
      <c r="GL28" s="74"/>
      <c r="GM28" s="74"/>
      <c r="GN28" s="109"/>
      <c r="GO28" s="74"/>
      <c r="GP28" s="74"/>
      <c r="GQ28" s="74"/>
      <c r="GR28" s="74"/>
      <c r="GS28" s="74"/>
      <c r="GT28" s="74"/>
      <c r="GU28" s="74"/>
      <c r="GV28" s="74"/>
      <c r="GW28" s="74"/>
      <c r="GX28" s="74"/>
      <c r="GY28" s="74"/>
      <c r="GZ28" s="74"/>
      <c r="HA28" s="74"/>
      <c r="HB28" s="74"/>
      <c r="HC28" s="74"/>
    </row>
    <row r="29" spans="1:211" s="31" customFormat="1" ht="15.75" x14ac:dyDescent="0.25">
      <c r="A29" s="41" t="s">
        <v>269</v>
      </c>
      <c r="B29" s="134">
        <f t="shared" si="102"/>
        <v>8961</v>
      </c>
      <c r="C29" s="134">
        <f t="shared" si="103"/>
        <v>4520.7671700000001</v>
      </c>
      <c r="D29" s="74">
        <f t="shared" ref="D29:D33" si="205">C29/B29*100</f>
        <v>50.449360227653159</v>
      </c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91"/>
      <c r="AL29" s="91"/>
      <c r="AM29" s="91"/>
      <c r="AN29" s="74"/>
      <c r="AO29" s="91"/>
      <c r="AP29" s="91"/>
      <c r="AQ29" s="74"/>
      <c r="AR29" s="91"/>
      <c r="AS29" s="91"/>
      <c r="AT29" s="74"/>
      <c r="AU29" s="91"/>
      <c r="AV29" s="91"/>
      <c r="AW29" s="74"/>
      <c r="AX29" s="91"/>
      <c r="AY29" s="91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112"/>
      <c r="BK29" s="112"/>
      <c r="BL29" s="112"/>
      <c r="BM29" s="74"/>
      <c r="BN29" s="74"/>
      <c r="BO29" s="109"/>
      <c r="BP29" s="74"/>
      <c r="BQ29" s="74"/>
      <c r="BR29" s="109"/>
      <c r="BS29" s="74"/>
      <c r="BT29" s="74"/>
      <c r="BU29" s="109"/>
      <c r="BV29" s="74"/>
      <c r="BW29" s="74"/>
      <c r="BX29" s="109"/>
      <c r="BY29" s="74"/>
      <c r="BZ29" s="74"/>
      <c r="CA29" s="109"/>
      <c r="CB29" s="74"/>
      <c r="CC29" s="74"/>
      <c r="CD29" s="109"/>
      <c r="CE29" s="74"/>
      <c r="CF29" s="74"/>
      <c r="CG29" s="109"/>
      <c r="CH29" s="74"/>
      <c r="CI29" s="74"/>
      <c r="CJ29" s="109"/>
      <c r="CK29" s="74"/>
      <c r="CL29" s="74"/>
      <c r="CM29" s="109"/>
      <c r="CN29" s="74"/>
      <c r="CO29" s="74"/>
      <c r="CP29" s="109"/>
      <c r="CQ29" s="74"/>
      <c r="CR29" s="74"/>
      <c r="CS29" s="109"/>
      <c r="CT29" s="74"/>
      <c r="CU29" s="74"/>
      <c r="CV29" s="109"/>
      <c r="CW29" s="74"/>
      <c r="CX29" s="74"/>
      <c r="CY29" s="109"/>
      <c r="CZ29" s="74"/>
      <c r="DA29" s="74"/>
      <c r="DB29" s="74"/>
      <c r="DC29" s="74"/>
      <c r="DD29" s="74"/>
      <c r="DE29" s="109"/>
      <c r="DF29" s="74"/>
      <c r="DG29" s="74"/>
      <c r="DH29" s="78"/>
      <c r="DI29" s="78"/>
      <c r="DJ29" s="74"/>
      <c r="DK29" s="109"/>
      <c r="DL29" s="78"/>
      <c r="DM29" s="74"/>
      <c r="DN29" s="109"/>
      <c r="DO29" s="78"/>
      <c r="DP29" s="74"/>
      <c r="DQ29" s="109"/>
      <c r="DR29" s="78"/>
      <c r="DS29" s="74"/>
      <c r="DT29" s="109"/>
      <c r="DU29" s="78"/>
      <c r="DV29" s="74"/>
      <c r="DW29" s="109"/>
      <c r="DX29" s="78">
        <v>8961</v>
      </c>
      <c r="DY29" s="74">
        <v>4520.7671700000001</v>
      </c>
      <c r="DZ29" s="74">
        <f t="shared" si="165"/>
        <v>50.449360227653159</v>
      </c>
      <c r="EA29" s="78"/>
      <c r="EB29" s="74"/>
      <c r="EC29" s="109"/>
      <c r="ED29" s="78"/>
      <c r="EE29" s="74"/>
      <c r="EF29" s="109"/>
      <c r="EG29" s="78"/>
      <c r="EH29" s="74"/>
      <c r="EI29" s="109"/>
      <c r="EJ29" s="78"/>
      <c r="EK29" s="74"/>
      <c r="EL29" s="109"/>
      <c r="EM29" s="78"/>
      <c r="EN29" s="74"/>
      <c r="EO29" s="109"/>
      <c r="EP29" s="74"/>
      <c r="EQ29" s="74"/>
      <c r="ER29" s="109"/>
      <c r="ES29" s="74"/>
      <c r="ET29" s="74"/>
      <c r="EU29" s="109"/>
      <c r="EV29" s="78"/>
      <c r="EW29" s="74"/>
      <c r="EX29" s="109"/>
      <c r="EY29" s="78"/>
      <c r="EZ29" s="74"/>
      <c r="FA29" s="109"/>
      <c r="FB29" s="78"/>
      <c r="FC29" s="74"/>
      <c r="FD29" s="109"/>
      <c r="FE29" s="78"/>
      <c r="FF29" s="74"/>
      <c r="FG29" s="109"/>
      <c r="FH29" s="78"/>
      <c r="FI29" s="74"/>
      <c r="FJ29" s="109"/>
      <c r="FK29" s="74"/>
      <c r="FL29" s="74"/>
      <c r="FM29" s="109"/>
      <c r="FN29" s="78"/>
      <c r="FO29" s="74"/>
      <c r="FP29" s="109"/>
      <c r="FQ29" s="74"/>
      <c r="FR29" s="74"/>
      <c r="FS29" s="109"/>
      <c r="FT29" s="74"/>
      <c r="FU29" s="74"/>
      <c r="FV29" s="109"/>
      <c r="FW29" s="74"/>
      <c r="FX29" s="74"/>
      <c r="FY29" s="109"/>
      <c r="FZ29" s="74"/>
      <c r="GA29" s="74"/>
      <c r="GB29" s="109"/>
      <c r="GC29" s="74"/>
      <c r="GD29" s="74"/>
      <c r="GE29" s="109"/>
      <c r="GF29" s="74"/>
      <c r="GG29" s="74"/>
      <c r="GH29" s="109"/>
      <c r="GI29" s="74"/>
      <c r="GJ29" s="74"/>
      <c r="GK29" s="109"/>
      <c r="GL29" s="74"/>
      <c r="GM29" s="74"/>
      <c r="GN29" s="109"/>
      <c r="GO29" s="74"/>
      <c r="GP29" s="74"/>
      <c r="GQ29" s="74"/>
      <c r="GR29" s="74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</row>
    <row r="30" spans="1:211" s="31" customFormat="1" ht="15.75" x14ac:dyDescent="0.25">
      <c r="A30" s="41" t="s">
        <v>438</v>
      </c>
      <c r="B30" s="134">
        <f t="shared" si="102"/>
        <v>7659</v>
      </c>
      <c r="C30" s="134">
        <f t="shared" si="103"/>
        <v>1230</v>
      </c>
      <c r="D30" s="74">
        <f t="shared" si="205"/>
        <v>16.059537798668234</v>
      </c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91"/>
      <c r="AL30" s="91"/>
      <c r="AM30" s="91"/>
      <c r="AN30" s="74"/>
      <c r="AO30" s="91"/>
      <c r="AP30" s="91"/>
      <c r="AQ30" s="74"/>
      <c r="AR30" s="91"/>
      <c r="AS30" s="91"/>
      <c r="AT30" s="74"/>
      <c r="AU30" s="91"/>
      <c r="AV30" s="91"/>
      <c r="AW30" s="74"/>
      <c r="AX30" s="91"/>
      <c r="AY30" s="91"/>
      <c r="AZ30" s="74"/>
      <c r="BA30" s="74"/>
      <c r="BB30" s="74"/>
      <c r="BC30" s="74"/>
      <c r="BD30" s="74">
        <v>1230</v>
      </c>
      <c r="BE30" s="74">
        <v>1230</v>
      </c>
      <c r="BF30" s="74">
        <f t="shared" si="9"/>
        <v>100</v>
      </c>
      <c r="BG30" s="74"/>
      <c r="BH30" s="74"/>
      <c r="BI30" s="74"/>
      <c r="BJ30" s="112"/>
      <c r="BK30" s="112"/>
      <c r="BL30" s="112"/>
      <c r="BM30" s="74"/>
      <c r="BN30" s="74"/>
      <c r="BO30" s="109"/>
      <c r="BP30" s="74"/>
      <c r="BQ30" s="74"/>
      <c r="BR30" s="109"/>
      <c r="BS30" s="74"/>
      <c r="BT30" s="74"/>
      <c r="BU30" s="109"/>
      <c r="BV30" s="74"/>
      <c r="BW30" s="74"/>
      <c r="BX30" s="109"/>
      <c r="BY30" s="74"/>
      <c r="BZ30" s="74"/>
      <c r="CA30" s="109"/>
      <c r="CB30" s="74"/>
      <c r="CC30" s="74"/>
      <c r="CD30" s="109"/>
      <c r="CE30" s="74"/>
      <c r="CF30" s="74"/>
      <c r="CG30" s="109"/>
      <c r="CH30" s="74"/>
      <c r="CI30" s="74"/>
      <c r="CJ30" s="109"/>
      <c r="CK30" s="74"/>
      <c r="CL30" s="74"/>
      <c r="CM30" s="109"/>
      <c r="CN30" s="74"/>
      <c r="CO30" s="74"/>
      <c r="CP30" s="109"/>
      <c r="CQ30" s="74"/>
      <c r="CR30" s="74"/>
      <c r="CS30" s="109"/>
      <c r="CT30" s="74"/>
      <c r="CU30" s="74"/>
      <c r="CV30" s="109"/>
      <c r="CW30" s="74"/>
      <c r="CX30" s="74"/>
      <c r="CY30" s="109"/>
      <c r="CZ30" s="74"/>
      <c r="DA30" s="74"/>
      <c r="DB30" s="74"/>
      <c r="DC30" s="74"/>
      <c r="DD30" s="74"/>
      <c r="DE30" s="109"/>
      <c r="DF30" s="74"/>
      <c r="DG30" s="74"/>
      <c r="DH30" s="78"/>
      <c r="DI30" s="78"/>
      <c r="DJ30" s="74"/>
      <c r="DK30" s="109"/>
      <c r="DL30" s="78"/>
      <c r="DM30" s="74"/>
      <c r="DN30" s="109"/>
      <c r="DO30" s="78"/>
      <c r="DP30" s="74"/>
      <c r="DQ30" s="109"/>
      <c r="DR30" s="78"/>
      <c r="DS30" s="74"/>
      <c r="DT30" s="109"/>
      <c r="DU30" s="78"/>
      <c r="DV30" s="74"/>
      <c r="DW30" s="109"/>
      <c r="DX30" s="78">
        <v>6429</v>
      </c>
      <c r="DY30" s="74"/>
      <c r="DZ30" s="74">
        <f t="shared" si="165"/>
        <v>0</v>
      </c>
      <c r="EA30" s="78"/>
      <c r="EB30" s="74"/>
      <c r="EC30" s="109"/>
      <c r="ED30" s="78"/>
      <c r="EE30" s="74"/>
      <c r="EF30" s="109"/>
      <c r="EG30" s="78"/>
      <c r="EH30" s="74"/>
      <c r="EI30" s="109"/>
      <c r="EJ30" s="78"/>
      <c r="EK30" s="74"/>
      <c r="EL30" s="109"/>
      <c r="EM30" s="78"/>
      <c r="EN30" s="74"/>
      <c r="EO30" s="109"/>
      <c r="EP30" s="74"/>
      <c r="EQ30" s="74"/>
      <c r="ER30" s="109"/>
      <c r="ES30" s="74"/>
      <c r="ET30" s="74"/>
      <c r="EU30" s="109"/>
      <c r="EV30" s="78"/>
      <c r="EW30" s="74"/>
      <c r="EX30" s="109"/>
      <c r="EY30" s="78"/>
      <c r="EZ30" s="74"/>
      <c r="FA30" s="109"/>
      <c r="FB30" s="78"/>
      <c r="FC30" s="74"/>
      <c r="FD30" s="109"/>
      <c r="FE30" s="78"/>
      <c r="FF30" s="74"/>
      <c r="FG30" s="109"/>
      <c r="FH30" s="78"/>
      <c r="FI30" s="74"/>
      <c r="FJ30" s="109"/>
      <c r="FK30" s="74"/>
      <c r="FL30" s="74"/>
      <c r="FM30" s="109"/>
      <c r="FN30" s="78"/>
      <c r="FO30" s="74"/>
      <c r="FP30" s="109"/>
      <c r="FQ30" s="74"/>
      <c r="FR30" s="74"/>
      <c r="FS30" s="109"/>
      <c r="FT30" s="74"/>
      <c r="FU30" s="74"/>
      <c r="FV30" s="109"/>
      <c r="FW30" s="74"/>
      <c r="FX30" s="74"/>
      <c r="FY30" s="109"/>
      <c r="FZ30" s="74"/>
      <c r="GA30" s="74"/>
      <c r="GB30" s="109"/>
      <c r="GC30" s="74"/>
      <c r="GD30" s="74"/>
      <c r="GE30" s="109"/>
      <c r="GF30" s="74"/>
      <c r="GG30" s="74"/>
      <c r="GH30" s="109"/>
      <c r="GI30" s="74"/>
      <c r="GJ30" s="74"/>
      <c r="GK30" s="109"/>
      <c r="GL30" s="74"/>
      <c r="GM30" s="74"/>
      <c r="GN30" s="109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</row>
    <row r="31" spans="1:211" s="31" customFormat="1" ht="15.75" x14ac:dyDescent="0.25">
      <c r="A31" s="41" t="s">
        <v>437</v>
      </c>
      <c r="B31" s="134">
        <f t="shared" si="102"/>
        <v>7588</v>
      </c>
      <c r="C31" s="134">
        <f t="shared" si="103"/>
        <v>7588</v>
      </c>
      <c r="D31" s="74">
        <f t="shared" si="205"/>
        <v>100</v>
      </c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91"/>
      <c r="AL31" s="91"/>
      <c r="AM31" s="91"/>
      <c r="AN31" s="74"/>
      <c r="AO31" s="91"/>
      <c r="AP31" s="91"/>
      <c r="AQ31" s="74"/>
      <c r="AR31" s="91"/>
      <c r="AS31" s="91"/>
      <c r="AT31" s="74"/>
      <c r="AU31" s="91"/>
      <c r="AV31" s="91"/>
      <c r="AW31" s="74"/>
      <c r="AX31" s="91"/>
      <c r="AY31" s="91"/>
      <c r="AZ31" s="74"/>
      <c r="BA31" s="74"/>
      <c r="BB31" s="74"/>
      <c r="BC31" s="74"/>
      <c r="BD31" s="74">
        <v>670</v>
      </c>
      <c r="BE31" s="74">
        <v>670</v>
      </c>
      <c r="BF31" s="74">
        <f t="shared" si="9"/>
        <v>100</v>
      </c>
      <c r="BG31" s="74"/>
      <c r="BH31" s="74"/>
      <c r="BI31" s="74"/>
      <c r="BJ31" s="112"/>
      <c r="BK31" s="112"/>
      <c r="BL31" s="112"/>
      <c r="BM31" s="74"/>
      <c r="BN31" s="74"/>
      <c r="BO31" s="109"/>
      <c r="BP31" s="74"/>
      <c r="BQ31" s="74"/>
      <c r="BR31" s="109"/>
      <c r="BS31" s="74"/>
      <c r="BT31" s="74"/>
      <c r="BU31" s="109"/>
      <c r="BV31" s="74"/>
      <c r="BW31" s="74"/>
      <c r="BX31" s="109"/>
      <c r="BY31" s="74"/>
      <c r="BZ31" s="74"/>
      <c r="CA31" s="109"/>
      <c r="CB31" s="74"/>
      <c r="CC31" s="74"/>
      <c r="CD31" s="109"/>
      <c r="CE31" s="74"/>
      <c r="CF31" s="74"/>
      <c r="CG31" s="109"/>
      <c r="CH31" s="74"/>
      <c r="CI31" s="74"/>
      <c r="CJ31" s="109"/>
      <c r="CK31" s="74"/>
      <c r="CL31" s="74"/>
      <c r="CM31" s="109"/>
      <c r="CN31" s="74"/>
      <c r="CO31" s="74"/>
      <c r="CP31" s="109"/>
      <c r="CQ31" s="74"/>
      <c r="CR31" s="74"/>
      <c r="CS31" s="109"/>
      <c r="CT31" s="74"/>
      <c r="CU31" s="74"/>
      <c r="CV31" s="109"/>
      <c r="CW31" s="74"/>
      <c r="CX31" s="74"/>
      <c r="CY31" s="109"/>
      <c r="CZ31" s="74"/>
      <c r="DA31" s="74"/>
      <c r="DB31" s="74"/>
      <c r="DC31" s="74"/>
      <c r="DD31" s="74"/>
      <c r="DE31" s="109"/>
      <c r="DF31" s="74"/>
      <c r="DG31" s="74"/>
      <c r="DH31" s="78"/>
      <c r="DI31" s="78"/>
      <c r="DJ31" s="74"/>
      <c r="DK31" s="109"/>
      <c r="DL31" s="78"/>
      <c r="DM31" s="74"/>
      <c r="DN31" s="109"/>
      <c r="DO31" s="78"/>
      <c r="DP31" s="74"/>
      <c r="DQ31" s="109"/>
      <c r="DR31" s="78"/>
      <c r="DS31" s="74"/>
      <c r="DT31" s="109"/>
      <c r="DU31" s="78"/>
      <c r="DV31" s="74"/>
      <c r="DW31" s="109"/>
      <c r="DX31" s="78">
        <v>6918</v>
      </c>
      <c r="DY31" s="74">
        <v>6918</v>
      </c>
      <c r="DZ31" s="74">
        <f t="shared" si="165"/>
        <v>100</v>
      </c>
      <c r="EA31" s="78"/>
      <c r="EB31" s="74"/>
      <c r="EC31" s="109"/>
      <c r="ED31" s="78"/>
      <c r="EE31" s="74"/>
      <c r="EF31" s="109"/>
      <c r="EG31" s="78"/>
      <c r="EH31" s="74"/>
      <c r="EI31" s="109"/>
      <c r="EJ31" s="78"/>
      <c r="EK31" s="74"/>
      <c r="EL31" s="109"/>
      <c r="EM31" s="78"/>
      <c r="EN31" s="74"/>
      <c r="EO31" s="109"/>
      <c r="EP31" s="74"/>
      <c r="EQ31" s="74"/>
      <c r="ER31" s="109"/>
      <c r="ES31" s="74"/>
      <c r="ET31" s="74"/>
      <c r="EU31" s="109"/>
      <c r="EV31" s="78"/>
      <c r="EW31" s="74"/>
      <c r="EX31" s="109"/>
      <c r="EY31" s="78"/>
      <c r="EZ31" s="74"/>
      <c r="FA31" s="109"/>
      <c r="FB31" s="78"/>
      <c r="FC31" s="74"/>
      <c r="FD31" s="109"/>
      <c r="FE31" s="78"/>
      <c r="FF31" s="74"/>
      <c r="FG31" s="109"/>
      <c r="FH31" s="78"/>
      <c r="FI31" s="74"/>
      <c r="FJ31" s="109"/>
      <c r="FK31" s="74"/>
      <c r="FL31" s="74"/>
      <c r="FM31" s="109"/>
      <c r="FN31" s="78"/>
      <c r="FO31" s="74"/>
      <c r="FP31" s="109"/>
      <c r="FQ31" s="74"/>
      <c r="FR31" s="74"/>
      <c r="FS31" s="109"/>
      <c r="FT31" s="74"/>
      <c r="FU31" s="74"/>
      <c r="FV31" s="109"/>
      <c r="FW31" s="74"/>
      <c r="FX31" s="74"/>
      <c r="FY31" s="109"/>
      <c r="FZ31" s="74"/>
      <c r="GA31" s="74"/>
      <c r="GB31" s="109"/>
      <c r="GC31" s="74"/>
      <c r="GD31" s="74"/>
      <c r="GE31" s="109"/>
      <c r="GF31" s="74"/>
      <c r="GG31" s="74"/>
      <c r="GH31" s="109"/>
      <c r="GI31" s="74"/>
      <c r="GJ31" s="74"/>
      <c r="GK31" s="109"/>
      <c r="GL31" s="74"/>
      <c r="GM31" s="74"/>
      <c r="GN31" s="109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</row>
    <row r="32" spans="1:211" s="31" customFormat="1" ht="15.75" x14ac:dyDescent="0.25">
      <c r="A32" s="41" t="s">
        <v>440</v>
      </c>
      <c r="B32" s="134">
        <f t="shared" si="102"/>
        <v>7865</v>
      </c>
      <c r="C32" s="134">
        <f t="shared" si="103"/>
        <v>3800.2083499999999</v>
      </c>
      <c r="D32" s="74">
        <f t="shared" si="205"/>
        <v>48.317970120788303</v>
      </c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91"/>
      <c r="AL32" s="91"/>
      <c r="AM32" s="91"/>
      <c r="AN32" s="74"/>
      <c r="AO32" s="91"/>
      <c r="AP32" s="91"/>
      <c r="AQ32" s="74"/>
      <c r="AR32" s="91"/>
      <c r="AS32" s="91"/>
      <c r="AT32" s="74"/>
      <c r="AU32" s="91"/>
      <c r="AV32" s="91"/>
      <c r="AW32" s="74"/>
      <c r="AX32" s="91"/>
      <c r="AY32" s="91"/>
      <c r="AZ32" s="74"/>
      <c r="BA32" s="74"/>
      <c r="BB32" s="74"/>
      <c r="BC32" s="74"/>
      <c r="BD32" s="74">
        <v>1265</v>
      </c>
      <c r="BE32" s="74">
        <v>1265</v>
      </c>
      <c r="BF32" s="74">
        <f t="shared" si="9"/>
        <v>100</v>
      </c>
      <c r="BG32" s="74"/>
      <c r="BH32" s="74"/>
      <c r="BI32" s="74"/>
      <c r="BJ32" s="112"/>
      <c r="BK32" s="112"/>
      <c r="BL32" s="112"/>
      <c r="BM32" s="74"/>
      <c r="BN32" s="74"/>
      <c r="BO32" s="109"/>
      <c r="BP32" s="74"/>
      <c r="BQ32" s="74"/>
      <c r="BR32" s="109"/>
      <c r="BS32" s="74"/>
      <c r="BT32" s="74"/>
      <c r="BU32" s="109"/>
      <c r="BV32" s="74"/>
      <c r="BW32" s="74"/>
      <c r="BX32" s="109"/>
      <c r="BY32" s="74"/>
      <c r="BZ32" s="74"/>
      <c r="CA32" s="109"/>
      <c r="CB32" s="74"/>
      <c r="CC32" s="74"/>
      <c r="CD32" s="109"/>
      <c r="CE32" s="74"/>
      <c r="CF32" s="74"/>
      <c r="CG32" s="109"/>
      <c r="CH32" s="74"/>
      <c r="CI32" s="74"/>
      <c r="CJ32" s="109"/>
      <c r="CK32" s="74"/>
      <c r="CL32" s="74"/>
      <c r="CM32" s="109"/>
      <c r="CN32" s="74"/>
      <c r="CO32" s="74"/>
      <c r="CP32" s="109"/>
      <c r="CQ32" s="74"/>
      <c r="CR32" s="74"/>
      <c r="CS32" s="109"/>
      <c r="CT32" s="74"/>
      <c r="CU32" s="74"/>
      <c r="CV32" s="109"/>
      <c r="CW32" s="74"/>
      <c r="CX32" s="74"/>
      <c r="CY32" s="109"/>
      <c r="CZ32" s="74"/>
      <c r="DA32" s="74"/>
      <c r="DB32" s="74"/>
      <c r="DC32" s="74"/>
      <c r="DD32" s="74"/>
      <c r="DE32" s="109"/>
      <c r="DF32" s="74"/>
      <c r="DG32" s="74"/>
      <c r="DH32" s="78"/>
      <c r="DI32" s="78"/>
      <c r="DJ32" s="74"/>
      <c r="DK32" s="109"/>
      <c r="DL32" s="78"/>
      <c r="DM32" s="74"/>
      <c r="DN32" s="109"/>
      <c r="DO32" s="78"/>
      <c r="DP32" s="74"/>
      <c r="DQ32" s="109"/>
      <c r="DR32" s="78"/>
      <c r="DS32" s="74"/>
      <c r="DT32" s="109"/>
      <c r="DU32" s="78"/>
      <c r="DV32" s="74"/>
      <c r="DW32" s="109"/>
      <c r="DX32" s="78">
        <v>6600</v>
      </c>
      <c r="DY32" s="74">
        <v>2535.2083499999999</v>
      </c>
      <c r="DZ32" s="74">
        <f t="shared" si="165"/>
        <v>38.412247727272728</v>
      </c>
      <c r="EA32" s="78"/>
      <c r="EB32" s="74"/>
      <c r="EC32" s="109"/>
      <c r="ED32" s="78"/>
      <c r="EE32" s="74"/>
      <c r="EF32" s="109"/>
      <c r="EG32" s="78"/>
      <c r="EH32" s="74"/>
      <c r="EI32" s="109"/>
      <c r="EJ32" s="78"/>
      <c r="EK32" s="74"/>
      <c r="EL32" s="109"/>
      <c r="EM32" s="78"/>
      <c r="EN32" s="74"/>
      <c r="EO32" s="109"/>
      <c r="EP32" s="74"/>
      <c r="EQ32" s="74"/>
      <c r="ER32" s="109"/>
      <c r="ES32" s="74"/>
      <c r="ET32" s="74"/>
      <c r="EU32" s="109"/>
      <c r="EV32" s="78"/>
      <c r="EW32" s="74"/>
      <c r="EX32" s="109"/>
      <c r="EY32" s="78"/>
      <c r="EZ32" s="74"/>
      <c r="FA32" s="109"/>
      <c r="FB32" s="78"/>
      <c r="FC32" s="74"/>
      <c r="FD32" s="109"/>
      <c r="FE32" s="78"/>
      <c r="FF32" s="74"/>
      <c r="FG32" s="109"/>
      <c r="FH32" s="78"/>
      <c r="FI32" s="74"/>
      <c r="FJ32" s="109"/>
      <c r="FK32" s="74"/>
      <c r="FL32" s="74"/>
      <c r="FM32" s="109"/>
      <c r="FN32" s="78"/>
      <c r="FO32" s="74"/>
      <c r="FP32" s="109"/>
      <c r="FQ32" s="74"/>
      <c r="FR32" s="74"/>
      <c r="FS32" s="109"/>
      <c r="FT32" s="74"/>
      <c r="FU32" s="74"/>
      <c r="FV32" s="109"/>
      <c r="FW32" s="74"/>
      <c r="FX32" s="74"/>
      <c r="FY32" s="109"/>
      <c r="FZ32" s="74"/>
      <c r="GA32" s="74"/>
      <c r="GB32" s="109"/>
      <c r="GC32" s="74"/>
      <c r="GD32" s="74"/>
      <c r="GE32" s="109"/>
      <c r="GF32" s="74"/>
      <c r="GG32" s="74"/>
      <c r="GH32" s="109"/>
      <c r="GI32" s="74"/>
      <c r="GJ32" s="74"/>
      <c r="GK32" s="109"/>
      <c r="GL32" s="74"/>
      <c r="GM32" s="74"/>
      <c r="GN32" s="109"/>
      <c r="GO32" s="74"/>
      <c r="GP32" s="74"/>
      <c r="GQ32" s="74"/>
      <c r="GR32" s="74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</row>
    <row r="33" spans="1:211" s="31" customFormat="1" ht="15.75" x14ac:dyDescent="0.25">
      <c r="A33" s="41" t="s">
        <v>436</v>
      </c>
      <c r="B33" s="134">
        <f t="shared" si="102"/>
        <v>6153</v>
      </c>
      <c r="C33" s="134">
        <f t="shared" si="103"/>
        <v>1761.0323999999998</v>
      </c>
      <c r="D33" s="74">
        <f t="shared" si="205"/>
        <v>28.620711847879083</v>
      </c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91"/>
      <c r="AL33" s="91"/>
      <c r="AM33" s="91"/>
      <c r="AN33" s="74"/>
      <c r="AO33" s="91"/>
      <c r="AP33" s="91"/>
      <c r="AQ33" s="74"/>
      <c r="AR33" s="91"/>
      <c r="AS33" s="91"/>
      <c r="AT33" s="74"/>
      <c r="AU33" s="91"/>
      <c r="AV33" s="91"/>
      <c r="AW33" s="74"/>
      <c r="AX33" s="91"/>
      <c r="AY33" s="91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112"/>
      <c r="BK33" s="112"/>
      <c r="BL33" s="112"/>
      <c r="BM33" s="74"/>
      <c r="BN33" s="74"/>
      <c r="BO33" s="109"/>
      <c r="BP33" s="74"/>
      <c r="BQ33" s="74"/>
      <c r="BR33" s="109"/>
      <c r="BS33" s="74"/>
      <c r="BT33" s="74"/>
      <c r="BU33" s="109"/>
      <c r="BV33" s="74"/>
      <c r="BW33" s="74"/>
      <c r="BX33" s="109"/>
      <c r="BY33" s="74"/>
      <c r="BZ33" s="74"/>
      <c r="CA33" s="109"/>
      <c r="CB33" s="74"/>
      <c r="CC33" s="74"/>
      <c r="CD33" s="109"/>
      <c r="CE33" s="74"/>
      <c r="CF33" s="74"/>
      <c r="CG33" s="109"/>
      <c r="CH33" s="74"/>
      <c r="CI33" s="74"/>
      <c r="CJ33" s="109"/>
      <c r="CK33" s="74"/>
      <c r="CL33" s="74"/>
      <c r="CM33" s="109"/>
      <c r="CN33" s="74"/>
      <c r="CO33" s="74"/>
      <c r="CP33" s="109"/>
      <c r="CQ33" s="74"/>
      <c r="CR33" s="74"/>
      <c r="CS33" s="109"/>
      <c r="CT33" s="74"/>
      <c r="CU33" s="74"/>
      <c r="CV33" s="109"/>
      <c r="CW33" s="74"/>
      <c r="CX33" s="74"/>
      <c r="CY33" s="109"/>
      <c r="CZ33" s="74"/>
      <c r="DA33" s="74"/>
      <c r="DB33" s="74"/>
      <c r="DC33" s="74"/>
      <c r="DD33" s="74"/>
      <c r="DE33" s="109"/>
      <c r="DF33" s="74"/>
      <c r="DG33" s="74"/>
      <c r="DH33" s="78"/>
      <c r="DI33" s="78"/>
      <c r="DJ33" s="74"/>
      <c r="DK33" s="109"/>
      <c r="DL33" s="78"/>
      <c r="DM33" s="74"/>
      <c r="DN33" s="109"/>
      <c r="DO33" s="78"/>
      <c r="DP33" s="74"/>
      <c r="DQ33" s="109"/>
      <c r="DR33" s="78"/>
      <c r="DS33" s="74"/>
      <c r="DT33" s="109"/>
      <c r="DU33" s="78"/>
      <c r="DV33" s="74"/>
      <c r="DW33" s="109"/>
      <c r="DX33" s="78">
        <v>6153</v>
      </c>
      <c r="DY33" s="74">
        <v>1761.0323999999998</v>
      </c>
      <c r="DZ33" s="74">
        <f t="shared" si="165"/>
        <v>28.620711847879083</v>
      </c>
      <c r="EA33" s="78"/>
      <c r="EB33" s="74"/>
      <c r="EC33" s="109"/>
      <c r="ED33" s="78"/>
      <c r="EE33" s="74"/>
      <c r="EF33" s="109"/>
      <c r="EG33" s="78"/>
      <c r="EH33" s="74"/>
      <c r="EI33" s="109"/>
      <c r="EJ33" s="78"/>
      <c r="EK33" s="74"/>
      <c r="EL33" s="109"/>
      <c r="EM33" s="78"/>
      <c r="EN33" s="74"/>
      <c r="EO33" s="109"/>
      <c r="EP33" s="74"/>
      <c r="EQ33" s="74"/>
      <c r="ER33" s="109"/>
      <c r="ES33" s="74"/>
      <c r="ET33" s="74"/>
      <c r="EU33" s="109"/>
      <c r="EV33" s="78"/>
      <c r="EW33" s="74"/>
      <c r="EX33" s="109"/>
      <c r="EY33" s="78"/>
      <c r="EZ33" s="74"/>
      <c r="FA33" s="109"/>
      <c r="FB33" s="78"/>
      <c r="FC33" s="74"/>
      <c r="FD33" s="109"/>
      <c r="FE33" s="78"/>
      <c r="FF33" s="74"/>
      <c r="FG33" s="109"/>
      <c r="FH33" s="78"/>
      <c r="FI33" s="74"/>
      <c r="FJ33" s="109"/>
      <c r="FK33" s="74"/>
      <c r="FL33" s="74"/>
      <c r="FM33" s="109"/>
      <c r="FN33" s="78"/>
      <c r="FO33" s="74"/>
      <c r="FP33" s="109"/>
      <c r="FQ33" s="74"/>
      <c r="FR33" s="74"/>
      <c r="FS33" s="109"/>
      <c r="FT33" s="74"/>
      <c r="FU33" s="74"/>
      <c r="FV33" s="109"/>
      <c r="FW33" s="74"/>
      <c r="FX33" s="74"/>
      <c r="FY33" s="109"/>
      <c r="FZ33" s="74"/>
      <c r="GA33" s="74"/>
      <c r="GB33" s="109"/>
      <c r="GC33" s="74"/>
      <c r="GD33" s="74"/>
      <c r="GE33" s="109"/>
      <c r="GF33" s="74"/>
      <c r="GG33" s="74"/>
      <c r="GH33" s="109"/>
      <c r="GI33" s="74"/>
      <c r="GJ33" s="74"/>
      <c r="GK33" s="109"/>
      <c r="GL33" s="74"/>
      <c r="GM33" s="74"/>
      <c r="GN33" s="109"/>
      <c r="GO33" s="74"/>
      <c r="GP33" s="74"/>
      <c r="GQ33" s="74"/>
      <c r="GR33" s="74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</row>
    <row r="34" spans="1:211" s="31" customFormat="1" ht="15.75" x14ac:dyDescent="0.25">
      <c r="A34" s="41" t="s">
        <v>435</v>
      </c>
      <c r="B34" s="134">
        <f t="shared" si="102"/>
        <v>0</v>
      </c>
      <c r="C34" s="134">
        <f t="shared" si="103"/>
        <v>0</v>
      </c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91"/>
      <c r="AL34" s="91"/>
      <c r="AM34" s="91"/>
      <c r="AN34" s="74"/>
      <c r="AO34" s="91"/>
      <c r="AP34" s="91"/>
      <c r="AQ34" s="74"/>
      <c r="AR34" s="91"/>
      <c r="AS34" s="91"/>
      <c r="AT34" s="74"/>
      <c r="AU34" s="91"/>
      <c r="AV34" s="91"/>
      <c r="AW34" s="74"/>
      <c r="AX34" s="91"/>
      <c r="AY34" s="91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112"/>
      <c r="BK34" s="112"/>
      <c r="BL34" s="112"/>
      <c r="BM34" s="74"/>
      <c r="BN34" s="74"/>
      <c r="BO34" s="109"/>
      <c r="BP34" s="74"/>
      <c r="BQ34" s="74"/>
      <c r="BR34" s="109"/>
      <c r="BS34" s="74"/>
      <c r="BT34" s="74"/>
      <c r="BU34" s="109"/>
      <c r="BV34" s="74"/>
      <c r="BW34" s="74"/>
      <c r="BX34" s="109"/>
      <c r="BY34" s="74"/>
      <c r="BZ34" s="74"/>
      <c r="CA34" s="109"/>
      <c r="CB34" s="74"/>
      <c r="CC34" s="74"/>
      <c r="CD34" s="109"/>
      <c r="CE34" s="74"/>
      <c r="CF34" s="74"/>
      <c r="CG34" s="109"/>
      <c r="CH34" s="74"/>
      <c r="CI34" s="74"/>
      <c r="CJ34" s="109"/>
      <c r="CK34" s="74"/>
      <c r="CL34" s="74"/>
      <c r="CM34" s="109"/>
      <c r="CN34" s="74"/>
      <c r="CO34" s="74"/>
      <c r="CP34" s="109"/>
      <c r="CQ34" s="74"/>
      <c r="CR34" s="74"/>
      <c r="CS34" s="109"/>
      <c r="CT34" s="74"/>
      <c r="CU34" s="74"/>
      <c r="CV34" s="109"/>
      <c r="CW34" s="74"/>
      <c r="CX34" s="74"/>
      <c r="CY34" s="109"/>
      <c r="CZ34" s="74"/>
      <c r="DA34" s="74"/>
      <c r="DB34" s="74"/>
      <c r="DC34" s="74"/>
      <c r="DD34" s="74"/>
      <c r="DE34" s="109"/>
      <c r="DF34" s="74"/>
      <c r="DG34" s="74"/>
      <c r="DH34" s="78"/>
      <c r="DI34" s="78"/>
      <c r="DJ34" s="74"/>
      <c r="DK34" s="109"/>
      <c r="DL34" s="78"/>
      <c r="DM34" s="74"/>
      <c r="DN34" s="109"/>
      <c r="DO34" s="78"/>
      <c r="DP34" s="74"/>
      <c r="DQ34" s="109"/>
      <c r="DR34" s="78"/>
      <c r="DS34" s="74"/>
      <c r="DT34" s="109"/>
      <c r="DU34" s="78"/>
      <c r="DV34" s="74"/>
      <c r="DW34" s="109"/>
      <c r="DX34" s="78"/>
      <c r="DY34" s="74"/>
      <c r="DZ34" s="74"/>
      <c r="EA34" s="78"/>
      <c r="EB34" s="74"/>
      <c r="EC34" s="109"/>
      <c r="ED34" s="78"/>
      <c r="EE34" s="74"/>
      <c r="EF34" s="109"/>
      <c r="EG34" s="78"/>
      <c r="EH34" s="74"/>
      <c r="EI34" s="109"/>
      <c r="EJ34" s="78"/>
      <c r="EK34" s="74"/>
      <c r="EL34" s="109"/>
      <c r="EM34" s="78"/>
      <c r="EN34" s="74"/>
      <c r="EO34" s="109"/>
      <c r="EP34" s="74"/>
      <c r="EQ34" s="74"/>
      <c r="ER34" s="109"/>
      <c r="ES34" s="74"/>
      <c r="ET34" s="74"/>
      <c r="EU34" s="109"/>
      <c r="EV34" s="78"/>
      <c r="EW34" s="74"/>
      <c r="EX34" s="109"/>
      <c r="EY34" s="78"/>
      <c r="EZ34" s="74"/>
      <c r="FA34" s="109"/>
      <c r="FB34" s="78"/>
      <c r="FC34" s="74"/>
      <c r="FD34" s="109"/>
      <c r="FE34" s="78"/>
      <c r="FF34" s="74"/>
      <c r="FG34" s="109"/>
      <c r="FH34" s="78"/>
      <c r="FI34" s="74"/>
      <c r="FJ34" s="109"/>
      <c r="FK34" s="74"/>
      <c r="FL34" s="74"/>
      <c r="FM34" s="109"/>
      <c r="FN34" s="78"/>
      <c r="FO34" s="74"/>
      <c r="FP34" s="109"/>
      <c r="FQ34" s="74"/>
      <c r="FR34" s="74"/>
      <c r="FS34" s="109"/>
      <c r="FT34" s="74"/>
      <c r="FU34" s="74"/>
      <c r="FV34" s="109"/>
      <c r="FW34" s="74"/>
      <c r="FX34" s="74"/>
      <c r="FY34" s="109"/>
      <c r="FZ34" s="74"/>
      <c r="GA34" s="74"/>
      <c r="GB34" s="109"/>
      <c r="GC34" s="74"/>
      <c r="GD34" s="74"/>
      <c r="GE34" s="109"/>
      <c r="GF34" s="74"/>
      <c r="GG34" s="74"/>
      <c r="GH34" s="109"/>
      <c r="GI34" s="74"/>
      <c r="GJ34" s="74"/>
      <c r="GK34" s="109"/>
      <c r="GL34" s="74"/>
      <c r="GM34" s="74"/>
      <c r="GN34" s="109"/>
      <c r="GO34" s="74"/>
      <c r="GP34" s="74"/>
      <c r="GQ34" s="74"/>
      <c r="GR34" s="74"/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</row>
    <row r="35" spans="1:211" s="31" customFormat="1" ht="15.75" x14ac:dyDescent="0.25">
      <c r="A35" s="41" t="s">
        <v>434</v>
      </c>
      <c r="B35" s="134">
        <f t="shared" si="102"/>
        <v>0</v>
      </c>
      <c r="C35" s="134">
        <f t="shared" si="103"/>
        <v>0</v>
      </c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91"/>
      <c r="AL35" s="91"/>
      <c r="AM35" s="91"/>
      <c r="AN35" s="74"/>
      <c r="AO35" s="91"/>
      <c r="AP35" s="91"/>
      <c r="AQ35" s="74"/>
      <c r="AR35" s="91"/>
      <c r="AS35" s="91"/>
      <c r="AT35" s="74"/>
      <c r="AU35" s="91"/>
      <c r="AV35" s="91"/>
      <c r="AW35" s="74"/>
      <c r="AX35" s="91"/>
      <c r="AY35" s="91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112"/>
      <c r="BK35" s="112"/>
      <c r="BL35" s="112"/>
      <c r="BM35" s="74"/>
      <c r="BN35" s="74"/>
      <c r="BO35" s="109"/>
      <c r="BP35" s="74"/>
      <c r="BQ35" s="74"/>
      <c r="BR35" s="109"/>
      <c r="BS35" s="74"/>
      <c r="BT35" s="74"/>
      <c r="BU35" s="109"/>
      <c r="BV35" s="74"/>
      <c r="BW35" s="74"/>
      <c r="BX35" s="109"/>
      <c r="BY35" s="74"/>
      <c r="BZ35" s="74"/>
      <c r="CA35" s="109"/>
      <c r="CB35" s="74"/>
      <c r="CC35" s="74"/>
      <c r="CD35" s="109"/>
      <c r="CE35" s="74"/>
      <c r="CF35" s="74"/>
      <c r="CG35" s="109"/>
      <c r="CH35" s="74"/>
      <c r="CI35" s="74"/>
      <c r="CJ35" s="109"/>
      <c r="CK35" s="74"/>
      <c r="CL35" s="74"/>
      <c r="CM35" s="109"/>
      <c r="CN35" s="74"/>
      <c r="CO35" s="74"/>
      <c r="CP35" s="109"/>
      <c r="CQ35" s="74"/>
      <c r="CR35" s="74"/>
      <c r="CS35" s="109"/>
      <c r="CT35" s="74"/>
      <c r="CU35" s="74"/>
      <c r="CV35" s="109"/>
      <c r="CW35" s="74"/>
      <c r="CX35" s="74"/>
      <c r="CY35" s="109"/>
      <c r="CZ35" s="74"/>
      <c r="DA35" s="74"/>
      <c r="DB35" s="74"/>
      <c r="DC35" s="74"/>
      <c r="DD35" s="74"/>
      <c r="DE35" s="109"/>
      <c r="DF35" s="74"/>
      <c r="DG35" s="74"/>
      <c r="DH35" s="78"/>
      <c r="DI35" s="78"/>
      <c r="DJ35" s="74"/>
      <c r="DK35" s="109"/>
      <c r="DL35" s="78"/>
      <c r="DM35" s="74"/>
      <c r="DN35" s="109"/>
      <c r="DO35" s="78"/>
      <c r="DP35" s="74"/>
      <c r="DQ35" s="109"/>
      <c r="DR35" s="78"/>
      <c r="DS35" s="74"/>
      <c r="DT35" s="109"/>
      <c r="DU35" s="78"/>
      <c r="DV35" s="74"/>
      <c r="DW35" s="109"/>
      <c r="DX35" s="78"/>
      <c r="DY35" s="74"/>
      <c r="DZ35" s="74"/>
      <c r="EA35" s="78"/>
      <c r="EB35" s="74"/>
      <c r="EC35" s="109"/>
      <c r="ED35" s="78"/>
      <c r="EE35" s="74"/>
      <c r="EF35" s="109"/>
      <c r="EG35" s="78"/>
      <c r="EH35" s="74"/>
      <c r="EI35" s="109"/>
      <c r="EJ35" s="78"/>
      <c r="EK35" s="74"/>
      <c r="EL35" s="109"/>
      <c r="EM35" s="78"/>
      <c r="EN35" s="74"/>
      <c r="EO35" s="109"/>
      <c r="EP35" s="74"/>
      <c r="EQ35" s="74"/>
      <c r="ER35" s="109"/>
      <c r="ES35" s="74"/>
      <c r="ET35" s="74"/>
      <c r="EU35" s="109"/>
      <c r="EV35" s="78"/>
      <c r="EW35" s="74"/>
      <c r="EX35" s="109"/>
      <c r="EY35" s="78"/>
      <c r="EZ35" s="74"/>
      <c r="FA35" s="109"/>
      <c r="FB35" s="78"/>
      <c r="FC35" s="74"/>
      <c r="FD35" s="109"/>
      <c r="FE35" s="78"/>
      <c r="FF35" s="74"/>
      <c r="FG35" s="109"/>
      <c r="FH35" s="78"/>
      <c r="FI35" s="74"/>
      <c r="FJ35" s="109"/>
      <c r="FK35" s="74"/>
      <c r="FL35" s="74"/>
      <c r="FM35" s="109"/>
      <c r="FN35" s="78"/>
      <c r="FO35" s="74"/>
      <c r="FP35" s="109"/>
      <c r="FQ35" s="74"/>
      <c r="FR35" s="74"/>
      <c r="FS35" s="109"/>
      <c r="FT35" s="74"/>
      <c r="FU35" s="74"/>
      <c r="FV35" s="109"/>
      <c r="FW35" s="74"/>
      <c r="FX35" s="74"/>
      <c r="FY35" s="109"/>
      <c r="FZ35" s="74"/>
      <c r="GA35" s="74"/>
      <c r="GB35" s="109"/>
      <c r="GC35" s="74"/>
      <c r="GD35" s="74"/>
      <c r="GE35" s="109"/>
      <c r="GF35" s="74"/>
      <c r="GG35" s="74"/>
      <c r="GH35" s="109"/>
      <c r="GI35" s="74"/>
      <c r="GJ35" s="74"/>
      <c r="GK35" s="109"/>
      <c r="GL35" s="74"/>
      <c r="GM35" s="74"/>
      <c r="GN35" s="109"/>
      <c r="GO35" s="74"/>
      <c r="GP35" s="74"/>
      <c r="GQ35" s="74"/>
      <c r="GR35" s="74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</row>
    <row r="36" spans="1:211" s="31" customFormat="1" ht="15.75" x14ac:dyDescent="0.25">
      <c r="A36" s="41" t="s">
        <v>433</v>
      </c>
      <c r="B36" s="134">
        <f t="shared" si="102"/>
        <v>0</v>
      </c>
      <c r="C36" s="134">
        <f t="shared" si="103"/>
        <v>0</v>
      </c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8"/>
      <c r="AF36" s="74"/>
      <c r="AG36" s="74"/>
      <c r="AH36" s="74"/>
      <c r="AI36" s="74"/>
      <c r="AJ36" s="74"/>
      <c r="AK36" s="91"/>
      <c r="AL36" s="91"/>
      <c r="AM36" s="91"/>
      <c r="AN36" s="74"/>
      <c r="AO36" s="91"/>
      <c r="AP36" s="91"/>
      <c r="AQ36" s="74"/>
      <c r="AR36" s="91"/>
      <c r="AS36" s="91"/>
      <c r="AT36" s="74"/>
      <c r="AU36" s="91"/>
      <c r="AV36" s="91"/>
      <c r="AW36" s="74"/>
      <c r="AX36" s="91"/>
      <c r="AY36" s="91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112"/>
      <c r="BK36" s="112"/>
      <c r="BL36" s="112"/>
      <c r="BM36" s="74"/>
      <c r="BN36" s="74"/>
      <c r="BO36" s="109"/>
      <c r="BP36" s="74"/>
      <c r="BQ36" s="74"/>
      <c r="BR36" s="109"/>
      <c r="BS36" s="74"/>
      <c r="BT36" s="74"/>
      <c r="BU36" s="109"/>
      <c r="BV36" s="74"/>
      <c r="BW36" s="74"/>
      <c r="BX36" s="109"/>
      <c r="BY36" s="74"/>
      <c r="BZ36" s="74"/>
      <c r="CA36" s="109"/>
      <c r="CB36" s="74"/>
      <c r="CC36" s="74"/>
      <c r="CD36" s="109"/>
      <c r="CE36" s="74"/>
      <c r="CF36" s="74"/>
      <c r="CG36" s="109"/>
      <c r="CH36" s="74"/>
      <c r="CI36" s="74"/>
      <c r="CJ36" s="109"/>
      <c r="CK36" s="74"/>
      <c r="CL36" s="74"/>
      <c r="CM36" s="109"/>
      <c r="CN36" s="74"/>
      <c r="CO36" s="74"/>
      <c r="CP36" s="109"/>
      <c r="CQ36" s="74"/>
      <c r="CR36" s="74"/>
      <c r="CS36" s="109"/>
      <c r="CT36" s="74"/>
      <c r="CU36" s="74"/>
      <c r="CV36" s="109"/>
      <c r="CW36" s="74"/>
      <c r="CX36" s="74"/>
      <c r="CY36" s="109"/>
      <c r="CZ36" s="74"/>
      <c r="DA36" s="74"/>
      <c r="DB36" s="74"/>
      <c r="DC36" s="74"/>
      <c r="DD36" s="74"/>
      <c r="DE36" s="109"/>
      <c r="DF36" s="74"/>
      <c r="DG36" s="74"/>
      <c r="DH36" s="78"/>
      <c r="DI36" s="78"/>
      <c r="DJ36" s="74"/>
      <c r="DK36" s="109"/>
      <c r="DL36" s="78"/>
      <c r="DM36" s="74"/>
      <c r="DN36" s="109"/>
      <c r="DO36" s="78"/>
      <c r="DP36" s="74"/>
      <c r="DQ36" s="109"/>
      <c r="DR36" s="78"/>
      <c r="DS36" s="74"/>
      <c r="DT36" s="109"/>
      <c r="DU36" s="78"/>
      <c r="DV36" s="74"/>
      <c r="DW36" s="109"/>
      <c r="DX36" s="78"/>
      <c r="DY36" s="74"/>
      <c r="DZ36" s="74"/>
      <c r="EA36" s="78"/>
      <c r="EB36" s="74"/>
      <c r="EC36" s="109"/>
      <c r="ED36" s="78"/>
      <c r="EE36" s="74"/>
      <c r="EF36" s="109"/>
      <c r="EG36" s="78"/>
      <c r="EH36" s="74"/>
      <c r="EI36" s="109"/>
      <c r="EJ36" s="78"/>
      <c r="EK36" s="74"/>
      <c r="EL36" s="109"/>
      <c r="EM36" s="78"/>
      <c r="EN36" s="74"/>
      <c r="EO36" s="109"/>
      <c r="EP36" s="74"/>
      <c r="EQ36" s="74"/>
      <c r="ER36" s="109"/>
      <c r="ES36" s="74"/>
      <c r="ET36" s="74"/>
      <c r="EU36" s="109"/>
      <c r="EV36" s="78"/>
      <c r="EW36" s="74"/>
      <c r="EX36" s="109"/>
      <c r="EY36" s="78"/>
      <c r="EZ36" s="74"/>
      <c r="FA36" s="109"/>
      <c r="FB36" s="78"/>
      <c r="FC36" s="74"/>
      <c r="FD36" s="109"/>
      <c r="FE36" s="78"/>
      <c r="FF36" s="74"/>
      <c r="FG36" s="109"/>
      <c r="FH36" s="78"/>
      <c r="FI36" s="74"/>
      <c r="FJ36" s="109"/>
      <c r="FK36" s="74"/>
      <c r="FL36" s="74"/>
      <c r="FM36" s="109"/>
      <c r="FN36" s="78"/>
      <c r="FO36" s="74"/>
      <c r="FP36" s="109"/>
      <c r="FQ36" s="74"/>
      <c r="FR36" s="74"/>
      <c r="FS36" s="109"/>
      <c r="FT36" s="74"/>
      <c r="FU36" s="74"/>
      <c r="FV36" s="109"/>
      <c r="FW36" s="74"/>
      <c r="FX36" s="74"/>
      <c r="FY36" s="109"/>
      <c r="FZ36" s="74"/>
      <c r="GA36" s="74"/>
      <c r="GB36" s="109"/>
      <c r="GC36" s="74"/>
      <c r="GD36" s="74"/>
      <c r="GE36" s="109"/>
      <c r="GF36" s="74"/>
      <c r="GG36" s="74"/>
      <c r="GH36" s="109"/>
      <c r="GI36" s="74"/>
      <c r="GJ36" s="74"/>
      <c r="GK36" s="109"/>
      <c r="GL36" s="74"/>
      <c r="GM36" s="74"/>
      <c r="GN36" s="109"/>
      <c r="GO36" s="74"/>
      <c r="GP36" s="74"/>
      <c r="GQ36" s="74"/>
      <c r="GR36" s="74"/>
      <c r="GS36" s="74"/>
      <c r="GT36" s="74"/>
      <c r="GU36" s="74"/>
      <c r="GV36" s="74"/>
      <c r="GW36" s="74"/>
      <c r="GX36" s="74"/>
      <c r="GY36" s="74"/>
      <c r="GZ36" s="74"/>
      <c r="HA36" s="74"/>
      <c r="HB36" s="74"/>
      <c r="HC36" s="74"/>
    </row>
    <row r="37" spans="1:211" s="31" customFormat="1" ht="15.75" x14ac:dyDescent="0.25">
      <c r="A37" s="41" t="s">
        <v>432</v>
      </c>
      <c r="B37" s="134">
        <f t="shared" si="102"/>
        <v>0</v>
      </c>
      <c r="C37" s="134">
        <f t="shared" si="103"/>
        <v>0</v>
      </c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8"/>
      <c r="AF37" s="74"/>
      <c r="AG37" s="74"/>
      <c r="AH37" s="74"/>
      <c r="AI37" s="74"/>
      <c r="AJ37" s="74"/>
      <c r="AK37" s="91"/>
      <c r="AL37" s="91"/>
      <c r="AM37" s="91"/>
      <c r="AN37" s="74"/>
      <c r="AO37" s="91"/>
      <c r="AP37" s="91"/>
      <c r="AQ37" s="74"/>
      <c r="AR37" s="91"/>
      <c r="AS37" s="91"/>
      <c r="AT37" s="74"/>
      <c r="AU37" s="91"/>
      <c r="AV37" s="91"/>
      <c r="AW37" s="74"/>
      <c r="AX37" s="91"/>
      <c r="AY37" s="91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112"/>
      <c r="BK37" s="112"/>
      <c r="BL37" s="112"/>
      <c r="BM37" s="74"/>
      <c r="BN37" s="74"/>
      <c r="BO37" s="109"/>
      <c r="BP37" s="74"/>
      <c r="BQ37" s="74"/>
      <c r="BR37" s="109"/>
      <c r="BS37" s="74"/>
      <c r="BT37" s="74"/>
      <c r="BU37" s="109"/>
      <c r="BV37" s="74"/>
      <c r="BW37" s="74"/>
      <c r="BX37" s="109"/>
      <c r="BY37" s="74"/>
      <c r="BZ37" s="74"/>
      <c r="CA37" s="109"/>
      <c r="CB37" s="74"/>
      <c r="CC37" s="74"/>
      <c r="CD37" s="109"/>
      <c r="CE37" s="74"/>
      <c r="CF37" s="74"/>
      <c r="CG37" s="109"/>
      <c r="CH37" s="74"/>
      <c r="CI37" s="74"/>
      <c r="CJ37" s="109"/>
      <c r="CK37" s="74"/>
      <c r="CL37" s="74"/>
      <c r="CM37" s="109"/>
      <c r="CN37" s="74"/>
      <c r="CO37" s="74"/>
      <c r="CP37" s="109"/>
      <c r="CQ37" s="74"/>
      <c r="CR37" s="74"/>
      <c r="CS37" s="109"/>
      <c r="CT37" s="74"/>
      <c r="CU37" s="74"/>
      <c r="CV37" s="109"/>
      <c r="CW37" s="74"/>
      <c r="CX37" s="74"/>
      <c r="CY37" s="109"/>
      <c r="CZ37" s="74"/>
      <c r="DA37" s="74"/>
      <c r="DB37" s="74"/>
      <c r="DC37" s="74"/>
      <c r="DD37" s="74"/>
      <c r="DE37" s="109"/>
      <c r="DF37" s="74"/>
      <c r="DG37" s="74"/>
      <c r="DH37" s="78"/>
      <c r="DI37" s="78"/>
      <c r="DJ37" s="74"/>
      <c r="DK37" s="109"/>
      <c r="DL37" s="78"/>
      <c r="DM37" s="74"/>
      <c r="DN37" s="109"/>
      <c r="DO37" s="78"/>
      <c r="DP37" s="74"/>
      <c r="DQ37" s="109"/>
      <c r="DR37" s="78"/>
      <c r="DS37" s="74"/>
      <c r="DT37" s="109"/>
      <c r="DU37" s="78"/>
      <c r="DV37" s="74"/>
      <c r="DW37" s="109"/>
      <c r="DX37" s="78"/>
      <c r="DY37" s="74"/>
      <c r="DZ37" s="74"/>
      <c r="EA37" s="78"/>
      <c r="EB37" s="74"/>
      <c r="EC37" s="109"/>
      <c r="ED37" s="78"/>
      <c r="EE37" s="74"/>
      <c r="EF37" s="109"/>
      <c r="EG37" s="78"/>
      <c r="EH37" s="74"/>
      <c r="EI37" s="109"/>
      <c r="EJ37" s="78"/>
      <c r="EK37" s="74"/>
      <c r="EL37" s="109"/>
      <c r="EM37" s="78"/>
      <c r="EN37" s="74"/>
      <c r="EO37" s="109"/>
      <c r="EP37" s="74"/>
      <c r="EQ37" s="74"/>
      <c r="ER37" s="109"/>
      <c r="ES37" s="74"/>
      <c r="ET37" s="74"/>
      <c r="EU37" s="109"/>
      <c r="EV37" s="78"/>
      <c r="EW37" s="74"/>
      <c r="EX37" s="109"/>
      <c r="EY37" s="78"/>
      <c r="EZ37" s="74"/>
      <c r="FA37" s="109"/>
      <c r="FB37" s="78"/>
      <c r="FC37" s="74"/>
      <c r="FD37" s="109"/>
      <c r="FE37" s="78"/>
      <c r="FF37" s="74"/>
      <c r="FG37" s="109"/>
      <c r="FH37" s="78"/>
      <c r="FI37" s="74"/>
      <c r="FJ37" s="109"/>
      <c r="FK37" s="74"/>
      <c r="FL37" s="74"/>
      <c r="FM37" s="109"/>
      <c r="FN37" s="78"/>
      <c r="FO37" s="74"/>
      <c r="FP37" s="109"/>
      <c r="FQ37" s="74"/>
      <c r="FR37" s="74"/>
      <c r="FS37" s="109"/>
      <c r="FT37" s="74"/>
      <c r="FU37" s="74"/>
      <c r="FV37" s="109"/>
      <c r="FW37" s="74"/>
      <c r="FX37" s="74"/>
      <c r="FY37" s="109"/>
      <c r="FZ37" s="74"/>
      <c r="GA37" s="74"/>
      <c r="GB37" s="109"/>
      <c r="GC37" s="74"/>
      <c r="GD37" s="74"/>
      <c r="GE37" s="109"/>
      <c r="GF37" s="74"/>
      <c r="GG37" s="74"/>
      <c r="GH37" s="109"/>
      <c r="GI37" s="74"/>
      <c r="GJ37" s="74"/>
      <c r="GK37" s="109"/>
      <c r="GL37" s="74"/>
      <c r="GM37" s="74"/>
      <c r="GN37" s="109"/>
      <c r="GO37" s="74"/>
      <c r="GP37" s="74"/>
      <c r="GQ37" s="74"/>
      <c r="GR37" s="74"/>
      <c r="GS37" s="74"/>
      <c r="GT37" s="74"/>
      <c r="GU37" s="74"/>
      <c r="GV37" s="74"/>
      <c r="GW37" s="74"/>
      <c r="GX37" s="74"/>
      <c r="GY37" s="74"/>
      <c r="GZ37" s="74"/>
      <c r="HA37" s="74"/>
      <c r="HB37" s="74"/>
      <c r="HC37" s="74"/>
    </row>
    <row r="38" spans="1:211" s="32" customFormat="1" ht="31.5" x14ac:dyDescent="0.25">
      <c r="A38" s="40" t="s">
        <v>274</v>
      </c>
      <c r="B38" s="133">
        <f t="shared" si="102"/>
        <v>199331.45276999997</v>
      </c>
      <c r="C38" s="133">
        <f t="shared" si="103"/>
        <v>151282.89673000001</v>
      </c>
      <c r="D38" s="91">
        <f t="shared" si="104"/>
        <v>75.895145812517043</v>
      </c>
      <c r="E38" s="92">
        <f t="shared" ref="E38:BK38" si="206">SUM(E39:E49)</f>
        <v>1516.2527</v>
      </c>
      <c r="F38" s="92">
        <f t="shared" si="206"/>
        <v>1516.2527</v>
      </c>
      <c r="G38" s="91">
        <f t="shared" si="168"/>
        <v>100</v>
      </c>
      <c r="H38" s="92">
        <f t="shared" si="206"/>
        <v>0</v>
      </c>
      <c r="I38" s="92">
        <f t="shared" si="206"/>
        <v>0</v>
      </c>
      <c r="J38" s="92"/>
      <c r="K38" s="92">
        <f t="shared" ref="K38:L38" si="207">SUM(K39:K49)</f>
        <v>0</v>
      </c>
      <c r="L38" s="92">
        <f t="shared" si="207"/>
        <v>0</v>
      </c>
      <c r="M38" s="92"/>
      <c r="N38" s="92">
        <f t="shared" ref="N38:O38" si="208">SUM(N39:N49)</f>
        <v>0</v>
      </c>
      <c r="O38" s="92">
        <f t="shared" si="208"/>
        <v>0</v>
      </c>
      <c r="P38" s="92"/>
      <c r="Q38" s="92">
        <f t="shared" ref="Q38:R38" si="209">SUM(Q39:Q49)</f>
        <v>0</v>
      </c>
      <c r="R38" s="92">
        <f t="shared" si="209"/>
        <v>0</v>
      </c>
      <c r="S38" s="92"/>
      <c r="T38" s="92">
        <f t="shared" ref="T38:U38" si="210">SUM(T39:T49)</f>
        <v>0</v>
      </c>
      <c r="U38" s="92">
        <f t="shared" si="210"/>
        <v>0</v>
      </c>
      <c r="V38" s="92"/>
      <c r="W38" s="92">
        <f t="shared" ref="W38:X38" si="211">SUM(W39:W49)</f>
        <v>0</v>
      </c>
      <c r="X38" s="92">
        <f t="shared" si="211"/>
        <v>0</v>
      </c>
      <c r="Y38" s="92"/>
      <c r="Z38" s="92">
        <f t="shared" si="206"/>
        <v>335.29230000000001</v>
      </c>
      <c r="AA38" s="92">
        <f t="shared" si="206"/>
        <v>335.29230000000001</v>
      </c>
      <c r="AB38" s="92">
        <f t="shared" ref="AB38" si="212">AA38/Z38*100</f>
        <v>100</v>
      </c>
      <c r="AC38" s="92">
        <f t="shared" si="206"/>
        <v>0</v>
      </c>
      <c r="AD38" s="92">
        <f t="shared" si="206"/>
        <v>0</v>
      </c>
      <c r="AE38" s="92"/>
      <c r="AF38" s="92">
        <f t="shared" si="206"/>
        <v>0</v>
      </c>
      <c r="AG38" s="92">
        <f t="shared" si="206"/>
        <v>0</v>
      </c>
      <c r="AH38" s="92"/>
      <c r="AI38" s="92">
        <f t="shared" si="206"/>
        <v>3157.3879999999999</v>
      </c>
      <c r="AJ38" s="92">
        <f t="shared" si="206"/>
        <v>3157.3879999999999</v>
      </c>
      <c r="AK38" s="91">
        <f t="shared" ref="AK38" si="213">AJ38/AI38*100</f>
        <v>100</v>
      </c>
      <c r="AL38" s="92">
        <f t="shared" si="206"/>
        <v>102.04082</v>
      </c>
      <c r="AM38" s="92">
        <f t="shared" si="206"/>
        <v>102.04082</v>
      </c>
      <c r="AN38" s="91">
        <f t="shared" ref="AN38" si="214">AM38/AL38*100</f>
        <v>100</v>
      </c>
      <c r="AO38" s="92">
        <f t="shared" si="206"/>
        <v>0</v>
      </c>
      <c r="AP38" s="92">
        <f t="shared" si="206"/>
        <v>0</v>
      </c>
      <c r="AQ38" s="91"/>
      <c r="AR38" s="92">
        <f t="shared" ref="AR38:AS38" si="215">SUM(AR39:AR49)</f>
        <v>125.4</v>
      </c>
      <c r="AS38" s="92">
        <f t="shared" si="215"/>
        <v>125.4</v>
      </c>
      <c r="AT38" s="91">
        <f>AS38/AR38*100</f>
        <v>100</v>
      </c>
      <c r="AU38" s="92"/>
      <c r="AV38" s="92"/>
      <c r="AW38" s="91"/>
      <c r="AX38" s="92"/>
      <c r="AY38" s="92"/>
      <c r="AZ38" s="91"/>
      <c r="BA38" s="92">
        <f t="shared" si="206"/>
        <v>0</v>
      </c>
      <c r="BB38" s="92">
        <f t="shared" si="206"/>
        <v>0</v>
      </c>
      <c r="BC38" s="92"/>
      <c r="BD38" s="92">
        <f t="shared" si="206"/>
        <v>4547.3506399999997</v>
      </c>
      <c r="BE38" s="92">
        <f t="shared" si="206"/>
        <v>2348.7902400000003</v>
      </c>
      <c r="BF38" s="91">
        <f t="shared" si="9"/>
        <v>51.651839190478618</v>
      </c>
      <c r="BG38" s="92">
        <f t="shared" si="206"/>
        <v>12105.00409</v>
      </c>
      <c r="BH38" s="92">
        <f t="shared" si="206"/>
        <v>12105.00409</v>
      </c>
      <c r="BI38" s="91">
        <f t="shared" ref="BI38" si="216">BH38/BG38*100</f>
        <v>100</v>
      </c>
      <c r="BJ38" s="92">
        <f t="shared" si="206"/>
        <v>15694.8</v>
      </c>
      <c r="BK38" s="92">
        <f t="shared" si="206"/>
        <v>6077.9775399999999</v>
      </c>
      <c r="BL38" s="92">
        <f t="shared" si="118"/>
        <v>38.726059204322446</v>
      </c>
      <c r="BM38" s="92">
        <f t="shared" ref="BM38:DG38" si="217">SUM(BM39:BM49)</f>
        <v>0</v>
      </c>
      <c r="BN38" s="92">
        <f t="shared" si="217"/>
        <v>0</v>
      </c>
      <c r="BO38" s="92"/>
      <c r="BP38" s="92">
        <f t="shared" ref="BP38:BQ38" si="218">SUM(BP39:BP49)</f>
        <v>0</v>
      </c>
      <c r="BQ38" s="92">
        <f t="shared" si="218"/>
        <v>0</v>
      </c>
      <c r="BR38" s="92"/>
      <c r="BS38" s="92">
        <f t="shared" si="217"/>
        <v>4198.3770000000004</v>
      </c>
      <c r="BT38" s="92">
        <f t="shared" si="217"/>
        <v>2829.7838199999997</v>
      </c>
      <c r="BU38" s="92">
        <f t="shared" si="121"/>
        <v>67.401851239181227</v>
      </c>
      <c r="BV38" s="92">
        <f t="shared" ref="BV38:BW38" si="219">SUM(BV39:BV49)</f>
        <v>456.02300000000002</v>
      </c>
      <c r="BW38" s="92">
        <f t="shared" si="219"/>
        <v>0</v>
      </c>
      <c r="BX38" s="92">
        <f t="shared" ref="BX38:BX39" si="220">BW38/BV38*100</f>
        <v>0</v>
      </c>
      <c r="BY38" s="92">
        <f t="shared" ref="BY38:BZ38" si="221">SUM(BY39:BY49)</f>
        <v>840</v>
      </c>
      <c r="BZ38" s="92">
        <f t="shared" si="221"/>
        <v>80</v>
      </c>
      <c r="CA38" s="92">
        <f t="shared" ref="CA38:CA39" si="222">BZ38/BY38*100</f>
        <v>9.5238095238095237</v>
      </c>
      <c r="CB38" s="92">
        <f t="shared" si="217"/>
        <v>0</v>
      </c>
      <c r="CC38" s="92">
        <f t="shared" si="217"/>
        <v>0</v>
      </c>
      <c r="CD38" s="92">
        <f t="shared" si="217"/>
        <v>0</v>
      </c>
      <c r="CE38" s="92">
        <f t="shared" si="217"/>
        <v>0</v>
      </c>
      <c r="CF38" s="92">
        <f t="shared" si="217"/>
        <v>0</v>
      </c>
      <c r="CG38" s="92"/>
      <c r="CH38" s="92">
        <f t="shared" ref="CH38:CI38" si="223">SUM(CH39:CH49)</f>
        <v>0</v>
      </c>
      <c r="CI38" s="92">
        <f t="shared" si="223"/>
        <v>0</v>
      </c>
      <c r="CJ38" s="92"/>
      <c r="CK38" s="92">
        <f t="shared" si="217"/>
        <v>0</v>
      </c>
      <c r="CL38" s="92">
        <f t="shared" si="217"/>
        <v>0</v>
      </c>
      <c r="CM38" s="92"/>
      <c r="CN38" s="92">
        <f t="shared" si="217"/>
        <v>0</v>
      </c>
      <c r="CO38" s="92">
        <f t="shared" si="217"/>
        <v>0</v>
      </c>
      <c r="CP38" s="92"/>
      <c r="CQ38" s="92">
        <f t="shared" ref="CQ38:CR38" si="224">SUM(CQ39:CQ49)</f>
        <v>0</v>
      </c>
      <c r="CR38" s="92">
        <f t="shared" si="224"/>
        <v>0</v>
      </c>
      <c r="CS38" s="92"/>
      <c r="CT38" s="92">
        <f t="shared" si="217"/>
        <v>0</v>
      </c>
      <c r="CU38" s="92">
        <f t="shared" si="217"/>
        <v>0</v>
      </c>
      <c r="CV38" s="92"/>
      <c r="CW38" s="92">
        <f t="shared" si="217"/>
        <v>0</v>
      </c>
      <c r="CX38" s="92">
        <f t="shared" si="217"/>
        <v>0</v>
      </c>
      <c r="CY38" s="92"/>
      <c r="CZ38" s="92">
        <f t="shared" si="217"/>
        <v>0</v>
      </c>
      <c r="DA38" s="92">
        <f t="shared" si="217"/>
        <v>0</v>
      </c>
      <c r="DB38" s="92"/>
      <c r="DC38" s="92">
        <f t="shared" si="217"/>
        <v>291</v>
      </c>
      <c r="DD38" s="92">
        <f t="shared" si="217"/>
        <v>89.17</v>
      </c>
      <c r="DE38" s="92">
        <f>DD38/DC38*100</f>
        <v>30.642611683848799</v>
      </c>
      <c r="DF38" s="92">
        <f t="shared" si="217"/>
        <v>1278.0603000000001</v>
      </c>
      <c r="DG38" s="92">
        <f t="shared" si="217"/>
        <v>1278.0603000000001</v>
      </c>
      <c r="DH38" s="92">
        <f t="shared" si="182"/>
        <v>100</v>
      </c>
      <c r="DI38" s="92">
        <f t="shared" ref="DI38:DY38" si="225">SUM(DI39:DI49)</f>
        <v>0</v>
      </c>
      <c r="DJ38" s="92">
        <f t="shared" si="225"/>
        <v>0</v>
      </c>
      <c r="DK38" s="92"/>
      <c r="DL38" s="92">
        <f t="shared" ref="DL38:DM38" si="226">SUM(DL39:DL49)</f>
        <v>0</v>
      </c>
      <c r="DM38" s="92">
        <f t="shared" si="226"/>
        <v>0</v>
      </c>
      <c r="DN38" s="92"/>
      <c r="DO38" s="92">
        <f t="shared" ref="DO38:DP38" si="227">SUM(DO39:DO49)</f>
        <v>0</v>
      </c>
      <c r="DP38" s="92">
        <f t="shared" si="227"/>
        <v>0</v>
      </c>
      <c r="DQ38" s="92"/>
      <c r="DR38" s="92">
        <f t="shared" ref="DR38:DS38" si="228">SUM(DR39:DR49)</f>
        <v>0</v>
      </c>
      <c r="DS38" s="92">
        <f t="shared" si="228"/>
        <v>0</v>
      </c>
      <c r="DT38" s="92"/>
      <c r="DU38" s="92">
        <f t="shared" si="225"/>
        <v>11299</v>
      </c>
      <c r="DV38" s="92">
        <f t="shared" si="225"/>
        <v>6339.0696699999999</v>
      </c>
      <c r="DW38" s="92">
        <f t="shared" si="132"/>
        <v>56.102926542171872</v>
      </c>
      <c r="DX38" s="92">
        <f>SUM(DX39:DX49)</f>
        <v>38145</v>
      </c>
      <c r="DY38" s="92">
        <f t="shared" si="225"/>
        <v>32238</v>
      </c>
      <c r="DZ38" s="91">
        <f t="shared" ref="DZ38" si="229">DY38/DX38*100</f>
        <v>84.514353126228855</v>
      </c>
      <c r="EA38" s="92">
        <f t="shared" ref="EA38:EB38" si="230">SUM(EA39:EA49)</f>
        <v>3617.2</v>
      </c>
      <c r="EB38" s="92">
        <f t="shared" si="230"/>
        <v>2061.66194</v>
      </c>
      <c r="EC38" s="92">
        <f>EB38/EA38*100</f>
        <v>56.996072652880677</v>
      </c>
      <c r="ED38" s="92">
        <f t="shared" ref="ED38:EE38" si="231">SUM(ED39:ED49)</f>
        <v>520</v>
      </c>
      <c r="EE38" s="92">
        <f t="shared" si="231"/>
        <v>0</v>
      </c>
      <c r="EF38" s="92">
        <f>EE38/ED38*100</f>
        <v>0</v>
      </c>
      <c r="EG38" s="92">
        <f t="shared" ref="EG38:EH38" si="232">SUM(EG39:EG49)</f>
        <v>880</v>
      </c>
      <c r="EH38" s="92">
        <f t="shared" si="232"/>
        <v>27.1</v>
      </c>
      <c r="EI38" s="92">
        <f>EH38/EG38*100</f>
        <v>3.0795454545454546</v>
      </c>
      <c r="EJ38" s="92">
        <f t="shared" ref="EJ38:EK38" si="233">SUM(EJ39:EJ49)</f>
        <v>3137.4920000000002</v>
      </c>
      <c r="EK38" s="92">
        <f t="shared" si="233"/>
        <v>3137.4920000000002</v>
      </c>
      <c r="EL38" s="92">
        <f>EK38/EJ38*100</f>
        <v>100</v>
      </c>
      <c r="EM38" s="92">
        <f t="shared" ref="EM38:EN38" si="234">SUM(EM39:EM49)</f>
        <v>0</v>
      </c>
      <c r="EN38" s="92">
        <f t="shared" si="234"/>
        <v>0</v>
      </c>
      <c r="EO38" s="92"/>
      <c r="EP38" s="92">
        <f t="shared" ref="EP38:EQ38" si="235">SUM(EP39:EP49)</f>
        <v>2000</v>
      </c>
      <c r="EQ38" s="92">
        <f t="shared" si="235"/>
        <v>1000</v>
      </c>
      <c r="ER38" s="92">
        <f t="shared" ref="ER38:ER39" si="236">EQ38/EP38*100</f>
        <v>50</v>
      </c>
      <c r="ES38" s="92">
        <f t="shared" ref="ES38:ET38" si="237">SUM(ES39:ES49)</f>
        <v>2200</v>
      </c>
      <c r="ET38" s="92">
        <f t="shared" si="237"/>
        <v>2200</v>
      </c>
      <c r="EU38" s="92">
        <f t="shared" ref="EU38:EU39" si="238">ET38/ES38*100</f>
        <v>100</v>
      </c>
      <c r="EV38" s="92">
        <f t="shared" ref="EV38:EW38" si="239">SUM(EV39:EV49)</f>
        <v>0</v>
      </c>
      <c r="EW38" s="92">
        <f t="shared" si="239"/>
        <v>0</v>
      </c>
      <c r="EX38" s="92"/>
      <c r="EY38" s="92">
        <f t="shared" ref="EY38:EZ38" si="240">SUM(EY39:EY49)</f>
        <v>0</v>
      </c>
      <c r="EZ38" s="92">
        <f t="shared" si="240"/>
        <v>0</v>
      </c>
      <c r="FA38" s="92"/>
      <c r="FB38" s="92">
        <f t="shared" ref="FB38:FC38" si="241">SUM(FB39:FB49)</f>
        <v>0</v>
      </c>
      <c r="FC38" s="92">
        <f t="shared" si="241"/>
        <v>0</v>
      </c>
      <c r="FD38" s="92"/>
      <c r="FE38" s="92">
        <f t="shared" ref="FE38:FF38" si="242">SUM(FE39:FE49)</f>
        <v>0</v>
      </c>
      <c r="FF38" s="92">
        <f t="shared" si="242"/>
        <v>0</v>
      </c>
      <c r="FG38" s="92"/>
      <c r="FH38" s="92">
        <f t="shared" ref="FH38:FI38" si="243">SUM(FH39:FH49)</f>
        <v>0</v>
      </c>
      <c r="FI38" s="92">
        <f t="shared" si="243"/>
        <v>0</v>
      </c>
      <c r="FJ38" s="92"/>
      <c r="FK38" s="92">
        <f t="shared" ref="FK38:FL38" si="244">SUM(FK39:FK49)</f>
        <v>0</v>
      </c>
      <c r="FL38" s="92">
        <f t="shared" si="244"/>
        <v>0</v>
      </c>
      <c r="FM38" s="92"/>
      <c r="FN38" s="92">
        <f t="shared" ref="FN38:FO38" si="245">SUM(FN39:FN49)</f>
        <v>0</v>
      </c>
      <c r="FO38" s="92">
        <f t="shared" si="245"/>
        <v>0</v>
      </c>
      <c r="FP38" s="92"/>
      <c r="FQ38" s="92">
        <f t="shared" ref="FQ38:FR38" si="246">SUM(FQ39:FQ49)</f>
        <v>0</v>
      </c>
      <c r="FR38" s="92">
        <f t="shared" si="246"/>
        <v>0</v>
      </c>
      <c r="FS38" s="92"/>
      <c r="FT38" s="92">
        <f t="shared" ref="FT38:FU38" si="247">SUM(FT39:FT49)</f>
        <v>0</v>
      </c>
      <c r="FU38" s="92">
        <f t="shared" si="247"/>
        <v>0</v>
      </c>
      <c r="FV38" s="92"/>
      <c r="FW38" s="92">
        <f t="shared" ref="FW38:FX38" si="248">SUM(FW39:FW49)</f>
        <v>82342.471919999996</v>
      </c>
      <c r="FX38" s="92">
        <f t="shared" si="248"/>
        <v>67300.519509999998</v>
      </c>
      <c r="FY38" s="92">
        <f t="shared" ref="FY38:FY39" si="249">FX38/FW38*100</f>
        <v>81.732449780455894</v>
      </c>
      <c r="FZ38" s="92">
        <f t="shared" ref="FZ38:GA38" si="250">SUM(FZ39:FZ49)</f>
        <v>9250</v>
      </c>
      <c r="GA38" s="92">
        <f t="shared" si="250"/>
        <v>6933.8937999999998</v>
      </c>
      <c r="GB38" s="92">
        <f t="shared" ref="GB38:GB39" si="251">GA38/FZ38*100</f>
        <v>74.961014054054047</v>
      </c>
      <c r="GC38" s="92">
        <f t="shared" ref="GC38:GD38" si="252">SUM(GC39:GC49)</f>
        <v>0</v>
      </c>
      <c r="GD38" s="92">
        <f t="shared" si="252"/>
        <v>0</v>
      </c>
      <c r="GE38" s="92"/>
      <c r="GF38" s="92">
        <f t="shared" ref="GF38:GG38" si="253">SUM(GF39:GF49)</f>
        <v>0</v>
      </c>
      <c r="GG38" s="92">
        <f t="shared" si="253"/>
        <v>0</v>
      </c>
      <c r="GH38" s="92"/>
      <c r="GI38" s="92">
        <f t="shared" ref="GI38:GJ38" si="254">SUM(GI39:GI49)</f>
        <v>0</v>
      </c>
      <c r="GJ38" s="92">
        <f t="shared" si="254"/>
        <v>0</v>
      </c>
      <c r="GK38" s="92"/>
      <c r="GL38" s="92">
        <f t="shared" ref="GL38:GM38" si="255">SUM(GL39:GL49)</f>
        <v>0</v>
      </c>
      <c r="GM38" s="92">
        <f t="shared" si="255"/>
        <v>0</v>
      </c>
      <c r="GN38" s="92"/>
      <c r="GO38" s="92">
        <f t="shared" ref="GO38:GP38" si="256">SUM(GO39:GO49)</f>
        <v>0</v>
      </c>
      <c r="GP38" s="92">
        <f t="shared" si="256"/>
        <v>0</v>
      </c>
      <c r="GQ38" s="92"/>
      <c r="GR38" s="92">
        <f t="shared" ref="GR38:GS38" si="257">SUM(GR39:GR49)</f>
        <v>0</v>
      </c>
      <c r="GS38" s="92">
        <f t="shared" si="257"/>
        <v>0</v>
      </c>
      <c r="GT38" s="92"/>
      <c r="GU38" s="92">
        <f t="shared" ref="GU38:GV38" si="258">SUM(GU39:GU49)</f>
        <v>0</v>
      </c>
      <c r="GV38" s="92">
        <f t="shared" si="258"/>
        <v>0</v>
      </c>
      <c r="GW38" s="92"/>
      <c r="GX38" s="92">
        <f t="shared" ref="GX38:GY38" si="259">SUM(GX39:GX49)</f>
        <v>1293.3</v>
      </c>
      <c r="GY38" s="92">
        <f t="shared" si="259"/>
        <v>0</v>
      </c>
      <c r="GZ38" s="91">
        <f t="shared" ref="GZ38:GZ39" si="260">GY38/GX38*100</f>
        <v>0</v>
      </c>
      <c r="HA38" s="92"/>
      <c r="HB38" s="92"/>
      <c r="HC38" s="91"/>
    </row>
    <row r="39" spans="1:211" s="31" customFormat="1" ht="31.5" x14ac:dyDescent="0.25">
      <c r="A39" s="41" t="s">
        <v>273</v>
      </c>
      <c r="B39" s="134">
        <f t="shared" si="102"/>
        <v>141274.66921999998</v>
      </c>
      <c r="C39" s="134">
        <f t="shared" si="103"/>
        <v>101331.67358</v>
      </c>
      <c r="D39" s="74">
        <f t="shared" si="104"/>
        <v>71.726710909654486</v>
      </c>
      <c r="E39" s="74">
        <v>1516.2527</v>
      </c>
      <c r="F39" s="74">
        <v>1516.2527</v>
      </c>
      <c r="G39" s="74">
        <f>F39/E39*100</f>
        <v>100</v>
      </c>
      <c r="H39" s="78"/>
      <c r="I39" s="78"/>
      <c r="J39" s="74"/>
      <c r="K39" s="78"/>
      <c r="L39" s="78"/>
      <c r="M39" s="74"/>
      <c r="N39" s="78"/>
      <c r="O39" s="78"/>
      <c r="P39" s="74"/>
      <c r="Q39" s="78"/>
      <c r="R39" s="78"/>
      <c r="S39" s="74"/>
      <c r="T39" s="78"/>
      <c r="U39" s="78"/>
      <c r="V39" s="74"/>
      <c r="W39" s="78"/>
      <c r="X39" s="78"/>
      <c r="Y39" s="74"/>
      <c r="Z39" s="74">
        <v>335.29230000000001</v>
      </c>
      <c r="AA39" s="74">
        <v>335.29230000000001</v>
      </c>
      <c r="AB39" s="78">
        <f>AA39/Z39*100</f>
        <v>100</v>
      </c>
      <c r="AC39" s="78"/>
      <c r="AD39" s="74"/>
      <c r="AE39" s="78"/>
      <c r="AF39" s="78">
        <v>0</v>
      </c>
      <c r="AG39" s="78">
        <v>0</v>
      </c>
      <c r="AH39" s="74"/>
      <c r="AI39" s="78"/>
      <c r="AJ39" s="78"/>
      <c r="AK39" s="74"/>
      <c r="AL39" s="78"/>
      <c r="AM39" s="78"/>
      <c r="AN39" s="74"/>
      <c r="AO39" s="78"/>
      <c r="AP39" s="78"/>
      <c r="AQ39" s="74"/>
      <c r="AR39" s="78">
        <v>125.4</v>
      </c>
      <c r="AS39" s="78">
        <v>125.4</v>
      </c>
      <c r="AT39" s="74">
        <f>AS39/AR39*100</f>
        <v>100</v>
      </c>
      <c r="AU39" s="78"/>
      <c r="AV39" s="78"/>
      <c r="AW39" s="74"/>
      <c r="AX39" s="78"/>
      <c r="AY39" s="78"/>
      <c r="AZ39" s="74"/>
      <c r="BA39" s="78"/>
      <c r="BB39" s="78"/>
      <c r="BC39" s="74"/>
      <c r="BD39" s="74"/>
      <c r="BE39" s="74"/>
      <c r="BF39" s="74"/>
      <c r="BG39" s="78">
        <v>0</v>
      </c>
      <c r="BH39" s="78"/>
      <c r="BI39" s="74"/>
      <c r="BJ39" s="78">
        <v>15694.8</v>
      </c>
      <c r="BK39" s="74">
        <v>6077.9775399999999</v>
      </c>
      <c r="BL39" s="78">
        <f t="shared" si="118"/>
        <v>38.726059204322446</v>
      </c>
      <c r="BM39" s="78"/>
      <c r="BN39" s="78"/>
      <c r="BO39" s="78"/>
      <c r="BP39" s="78"/>
      <c r="BQ39" s="78"/>
      <c r="BR39" s="78"/>
      <c r="BS39" s="78">
        <v>4198.3770000000004</v>
      </c>
      <c r="BT39" s="78">
        <v>2829.7838199999997</v>
      </c>
      <c r="BU39" s="78">
        <f t="shared" si="121"/>
        <v>67.401851239181227</v>
      </c>
      <c r="BV39" s="78">
        <v>456.02300000000002</v>
      </c>
      <c r="BW39" s="78"/>
      <c r="BX39" s="78">
        <f t="shared" si="220"/>
        <v>0</v>
      </c>
      <c r="BY39" s="78">
        <v>840</v>
      </c>
      <c r="BZ39" s="78">
        <v>80</v>
      </c>
      <c r="CA39" s="78">
        <f t="shared" si="222"/>
        <v>9.5238095238095237</v>
      </c>
      <c r="CB39" s="78"/>
      <c r="CC39" s="108"/>
      <c r="CD39" s="108"/>
      <c r="CE39" s="78"/>
      <c r="CF39" s="108"/>
      <c r="CG39" s="108"/>
      <c r="CH39" s="78"/>
      <c r="CI39" s="108"/>
      <c r="CJ39" s="108"/>
      <c r="CK39" s="78"/>
      <c r="CL39" s="108"/>
      <c r="CM39" s="108"/>
      <c r="CN39" s="78"/>
      <c r="CO39" s="108"/>
      <c r="CP39" s="108"/>
      <c r="CQ39" s="78"/>
      <c r="CR39" s="108"/>
      <c r="CS39" s="108"/>
      <c r="CT39" s="78"/>
      <c r="CU39" s="108"/>
      <c r="CV39" s="108"/>
      <c r="CW39" s="78"/>
      <c r="CX39" s="108"/>
      <c r="CY39" s="108"/>
      <c r="CZ39" s="78"/>
      <c r="DA39" s="108"/>
      <c r="DB39" s="108"/>
      <c r="DC39" s="78">
        <v>291</v>
      </c>
      <c r="DD39" s="78">
        <v>89.17</v>
      </c>
      <c r="DE39" s="78">
        <f>DD39/DC39*100</f>
        <v>30.642611683848799</v>
      </c>
      <c r="DF39" s="78">
        <v>1278.0603000000001</v>
      </c>
      <c r="DG39" s="78">
        <v>1278.0603000000001</v>
      </c>
      <c r="DH39" s="78">
        <f t="shared" si="182"/>
        <v>100</v>
      </c>
      <c r="DI39" s="78"/>
      <c r="DJ39" s="108"/>
      <c r="DK39" s="78"/>
      <c r="DL39" s="78"/>
      <c r="DM39" s="108"/>
      <c r="DN39" s="78"/>
      <c r="DO39" s="78"/>
      <c r="DP39" s="108"/>
      <c r="DQ39" s="78"/>
      <c r="DR39" s="78"/>
      <c r="DS39" s="108"/>
      <c r="DT39" s="78"/>
      <c r="DU39" s="78">
        <v>11299</v>
      </c>
      <c r="DV39" s="78">
        <v>6339.0696699999999</v>
      </c>
      <c r="DW39" s="78">
        <f t="shared" si="132"/>
        <v>56.102926542171872</v>
      </c>
      <c r="DX39" s="78"/>
      <c r="DY39" s="108"/>
      <c r="DZ39" s="74"/>
      <c r="EA39" s="78">
        <v>3617.2</v>
      </c>
      <c r="EB39" s="78">
        <v>2061.66194</v>
      </c>
      <c r="EC39" s="78">
        <f>EB39/EA39*100</f>
        <v>56.996072652880677</v>
      </c>
      <c r="ED39" s="78">
        <v>520</v>
      </c>
      <c r="EE39" s="78"/>
      <c r="EF39" s="78">
        <f>EE39/ED39*100</f>
        <v>0</v>
      </c>
      <c r="EG39" s="78">
        <v>880</v>
      </c>
      <c r="EH39" s="78">
        <v>27.1</v>
      </c>
      <c r="EI39" s="78">
        <f>EH39/EG39*100</f>
        <v>3.0795454545454546</v>
      </c>
      <c r="EJ39" s="78">
        <v>3137.4920000000002</v>
      </c>
      <c r="EK39" s="78">
        <v>3137.4920000000002</v>
      </c>
      <c r="EL39" s="78">
        <f>EK39/EJ39*100</f>
        <v>100</v>
      </c>
      <c r="EM39" s="78"/>
      <c r="EN39" s="108"/>
      <c r="EO39" s="108"/>
      <c r="EP39" s="78">
        <v>2000</v>
      </c>
      <c r="EQ39" s="78">
        <v>1000</v>
      </c>
      <c r="ER39" s="78">
        <f t="shared" si="236"/>
        <v>50</v>
      </c>
      <c r="ES39" s="78">
        <v>2200</v>
      </c>
      <c r="ET39" s="78">
        <v>2200</v>
      </c>
      <c r="EU39" s="78">
        <f t="shared" si="238"/>
        <v>100</v>
      </c>
      <c r="EV39" s="78"/>
      <c r="EW39" s="108"/>
      <c r="EX39" s="108"/>
      <c r="EY39" s="78"/>
      <c r="EZ39" s="108"/>
      <c r="FA39" s="108"/>
      <c r="FB39" s="78"/>
      <c r="FC39" s="108"/>
      <c r="FD39" s="108"/>
      <c r="FE39" s="78"/>
      <c r="FF39" s="108"/>
      <c r="FG39" s="108"/>
      <c r="FH39" s="78"/>
      <c r="FI39" s="108"/>
      <c r="FJ39" s="108"/>
      <c r="FK39" s="78"/>
      <c r="FL39" s="78"/>
      <c r="FM39" s="78"/>
      <c r="FN39" s="78"/>
      <c r="FO39" s="108"/>
      <c r="FP39" s="108"/>
      <c r="FQ39" s="78"/>
      <c r="FR39" s="78"/>
      <c r="FS39" s="78"/>
      <c r="FT39" s="78"/>
      <c r="FU39" s="78"/>
      <c r="FV39" s="78"/>
      <c r="FW39" s="78">
        <v>82342.471919999996</v>
      </c>
      <c r="FX39" s="78">
        <v>67300.519509999998</v>
      </c>
      <c r="FY39" s="78">
        <f t="shared" si="249"/>
        <v>81.732449780455894</v>
      </c>
      <c r="FZ39" s="78">
        <v>9250</v>
      </c>
      <c r="GA39" s="78">
        <v>6933.8937999999998</v>
      </c>
      <c r="GB39" s="78">
        <f t="shared" si="251"/>
        <v>74.961014054054047</v>
      </c>
      <c r="GC39" s="78"/>
      <c r="GD39" s="78"/>
      <c r="GE39" s="78"/>
      <c r="GF39" s="78"/>
      <c r="GG39" s="78"/>
      <c r="GH39" s="78"/>
      <c r="GI39" s="78"/>
      <c r="GJ39" s="78"/>
      <c r="GK39" s="78"/>
      <c r="GL39" s="78"/>
      <c r="GM39" s="78"/>
      <c r="GN39" s="78"/>
      <c r="GO39" s="78">
        <v>0</v>
      </c>
      <c r="GP39" s="78">
        <v>0</v>
      </c>
      <c r="GQ39" s="74"/>
      <c r="GR39" s="78">
        <v>0</v>
      </c>
      <c r="GS39" s="78">
        <v>0</v>
      </c>
      <c r="GT39" s="74"/>
      <c r="GU39" s="78">
        <v>0</v>
      </c>
      <c r="GV39" s="78">
        <v>0</v>
      </c>
      <c r="GW39" s="74"/>
      <c r="GX39" s="78">
        <v>1293.3</v>
      </c>
      <c r="GY39" s="78"/>
      <c r="GZ39" s="74">
        <f t="shared" si="260"/>
        <v>0</v>
      </c>
      <c r="HA39" s="78"/>
      <c r="HB39" s="78"/>
      <c r="HC39" s="74"/>
    </row>
    <row r="40" spans="1:211" s="31" customFormat="1" ht="15.75" x14ac:dyDescent="0.25">
      <c r="A40" s="41" t="s">
        <v>442</v>
      </c>
      <c r="B40" s="134">
        <f t="shared" si="102"/>
        <v>7668.0408200000002</v>
      </c>
      <c r="C40" s="134">
        <f t="shared" si="103"/>
        <v>7668.0408200000002</v>
      </c>
      <c r="D40" s="74">
        <f t="shared" si="104"/>
        <v>100</v>
      </c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8">
        <v>102.04082</v>
      </c>
      <c r="AM40" s="78">
        <v>102.04082</v>
      </c>
      <c r="AN40" s="74">
        <f>AM40/AL40*100</f>
        <v>100</v>
      </c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112"/>
      <c r="BK40" s="112"/>
      <c r="BL40" s="112"/>
      <c r="BM40" s="74"/>
      <c r="BN40" s="74"/>
      <c r="BO40" s="109"/>
      <c r="BP40" s="74"/>
      <c r="BQ40" s="74"/>
      <c r="BR40" s="109"/>
      <c r="BS40" s="74"/>
      <c r="BT40" s="74"/>
      <c r="BU40" s="109"/>
      <c r="BV40" s="74"/>
      <c r="BW40" s="74"/>
      <c r="BX40" s="109"/>
      <c r="BY40" s="74"/>
      <c r="BZ40" s="74"/>
      <c r="CA40" s="109"/>
      <c r="CB40" s="74"/>
      <c r="CC40" s="74"/>
      <c r="CD40" s="109"/>
      <c r="CE40" s="74"/>
      <c r="CF40" s="74"/>
      <c r="CG40" s="109"/>
      <c r="CH40" s="74"/>
      <c r="CI40" s="74"/>
      <c r="CJ40" s="109"/>
      <c r="CK40" s="74"/>
      <c r="CL40" s="74"/>
      <c r="CM40" s="109"/>
      <c r="CN40" s="74"/>
      <c r="CO40" s="74"/>
      <c r="CP40" s="109"/>
      <c r="CQ40" s="74"/>
      <c r="CR40" s="74"/>
      <c r="CS40" s="109"/>
      <c r="CT40" s="74"/>
      <c r="CU40" s="74"/>
      <c r="CV40" s="109"/>
      <c r="CW40" s="74"/>
      <c r="CX40" s="74"/>
      <c r="CY40" s="109"/>
      <c r="CZ40" s="74"/>
      <c r="DA40" s="74"/>
      <c r="DB40" s="74"/>
      <c r="DC40" s="74"/>
      <c r="DD40" s="74"/>
      <c r="DE40" s="78"/>
      <c r="DF40" s="74"/>
      <c r="DG40" s="74"/>
      <c r="DH40" s="74"/>
      <c r="DI40" s="78"/>
      <c r="DJ40" s="74"/>
      <c r="DK40" s="109"/>
      <c r="DL40" s="78"/>
      <c r="DM40" s="74"/>
      <c r="DN40" s="109"/>
      <c r="DO40" s="78"/>
      <c r="DP40" s="74"/>
      <c r="DQ40" s="109"/>
      <c r="DR40" s="78"/>
      <c r="DS40" s="74"/>
      <c r="DT40" s="109"/>
      <c r="DU40" s="78"/>
      <c r="DV40" s="74"/>
      <c r="DW40" s="109"/>
      <c r="DX40" s="78">
        <v>7566</v>
      </c>
      <c r="DY40" s="74">
        <v>7566</v>
      </c>
      <c r="DZ40" s="74">
        <f>DY40/DX40*100</f>
        <v>100</v>
      </c>
      <c r="EA40" s="78"/>
      <c r="EB40" s="74"/>
      <c r="EC40" s="78"/>
      <c r="ED40" s="78"/>
      <c r="EE40" s="74"/>
      <c r="EF40" s="109"/>
      <c r="EG40" s="78"/>
      <c r="EH40" s="74"/>
      <c r="EI40" s="109"/>
      <c r="EJ40" s="78"/>
      <c r="EK40" s="74"/>
      <c r="EL40" s="78"/>
      <c r="EM40" s="78"/>
      <c r="EN40" s="74"/>
      <c r="EO40" s="109"/>
      <c r="EP40" s="74"/>
      <c r="EQ40" s="74"/>
      <c r="ER40" s="109"/>
      <c r="ES40" s="74"/>
      <c r="ET40" s="74"/>
      <c r="EU40" s="109"/>
      <c r="EV40" s="78"/>
      <c r="EW40" s="74"/>
      <c r="EX40" s="109"/>
      <c r="EY40" s="78"/>
      <c r="EZ40" s="74"/>
      <c r="FA40" s="109"/>
      <c r="FB40" s="78"/>
      <c r="FC40" s="74"/>
      <c r="FD40" s="109"/>
      <c r="FE40" s="78"/>
      <c r="FF40" s="74"/>
      <c r="FG40" s="109"/>
      <c r="FH40" s="78"/>
      <c r="FI40" s="74"/>
      <c r="FJ40" s="109"/>
      <c r="FK40" s="74"/>
      <c r="FL40" s="74"/>
      <c r="FM40" s="109"/>
      <c r="FN40" s="78"/>
      <c r="FO40" s="74"/>
      <c r="FP40" s="109"/>
      <c r="FQ40" s="74"/>
      <c r="FR40" s="74"/>
      <c r="FS40" s="109"/>
      <c r="FT40" s="74"/>
      <c r="FU40" s="74"/>
      <c r="FV40" s="109"/>
      <c r="FW40" s="74"/>
      <c r="FX40" s="74"/>
      <c r="FY40" s="109"/>
      <c r="FZ40" s="74"/>
      <c r="GA40" s="74"/>
      <c r="GB40" s="109"/>
      <c r="GC40" s="74"/>
      <c r="GD40" s="74"/>
      <c r="GE40" s="109"/>
      <c r="GF40" s="74"/>
      <c r="GG40" s="74"/>
      <c r="GH40" s="109"/>
      <c r="GI40" s="74"/>
      <c r="GJ40" s="74"/>
      <c r="GK40" s="109"/>
      <c r="GL40" s="74"/>
      <c r="GM40" s="74"/>
      <c r="GN40" s="109"/>
      <c r="GO40" s="74"/>
      <c r="GP40" s="74"/>
      <c r="GQ40" s="74"/>
      <c r="GR40" s="74"/>
      <c r="GS40" s="74"/>
      <c r="GT40" s="74"/>
      <c r="GU40" s="74"/>
      <c r="GV40" s="74"/>
      <c r="GW40" s="74"/>
      <c r="GX40" s="74"/>
      <c r="GY40" s="74"/>
      <c r="GZ40" s="74"/>
      <c r="HA40" s="74"/>
      <c r="HB40" s="74"/>
      <c r="HC40" s="74"/>
    </row>
    <row r="41" spans="1:211" s="31" customFormat="1" ht="15.75" x14ac:dyDescent="0.25">
      <c r="A41" s="41" t="s">
        <v>272</v>
      </c>
      <c r="B41" s="134">
        <f t="shared" si="102"/>
        <v>13533.755800000001</v>
      </c>
      <c r="C41" s="134">
        <f t="shared" si="103"/>
        <v>13533.755800000001</v>
      </c>
      <c r="D41" s="74">
        <f t="shared" si="104"/>
        <v>100</v>
      </c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8"/>
      <c r="AJ41" s="78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>
        <v>1428.75171</v>
      </c>
      <c r="BE41" s="74">
        <v>1428.75171</v>
      </c>
      <c r="BF41" s="74">
        <f t="shared" si="9"/>
        <v>100</v>
      </c>
      <c r="BG41" s="74">
        <v>12105.00409</v>
      </c>
      <c r="BH41" s="74">
        <v>12105.00409</v>
      </c>
      <c r="BI41" s="74">
        <f>BH41/BG41*100</f>
        <v>100</v>
      </c>
      <c r="BJ41" s="112"/>
      <c r="BK41" s="112"/>
      <c r="BL41" s="112"/>
      <c r="BM41" s="74"/>
      <c r="BN41" s="74"/>
      <c r="BO41" s="109"/>
      <c r="BP41" s="74"/>
      <c r="BQ41" s="74"/>
      <c r="BR41" s="109"/>
      <c r="BS41" s="74"/>
      <c r="BT41" s="74"/>
      <c r="BU41" s="109"/>
      <c r="BV41" s="74"/>
      <c r="BW41" s="74"/>
      <c r="BX41" s="109"/>
      <c r="BY41" s="74"/>
      <c r="BZ41" s="74"/>
      <c r="CA41" s="109"/>
      <c r="CB41" s="74"/>
      <c r="CC41" s="74"/>
      <c r="CD41" s="74"/>
      <c r="CE41" s="74"/>
      <c r="CF41" s="74"/>
      <c r="CG41" s="109"/>
      <c r="CH41" s="74"/>
      <c r="CI41" s="74"/>
      <c r="CJ41" s="109"/>
      <c r="CK41" s="74"/>
      <c r="CL41" s="74"/>
      <c r="CM41" s="109"/>
      <c r="CN41" s="74"/>
      <c r="CO41" s="74"/>
      <c r="CP41" s="109"/>
      <c r="CQ41" s="74"/>
      <c r="CR41" s="74"/>
      <c r="CS41" s="109"/>
      <c r="CT41" s="74"/>
      <c r="CU41" s="74"/>
      <c r="CV41" s="109"/>
      <c r="CW41" s="74"/>
      <c r="CX41" s="74"/>
      <c r="CY41" s="109"/>
      <c r="CZ41" s="74"/>
      <c r="DA41" s="74"/>
      <c r="DB41" s="109"/>
      <c r="DC41" s="74"/>
      <c r="DD41" s="74"/>
      <c r="DE41" s="78"/>
      <c r="DF41" s="74"/>
      <c r="DG41" s="74"/>
      <c r="DH41" s="74"/>
      <c r="DI41" s="78"/>
      <c r="DJ41" s="74"/>
      <c r="DK41" s="109"/>
      <c r="DL41" s="78"/>
      <c r="DM41" s="74"/>
      <c r="DN41" s="109"/>
      <c r="DO41" s="78"/>
      <c r="DP41" s="74"/>
      <c r="DQ41" s="109"/>
      <c r="DR41" s="78"/>
      <c r="DS41" s="74"/>
      <c r="DT41" s="109"/>
      <c r="DU41" s="78"/>
      <c r="DV41" s="74"/>
      <c r="DW41" s="109"/>
      <c r="DX41" s="78"/>
      <c r="DY41" s="74"/>
      <c r="DZ41" s="74"/>
      <c r="EA41" s="78"/>
      <c r="EB41" s="74"/>
      <c r="EC41" s="78"/>
      <c r="ED41" s="78"/>
      <c r="EE41" s="74"/>
      <c r="EF41" s="109"/>
      <c r="EG41" s="78"/>
      <c r="EH41" s="74"/>
      <c r="EI41" s="109"/>
      <c r="EJ41" s="78"/>
      <c r="EK41" s="74"/>
      <c r="EL41" s="78"/>
      <c r="EM41" s="78"/>
      <c r="EN41" s="74"/>
      <c r="EO41" s="109"/>
      <c r="EP41" s="74"/>
      <c r="EQ41" s="74"/>
      <c r="ER41" s="109"/>
      <c r="ES41" s="74"/>
      <c r="ET41" s="74"/>
      <c r="EU41" s="109"/>
      <c r="EV41" s="78"/>
      <c r="EW41" s="74"/>
      <c r="EX41" s="109"/>
      <c r="EY41" s="78"/>
      <c r="EZ41" s="74"/>
      <c r="FA41" s="109"/>
      <c r="FB41" s="78"/>
      <c r="FC41" s="74"/>
      <c r="FD41" s="109"/>
      <c r="FE41" s="78"/>
      <c r="FF41" s="74"/>
      <c r="FG41" s="109"/>
      <c r="FH41" s="78"/>
      <c r="FI41" s="74"/>
      <c r="FJ41" s="109"/>
      <c r="FK41" s="74"/>
      <c r="FL41" s="74"/>
      <c r="FM41" s="109"/>
      <c r="FN41" s="78"/>
      <c r="FO41" s="74"/>
      <c r="FP41" s="109"/>
      <c r="FQ41" s="74"/>
      <c r="FR41" s="74"/>
      <c r="FS41" s="109"/>
      <c r="FT41" s="74"/>
      <c r="FU41" s="74"/>
      <c r="FV41" s="109"/>
      <c r="FW41" s="74"/>
      <c r="FX41" s="74"/>
      <c r="FY41" s="109"/>
      <c r="FZ41" s="74"/>
      <c r="GA41" s="74"/>
      <c r="GB41" s="109"/>
      <c r="GC41" s="74"/>
      <c r="GD41" s="74"/>
      <c r="GE41" s="109"/>
      <c r="GF41" s="74"/>
      <c r="GG41" s="74"/>
      <c r="GH41" s="109"/>
      <c r="GI41" s="74"/>
      <c r="GJ41" s="74"/>
      <c r="GK41" s="109"/>
      <c r="GL41" s="74"/>
      <c r="GM41" s="74"/>
      <c r="GN41" s="109"/>
      <c r="GO41" s="74"/>
      <c r="GP41" s="74"/>
      <c r="GQ41" s="74"/>
      <c r="GR41" s="74"/>
      <c r="GS41" s="74"/>
      <c r="GT41" s="74"/>
      <c r="GU41" s="74"/>
      <c r="GV41" s="74"/>
      <c r="GW41" s="74"/>
      <c r="GX41" s="74"/>
      <c r="GY41" s="74"/>
      <c r="GZ41" s="74"/>
      <c r="HA41" s="74"/>
      <c r="HB41" s="74"/>
      <c r="HC41" s="74"/>
    </row>
    <row r="42" spans="1:211" s="31" customFormat="1" ht="15.75" x14ac:dyDescent="0.25">
      <c r="A42" s="41" t="s">
        <v>443</v>
      </c>
      <c r="B42" s="134">
        <f t="shared" si="102"/>
        <v>3487.9470000000001</v>
      </c>
      <c r="C42" s="134">
        <f t="shared" si="103"/>
        <v>2283</v>
      </c>
      <c r="D42" s="74">
        <f t="shared" si="104"/>
        <v>65.453976221542348</v>
      </c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8"/>
      <c r="AJ42" s="78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>
        <v>1204.9469999999999</v>
      </c>
      <c r="BE42" s="74"/>
      <c r="BF42" s="74">
        <f t="shared" si="9"/>
        <v>0</v>
      </c>
      <c r="BG42" s="74"/>
      <c r="BH42" s="74"/>
      <c r="BI42" s="74"/>
      <c r="BJ42" s="112"/>
      <c r="BK42" s="112"/>
      <c r="BL42" s="112"/>
      <c r="BM42" s="74"/>
      <c r="BN42" s="74"/>
      <c r="BO42" s="109"/>
      <c r="BP42" s="74"/>
      <c r="BQ42" s="74"/>
      <c r="BR42" s="109"/>
      <c r="BS42" s="74"/>
      <c r="BT42" s="74"/>
      <c r="BU42" s="109"/>
      <c r="BV42" s="74"/>
      <c r="BW42" s="74"/>
      <c r="BX42" s="109"/>
      <c r="BY42" s="74"/>
      <c r="BZ42" s="74"/>
      <c r="CA42" s="109"/>
      <c r="CB42" s="74"/>
      <c r="CC42" s="74"/>
      <c r="CD42" s="109"/>
      <c r="CE42" s="74"/>
      <c r="CF42" s="74"/>
      <c r="CG42" s="109"/>
      <c r="CH42" s="74"/>
      <c r="CI42" s="74"/>
      <c r="CJ42" s="109"/>
      <c r="CK42" s="74"/>
      <c r="CL42" s="74"/>
      <c r="CM42" s="109"/>
      <c r="CN42" s="74"/>
      <c r="CO42" s="74"/>
      <c r="CP42" s="109"/>
      <c r="CQ42" s="74"/>
      <c r="CR42" s="74"/>
      <c r="CS42" s="109"/>
      <c r="CT42" s="74"/>
      <c r="CU42" s="74"/>
      <c r="CV42" s="109"/>
      <c r="CW42" s="74"/>
      <c r="CX42" s="74"/>
      <c r="CY42" s="109"/>
      <c r="CZ42" s="74"/>
      <c r="DA42" s="74"/>
      <c r="DB42" s="109"/>
      <c r="DC42" s="74"/>
      <c r="DD42" s="74"/>
      <c r="DE42" s="78"/>
      <c r="DF42" s="74"/>
      <c r="DG42" s="74"/>
      <c r="DH42" s="74"/>
      <c r="DI42" s="78"/>
      <c r="DJ42" s="74"/>
      <c r="DK42" s="109"/>
      <c r="DL42" s="78"/>
      <c r="DM42" s="74"/>
      <c r="DN42" s="109"/>
      <c r="DO42" s="78"/>
      <c r="DP42" s="74"/>
      <c r="DQ42" s="109"/>
      <c r="DR42" s="78"/>
      <c r="DS42" s="74"/>
      <c r="DT42" s="109"/>
      <c r="DU42" s="78"/>
      <c r="DV42" s="74"/>
      <c r="DW42" s="109"/>
      <c r="DX42" s="78">
        <v>2283</v>
      </c>
      <c r="DY42" s="74">
        <v>2283</v>
      </c>
      <c r="DZ42" s="74">
        <f t="shared" ref="DZ42:DZ104" si="261">DY42/DX42*100</f>
        <v>100</v>
      </c>
      <c r="EA42" s="78"/>
      <c r="EB42" s="74"/>
      <c r="EC42" s="78"/>
      <c r="ED42" s="78"/>
      <c r="EE42" s="74"/>
      <c r="EF42" s="109"/>
      <c r="EG42" s="78"/>
      <c r="EH42" s="74"/>
      <c r="EI42" s="109"/>
      <c r="EJ42" s="78"/>
      <c r="EK42" s="74"/>
      <c r="EL42" s="78"/>
      <c r="EM42" s="78"/>
      <c r="EN42" s="74"/>
      <c r="EO42" s="109"/>
      <c r="EP42" s="74"/>
      <c r="EQ42" s="74"/>
      <c r="ER42" s="109"/>
      <c r="ES42" s="74"/>
      <c r="ET42" s="74"/>
      <c r="EU42" s="109"/>
      <c r="EV42" s="78"/>
      <c r="EW42" s="74"/>
      <c r="EX42" s="109"/>
      <c r="EY42" s="78"/>
      <c r="EZ42" s="74"/>
      <c r="FA42" s="109"/>
      <c r="FB42" s="78"/>
      <c r="FC42" s="74"/>
      <c r="FD42" s="109"/>
      <c r="FE42" s="78"/>
      <c r="FF42" s="74"/>
      <c r="FG42" s="109"/>
      <c r="FH42" s="78"/>
      <c r="FI42" s="74"/>
      <c r="FJ42" s="109"/>
      <c r="FK42" s="74"/>
      <c r="FL42" s="74"/>
      <c r="FM42" s="109"/>
      <c r="FN42" s="78"/>
      <c r="FO42" s="74"/>
      <c r="FP42" s="109"/>
      <c r="FQ42" s="74"/>
      <c r="FR42" s="74"/>
      <c r="FS42" s="109"/>
      <c r="FT42" s="74"/>
      <c r="FU42" s="74"/>
      <c r="FV42" s="109"/>
      <c r="FW42" s="74"/>
      <c r="FX42" s="74"/>
      <c r="FY42" s="109"/>
      <c r="FZ42" s="74"/>
      <c r="GA42" s="74"/>
      <c r="GB42" s="109"/>
      <c r="GC42" s="74"/>
      <c r="GD42" s="74"/>
      <c r="GE42" s="109"/>
      <c r="GF42" s="74"/>
      <c r="GG42" s="74"/>
      <c r="GH42" s="109"/>
      <c r="GI42" s="74"/>
      <c r="GJ42" s="74"/>
      <c r="GK42" s="109"/>
      <c r="GL42" s="74"/>
      <c r="GM42" s="74"/>
      <c r="GN42" s="109"/>
      <c r="GO42" s="74"/>
      <c r="GP42" s="74"/>
      <c r="GQ42" s="74"/>
      <c r="GR42" s="74"/>
      <c r="GS42" s="74"/>
      <c r="GT42" s="74"/>
      <c r="GU42" s="74"/>
      <c r="GV42" s="74"/>
      <c r="GW42" s="74"/>
      <c r="GX42" s="74"/>
      <c r="GY42" s="74"/>
      <c r="GZ42" s="74"/>
      <c r="HA42" s="74"/>
      <c r="HB42" s="74"/>
      <c r="HC42" s="74"/>
    </row>
    <row r="43" spans="1:211" s="44" customFormat="1" ht="15.75" x14ac:dyDescent="0.25">
      <c r="A43" s="43" t="s">
        <v>364</v>
      </c>
      <c r="B43" s="134">
        <f t="shared" si="102"/>
        <v>6033</v>
      </c>
      <c r="C43" s="134">
        <f t="shared" si="103"/>
        <v>6033</v>
      </c>
      <c r="D43" s="74">
        <f t="shared" si="104"/>
        <v>100</v>
      </c>
      <c r="E43" s="94"/>
      <c r="F43" s="94"/>
      <c r="G43" s="7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7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74"/>
      <c r="BG43" s="94"/>
      <c r="BH43" s="94"/>
      <c r="BI43" s="94"/>
      <c r="BJ43" s="113"/>
      <c r="BK43" s="113"/>
      <c r="BL43" s="113"/>
      <c r="BM43" s="94"/>
      <c r="BN43" s="94"/>
      <c r="BO43" s="110"/>
      <c r="BP43" s="94"/>
      <c r="BQ43" s="94"/>
      <c r="BR43" s="110"/>
      <c r="BS43" s="94"/>
      <c r="BT43" s="94"/>
      <c r="BU43" s="110"/>
      <c r="BV43" s="94"/>
      <c r="BW43" s="94"/>
      <c r="BX43" s="110"/>
      <c r="BY43" s="94"/>
      <c r="BZ43" s="94"/>
      <c r="CA43" s="110"/>
      <c r="CB43" s="94"/>
      <c r="CC43" s="94"/>
      <c r="CD43" s="110"/>
      <c r="CE43" s="94"/>
      <c r="CF43" s="94"/>
      <c r="CG43" s="110"/>
      <c r="CH43" s="94"/>
      <c r="CI43" s="94"/>
      <c r="CJ43" s="110"/>
      <c r="CK43" s="94"/>
      <c r="CL43" s="94"/>
      <c r="CM43" s="110"/>
      <c r="CN43" s="94"/>
      <c r="CO43" s="94"/>
      <c r="CP43" s="110"/>
      <c r="CQ43" s="94"/>
      <c r="CR43" s="94"/>
      <c r="CS43" s="110"/>
      <c r="CT43" s="94"/>
      <c r="CU43" s="94"/>
      <c r="CV43" s="110"/>
      <c r="CW43" s="94"/>
      <c r="CX43" s="94"/>
      <c r="CY43" s="110"/>
      <c r="CZ43" s="94"/>
      <c r="DA43" s="94"/>
      <c r="DB43" s="110"/>
      <c r="DC43" s="94"/>
      <c r="DD43" s="94"/>
      <c r="DE43" s="78"/>
      <c r="DF43" s="94"/>
      <c r="DG43" s="94"/>
      <c r="DH43" s="94"/>
      <c r="DI43" s="94"/>
      <c r="DJ43" s="94"/>
      <c r="DK43" s="110"/>
      <c r="DL43" s="94"/>
      <c r="DM43" s="94"/>
      <c r="DN43" s="110"/>
      <c r="DO43" s="94"/>
      <c r="DP43" s="94"/>
      <c r="DQ43" s="110"/>
      <c r="DR43" s="94"/>
      <c r="DS43" s="94"/>
      <c r="DT43" s="110"/>
      <c r="DU43" s="94"/>
      <c r="DV43" s="94"/>
      <c r="DW43" s="110"/>
      <c r="DX43" s="94">
        <v>6033</v>
      </c>
      <c r="DY43" s="94">
        <v>6033</v>
      </c>
      <c r="DZ43" s="74">
        <f t="shared" si="261"/>
        <v>100</v>
      </c>
      <c r="EA43" s="94"/>
      <c r="EB43" s="94"/>
      <c r="EC43" s="78"/>
      <c r="ED43" s="94"/>
      <c r="EE43" s="94"/>
      <c r="EF43" s="110"/>
      <c r="EG43" s="94"/>
      <c r="EH43" s="94"/>
      <c r="EI43" s="110"/>
      <c r="EJ43" s="94"/>
      <c r="EK43" s="94"/>
      <c r="EL43" s="78"/>
      <c r="EM43" s="94"/>
      <c r="EN43" s="94"/>
      <c r="EO43" s="110"/>
      <c r="EP43" s="94"/>
      <c r="EQ43" s="94"/>
      <c r="ER43" s="110"/>
      <c r="ES43" s="94"/>
      <c r="ET43" s="94"/>
      <c r="EU43" s="110"/>
      <c r="EV43" s="94"/>
      <c r="EW43" s="94"/>
      <c r="EX43" s="110"/>
      <c r="EY43" s="94"/>
      <c r="EZ43" s="94"/>
      <c r="FA43" s="110"/>
      <c r="FB43" s="94"/>
      <c r="FC43" s="94"/>
      <c r="FD43" s="110"/>
      <c r="FE43" s="94"/>
      <c r="FF43" s="94"/>
      <c r="FG43" s="110"/>
      <c r="FH43" s="94"/>
      <c r="FI43" s="94"/>
      <c r="FJ43" s="110"/>
      <c r="FK43" s="94"/>
      <c r="FL43" s="94"/>
      <c r="FM43" s="110"/>
      <c r="FN43" s="94"/>
      <c r="FO43" s="94"/>
      <c r="FP43" s="110"/>
      <c r="FQ43" s="94"/>
      <c r="FR43" s="94"/>
      <c r="FS43" s="110"/>
      <c r="FT43" s="94"/>
      <c r="FU43" s="94"/>
      <c r="FV43" s="110"/>
      <c r="FW43" s="94"/>
      <c r="FX43" s="94"/>
      <c r="FY43" s="110"/>
      <c r="FZ43" s="94"/>
      <c r="GA43" s="94"/>
      <c r="GB43" s="110"/>
      <c r="GC43" s="94"/>
      <c r="GD43" s="94"/>
      <c r="GE43" s="110"/>
      <c r="GF43" s="94"/>
      <c r="GG43" s="94"/>
      <c r="GH43" s="110"/>
      <c r="GI43" s="94"/>
      <c r="GJ43" s="94"/>
      <c r="GK43" s="110"/>
      <c r="GL43" s="94"/>
      <c r="GM43" s="94"/>
      <c r="GN43" s="110"/>
      <c r="GO43" s="94"/>
      <c r="GP43" s="94"/>
      <c r="GQ43" s="94"/>
      <c r="GR43" s="94"/>
      <c r="GS43" s="94"/>
      <c r="GT43" s="94"/>
      <c r="GU43" s="94"/>
      <c r="GV43" s="94"/>
      <c r="GW43" s="94"/>
      <c r="GX43" s="94"/>
      <c r="GY43" s="94"/>
      <c r="GZ43" s="94"/>
      <c r="HA43" s="94"/>
      <c r="HB43" s="94"/>
      <c r="HC43" s="94"/>
    </row>
    <row r="44" spans="1:211" s="31" customFormat="1" ht="15.75" x14ac:dyDescent="0.25">
      <c r="A44" s="41" t="s">
        <v>444</v>
      </c>
      <c r="B44" s="134">
        <f t="shared" si="102"/>
        <v>5436</v>
      </c>
      <c r="C44" s="134">
        <f t="shared" si="103"/>
        <v>5436</v>
      </c>
      <c r="D44" s="74">
        <f t="shared" si="104"/>
        <v>100</v>
      </c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8"/>
      <c r="AJ44" s="74"/>
      <c r="AK44" s="74"/>
      <c r="AL44" s="78"/>
      <c r="AM44" s="78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112"/>
      <c r="BK44" s="112"/>
      <c r="BL44" s="112"/>
      <c r="BM44" s="74"/>
      <c r="BN44" s="74"/>
      <c r="BO44" s="109"/>
      <c r="BP44" s="74"/>
      <c r="BQ44" s="74"/>
      <c r="BR44" s="109"/>
      <c r="BS44" s="74"/>
      <c r="BT44" s="74"/>
      <c r="BU44" s="109"/>
      <c r="BV44" s="74"/>
      <c r="BW44" s="74"/>
      <c r="BX44" s="109"/>
      <c r="BY44" s="74"/>
      <c r="BZ44" s="74"/>
      <c r="CA44" s="109"/>
      <c r="CB44" s="74"/>
      <c r="CC44" s="74"/>
      <c r="CD44" s="109"/>
      <c r="CE44" s="74"/>
      <c r="CF44" s="74"/>
      <c r="CG44" s="109"/>
      <c r="CH44" s="74"/>
      <c r="CI44" s="74"/>
      <c r="CJ44" s="109"/>
      <c r="CK44" s="74"/>
      <c r="CL44" s="74"/>
      <c r="CM44" s="109"/>
      <c r="CN44" s="74"/>
      <c r="CO44" s="74"/>
      <c r="CP44" s="109"/>
      <c r="CQ44" s="74"/>
      <c r="CR44" s="74"/>
      <c r="CS44" s="109"/>
      <c r="CT44" s="74"/>
      <c r="CU44" s="74"/>
      <c r="CV44" s="109"/>
      <c r="CW44" s="74"/>
      <c r="CX44" s="74"/>
      <c r="CY44" s="109"/>
      <c r="CZ44" s="74"/>
      <c r="DA44" s="74"/>
      <c r="DB44" s="109"/>
      <c r="DC44" s="74"/>
      <c r="DD44" s="74"/>
      <c r="DE44" s="78"/>
      <c r="DF44" s="74"/>
      <c r="DG44" s="74"/>
      <c r="DH44" s="74"/>
      <c r="DI44" s="78"/>
      <c r="DJ44" s="74"/>
      <c r="DK44" s="109"/>
      <c r="DL44" s="78"/>
      <c r="DM44" s="74"/>
      <c r="DN44" s="109"/>
      <c r="DO44" s="78"/>
      <c r="DP44" s="74"/>
      <c r="DQ44" s="109"/>
      <c r="DR44" s="78"/>
      <c r="DS44" s="74"/>
      <c r="DT44" s="109"/>
      <c r="DU44" s="78"/>
      <c r="DV44" s="74"/>
      <c r="DW44" s="109"/>
      <c r="DX44" s="78">
        <v>5436</v>
      </c>
      <c r="DY44" s="74">
        <v>5436</v>
      </c>
      <c r="DZ44" s="74">
        <f t="shared" si="261"/>
        <v>100</v>
      </c>
      <c r="EA44" s="78"/>
      <c r="EB44" s="74"/>
      <c r="EC44" s="78"/>
      <c r="ED44" s="78"/>
      <c r="EE44" s="74"/>
      <c r="EF44" s="109"/>
      <c r="EG44" s="78"/>
      <c r="EH44" s="74"/>
      <c r="EI44" s="109"/>
      <c r="EJ44" s="78"/>
      <c r="EK44" s="74"/>
      <c r="EL44" s="78"/>
      <c r="EM44" s="78"/>
      <c r="EN44" s="74"/>
      <c r="EO44" s="109"/>
      <c r="EP44" s="74"/>
      <c r="EQ44" s="74"/>
      <c r="ER44" s="109"/>
      <c r="ES44" s="74"/>
      <c r="ET44" s="74"/>
      <c r="EU44" s="109"/>
      <c r="EV44" s="78"/>
      <c r="EW44" s="74"/>
      <c r="EX44" s="109"/>
      <c r="EY44" s="78"/>
      <c r="EZ44" s="74"/>
      <c r="FA44" s="109"/>
      <c r="FB44" s="78"/>
      <c r="FC44" s="74"/>
      <c r="FD44" s="109"/>
      <c r="FE44" s="78"/>
      <c r="FF44" s="74"/>
      <c r="FG44" s="109"/>
      <c r="FH44" s="78"/>
      <c r="FI44" s="74"/>
      <c r="FJ44" s="109"/>
      <c r="FK44" s="74"/>
      <c r="FL44" s="74"/>
      <c r="FM44" s="109"/>
      <c r="FN44" s="78"/>
      <c r="FO44" s="74"/>
      <c r="FP44" s="109"/>
      <c r="FQ44" s="74"/>
      <c r="FR44" s="74"/>
      <c r="FS44" s="109"/>
      <c r="FT44" s="74"/>
      <c r="FU44" s="74"/>
      <c r="FV44" s="109"/>
      <c r="FW44" s="74"/>
      <c r="FX44" s="74"/>
      <c r="FY44" s="109"/>
      <c r="FZ44" s="74"/>
      <c r="GA44" s="74"/>
      <c r="GB44" s="109"/>
      <c r="GC44" s="74"/>
      <c r="GD44" s="74"/>
      <c r="GE44" s="109"/>
      <c r="GF44" s="74"/>
      <c r="GG44" s="74"/>
      <c r="GH44" s="109"/>
      <c r="GI44" s="74"/>
      <c r="GJ44" s="74"/>
      <c r="GK44" s="109"/>
      <c r="GL44" s="74"/>
      <c r="GM44" s="74"/>
      <c r="GN44" s="109"/>
      <c r="GO44" s="74"/>
      <c r="GP44" s="74"/>
      <c r="GQ44" s="74"/>
      <c r="GR44" s="74"/>
      <c r="GS44" s="74"/>
      <c r="GT44" s="74"/>
      <c r="GU44" s="74"/>
      <c r="GV44" s="74"/>
      <c r="GW44" s="74"/>
      <c r="GX44" s="74"/>
      <c r="GY44" s="74"/>
      <c r="GZ44" s="74"/>
      <c r="HA44" s="74"/>
      <c r="HB44" s="74"/>
      <c r="HC44" s="74"/>
    </row>
    <row r="45" spans="1:211" s="31" customFormat="1" ht="15.75" x14ac:dyDescent="0.25">
      <c r="A45" s="41" t="s">
        <v>279</v>
      </c>
      <c r="B45" s="134">
        <f t="shared" si="102"/>
        <v>3157.3879999999999</v>
      </c>
      <c r="C45" s="134">
        <f t="shared" si="103"/>
        <v>3157.3879999999999</v>
      </c>
      <c r="D45" s="74">
        <f t="shared" si="104"/>
        <v>100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8">
        <v>3157.3879999999999</v>
      </c>
      <c r="AJ45" s="74">
        <v>3157.3879999999999</v>
      </c>
      <c r="AK45" s="74">
        <f>AJ45/AI45*100</f>
        <v>100</v>
      </c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112"/>
      <c r="BK45" s="112"/>
      <c r="BL45" s="112"/>
      <c r="BM45" s="74"/>
      <c r="BN45" s="74"/>
      <c r="BO45" s="109"/>
      <c r="BP45" s="74"/>
      <c r="BQ45" s="74"/>
      <c r="BR45" s="109"/>
      <c r="BS45" s="74"/>
      <c r="BT45" s="74"/>
      <c r="BU45" s="109"/>
      <c r="BV45" s="74"/>
      <c r="BW45" s="74"/>
      <c r="BX45" s="109"/>
      <c r="BY45" s="74"/>
      <c r="BZ45" s="74"/>
      <c r="CA45" s="109"/>
      <c r="CB45" s="74"/>
      <c r="CC45" s="74"/>
      <c r="CD45" s="109"/>
      <c r="CE45" s="74"/>
      <c r="CF45" s="74"/>
      <c r="CG45" s="109"/>
      <c r="CH45" s="74"/>
      <c r="CI45" s="74"/>
      <c r="CJ45" s="109"/>
      <c r="CK45" s="74"/>
      <c r="CL45" s="74"/>
      <c r="CM45" s="109"/>
      <c r="CN45" s="74"/>
      <c r="CO45" s="74"/>
      <c r="CP45" s="109"/>
      <c r="CQ45" s="74"/>
      <c r="CR45" s="74"/>
      <c r="CS45" s="109"/>
      <c r="CT45" s="74"/>
      <c r="CU45" s="74"/>
      <c r="CV45" s="109"/>
      <c r="CW45" s="74"/>
      <c r="CX45" s="74"/>
      <c r="CY45" s="109"/>
      <c r="CZ45" s="74"/>
      <c r="DA45" s="74"/>
      <c r="DB45" s="109"/>
      <c r="DC45" s="74"/>
      <c r="DD45" s="74"/>
      <c r="DE45" s="78"/>
      <c r="DF45" s="74"/>
      <c r="DG45" s="74"/>
      <c r="DH45" s="74"/>
      <c r="DI45" s="78"/>
      <c r="DJ45" s="74"/>
      <c r="DK45" s="109"/>
      <c r="DL45" s="78"/>
      <c r="DM45" s="74"/>
      <c r="DN45" s="109"/>
      <c r="DO45" s="78"/>
      <c r="DP45" s="74"/>
      <c r="DQ45" s="109"/>
      <c r="DR45" s="78"/>
      <c r="DS45" s="74"/>
      <c r="DT45" s="109"/>
      <c r="DU45" s="78"/>
      <c r="DV45" s="74"/>
      <c r="DW45" s="109"/>
      <c r="DX45" s="78"/>
      <c r="DY45" s="74"/>
      <c r="DZ45" s="74"/>
      <c r="EA45" s="78"/>
      <c r="EB45" s="74"/>
      <c r="EC45" s="78"/>
      <c r="ED45" s="78"/>
      <c r="EE45" s="74"/>
      <c r="EF45" s="109"/>
      <c r="EG45" s="78"/>
      <c r="EH45" s="74"/>
      <c r="EI45" s="109"/>
      <c r="EJ45" s="78"/>
      <c r="EK45" s="74"/>
      <c r="EL45" s="78"/>
      <c r="EM45" s="78"/>
      <c r="EN45" s="74"/>
      <c r="EO45" s="109"/>
      <c r="EP45" s="74"/>
      <c r="EQ45" s="74"/>
      <c r="ER45" s="109"/>
      <c r="ES45" s="74"/>
      <c r="ET45" s="74"/>
      <c r="EU45" s="109"/>
      <c r="EV45" s="78"/>
      <c r="EW45" s="74"/>
      <c r="EX45" s="109"/>
      <c r="EY45" s="78"/>
      <c r="EZ45" s="74"/>
      <c r="FA45" s="109"/>
      <c r="FB45" s="78"/>
      <c r="FC45" s="74"/>
      <c r="FD45" s="109"/>
      <c r="FE45" s="78"/>
      <c r="FF45" s="74"/>
      <c r="FG45" s="109"/>
      <c r="FH45" s="78"/>
      <c r="FI45" s="74"/>
      <c r="FJ45" s="109"/>
      <c r="FK45" s="74"/>
      <c r="FL45" s="74"/>
      <c r="FM45" s="109"/>
      <c r="FN45" s="78"/>
      <c r="FO45" s="74"/>
      <c r="FP45" s="109"/>
      <c r="FQ45" s="74"/>
      <c r="FR45" s="74"/>
      <c r="FS45" s="109"/>
      <c r="FT45" s="74"/>
      <c r="FU45" s="74"/>
      <c r="FV45" s="109"/>
      <c r="FW45" s="74"/>
      <c r="FX45" s="74"/>
      <c r="FY45" s="109"/>
      <c r="FZ45" s="74"/>
      <c r="GA45" s="74"/>
      <c r="GB45" s="109"/>
      <c r="GC45" s="74"/>
      <c r="GD45" s="74"/>
      <c r="GE45" s="109"/>
      <c r="GF45" s="74"/>
      <c r="GG45" s="74"/>
      <c r="GH45" s="109"/>
      <c r="GI45" s="74"/>
      <c r="GJ45" s="74"/>
      <c r="GK45" s="109"/>
      <c r="GL45" s="74"/>
      <c r="GM45" s="74"/>
      <c r="GN45" s="109"/>
      <c r="GO45" s="74"/>
      <c r="GP45" s="74"/>
      <c r="GQ45" s="74"/>
      <c r="GR45" s="74"/>
      <c r="GS45" s="74"/>
      <c r="GT45" s="74"/>
      <c r="GU45" s="74"/>
      <c r="GV45" s="74"/>
      <c r="GW45" s="74"/>
      <c r="GX45" s="74"/>
      <c r="GY45" s="74"/>
      <c r="GZ45" s="74"/>
      <c r="HA45" s="74"/>
      <c r="HB45" s="74"/>
      <c r="HC45" s="74"/>
    </row>
    <row r="46" spans="1:211" s="31" customFormat="1" ht="15.75" x14ac:dyDescent="0.25">
      <c r="A46" s="41" t="s">
        <v>445</v>
      </c>
      <c r="B46" s="134">
        <f t="shared" si="102"/>
        <v>3599.0385299999998</v>
      </c>
      <c r="C46" s="134">
        <f t="shared" si="103"/>
        <v>3599.0385299999998</v>
      </c>
      <c r="D46" s="74">
        <f t="shared" si="104"/>
        <v>100</v>
      </c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8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>
        <v>920.03853000000004</v>
      </c>
      <c r="BE46" s="74">
        <v>920.03853000000004</v>
      </c>
      <c r="BF46" s="74">
        <f t="shared" si="9"/>
        <v>100</v>
      </c>
      <c r="BG46" s="74"/>
      <c r="BH46" s="74"/>
      <c r="BI46" s="74"/>
      <c r="BJ46" s="112"/>
      <c r="BK46" s="112"/>
      <c r="BL46" s="112"/>
      <c r="BM46" s="74"/>
      <c r="BN46" s="74"/>
      <c r="BO46" s="109"/>
      <c r="BP46" s="74"/>
      <c r="BQ46" s="74"/>
      <c r="BR46" s="109"/>
      <c r="BS46" s="74"/>
      <c r="BT46" s="74"/>
      <c r="BU46" s="109"/>
      <c r="BV46" s="74"/>
      <c r="BW46" s="74"/>
      <c r="BX46" s="109"/>
      <c r="BY46" s="74"/>
      <c r="BZ46" s="74"/>
      <c r="CA46" s="109"/>
      <c r="CB46" s="74"/>
      <c r="CC46" s="74"/>
      <c r="CD46" s="109"/>
      <c r="CE46" s="74"/>
      <c r="CF46" s="74"/>
      <c r="CG46" s="109"/>
      <c r="CH46" s="74"/>
      <c r="CI46" s="74"/>
      <c r="CJ46" s="109"/>
      <c r="CK46" s="74"/>
      <c r="CL46" s="74"/>
      <c r="CM46" s="109"/>
      <c r="CN46" s="74"/>
      <c r="CO46" s="74"/>
      <c r="CP46" s="109"/>
      <c r="CQ46" s="74"/>
      <c r="CR46" s="74"/>
      <c r="CS46" s="109"/>
      <c r="CT46" s="74"/>
      <c r="CU46" s="74"/>
      <c r="CV46" s="109"/>
      <c r="CW46" s="74"/>
      <c r="CX46" s="74"/>
      <c r="CY46" s="109"/>
      <c r="CZ46" s="74"/>
      <c r="DA46" s="74"/>
      <c r="DB46" s="109"/>
      <c r="DC46" s="74"/>
      <c r="DD46" s="74"/>
      <c r="DE46" s="78"/>
      <c r="DF46" s="74"/>
      <c r="DG46" s="74"/>
      <c r="DH46" s="74"/>
      <c r="DI46" s="78"/>
      <c r="DJ46" s="74"/>
      <c r="DK46" s="109"/>
      <c r="DL46" s="78"/>
      <c r="DM46" s="74"/>
      <c r="DN46" s="109"/>
      <c r="DO46" s="78"/>
      <c r="DP46" s="74"/>
      <c r="DQ46" s="109"/>
      <c r="DR46" s="78"/>
      <c r="DS46" s="74"/>
      <c r="DT46" s="109"/>
      <c r="DU46" s="78"/>
      <c r="DV46" s="74"/>
      <c r="DW46" s="109"/>
      <c r="DX46" s="78">
        <v>2679</v>
      </c>
      <c r="DY46" s="74">
        <v>2679</v>
      </c>
      <c r="DZ46" s="74">
        <f t="shared" si="261"/>
        <v>100</v>
      </c>
      <c r="EA46" s="78"/>
      <c r="EB46" s="74"/>
      <c r="EC46" s="78"/>
      <c r="ED46" s="78"/>
      <c r="EE46" s="74"/>
      <c r="EF46" s="109"/>
      <c r="EG46" s="78"/>
      <c r="EH46" s="74"/>
      <c r="EI46" s="109"/>
      <c r="EJ46" s="78"/>
      <c r="EK46" s="74"/>
      <c r="EL46" s="78"/>
      <c r="EM46" s="78"/>
      <c r="EN46" s="74"/>
      <c r="EO46" s="109"/>
      <c r="EP46" s="74"/>
      <c r="EQ46" s="74"/>
      <c r="ER46" s="109"/>
      <c r="ES46" s="74"/>
      <c r="ET46" s="74"/>
      <c r="EU46" s="109"/>
      <c r="EV46" s="78"/>
      <c r="EW46" s="74"/>
      <c r="EX46" s="109"/>
      <c r="EY46" s="78"/>
      <c r="EZ46" s="74"/>
      <c r="FA46" s="109"/>
      <c r="FB46" s="78"/>
      <c r="FC46" s="74"/>
      <c r="FD46" s="109"/>
      <c r="FE46" s="78"/>
      <c r="FF46" s="74"/>
      <c r="FG46" s="109"/>
      <c r="FH46" s="78"/>
      <c r="FI46" s="74"/>
      <c r="FJ46" s="109"/>
      <c r="FK46" s="74"/>
      <c r="FL46" s="74"/>
      <c r="FM46" s="109"/>
      <c r="FN46" s="78"/>
      <c r="FO46" s="74"/>
      <c r="FP46" s="109"/>
      <c r="FQ46" s="74"/>
      <c r="FR46" s="74"/>
      <c r="FS46" s="109"/>
      <c r="FT46" s="74"/>
      <c r="FU46" s="74"/>
      <c r="FV46" s="109"/>
      <c r="FW46" s="74"/>
      <c r="FX46" s="74"/>
      <c r="FY46" s="109"/>
      <c r="FZ46" s="74"/>
      <c r="GA46" s="74"/>
      <c r="GB46" s="109"/>
      <c r="GC46" s="74"/>
      <c r="GD46" s="74"/>
      <c r="GE46" s="109"/>
      <c r="GF46" s="74"/>
      <c r="GG46" s="74"/>
      <c r="GH46" s="109"/>
      <c r="GI46" s="74"/>
      <c r="GJ46" s="74"/>
      <c r="GK46" s="109"/>
      <c r="GL46" s="74"/>
      <c r="GM46" s="74"/>
      <c r="GN46" s="109"/>
      <c r="GO46" s="74"/>
      <c r="GP46" s="74"/>
      <c r="GQ46" s="74"/>
      <c r="GR46" s="74"/>
      <c r="GS46" s="74"/>
      <c r="GT46" s="74"/>
      <c r="GU46" s="74"/>
      <c r="GV46" s="74"/>
      <c r="GW46" s="74"/>
      <c r="GX46" s="74"/>
      <c r="GY46" s="74"/>
      <c r="GZ46" s="74"/>
      <c r="HA46" s="74"/>
      <c r="HB46" s="74"/>
      <c r="HC46" s="74"/>
    </row>
    <row r="47" spans="1:211" s="31" customFormat="1" ht="15.75" x14ac:dyDescent="0.25">
      <c r="A47" s="41" t="s">
        <v>446</v>
      </c>
      <c r="B47" s="134">
        <f t="shared" si="102"/>
        <v>6039</v>
      </c>
      <c r="C47" s="134">
        <f t="shared" si="103"/>
        <v>6039</v>
      </c>
      <c r="D47" s="74">
        <f t="shared" si="104"/>
        <v>100</v>
      </c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8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112"/>
      <c r="BK47" s="112"/>
      <c r="BL47" s="112"/>
      <c r="BM47" s="74"/>
      <c r="BN47" s="74"/>
      <c r="BO47" s="109"/>
      <c r="BP47" s="74"/>
      <c r="BQ47" s="74"/>
      <c r="BR47" s="109"/>
      <c r="BS47" s="74"/>
      <c r="BT47" s="74"/>
      <c r="BU47" s="109"/>
      <c r="BV47" s="74"/>
      <c r="BW47" s="74"/>
      <c r="BX47" s="109"/>
      <c r="BY47" s="74"/>
      <c r="BZ47" s="74"/>
      <c r="CA47" s="109"/>
      <c r="CB47" s="74"/>
      <c r="CC47" s="74"/>
      <c r="CD47" s="109"/>
      <c r="CE47" s="74"/>
      <c r="CF47" s="74"/>
      <c r="CG47" s="109"/>
      <c r="CH47" s="74"/>
      <c r="CI47" s="74"/>
      <c r="CJ47" s="109"/>
      <c r="CK47" s="74"/>
      <c r="CL47" s="74"/>
      <c r="CM47" s="109"/>
      <c r="CN47" s="74"/>
      <c r="CO47" s="74"/>
      <c r="CP47" s="109"/>
      <c r="CQ47" s="74"/>
      <c r="CR47" s="74"/>
      <c r="CS47" s="109"/>
      <c r="CT47" s="74"/>
      <c r="CU47" s="74"/>
      <c r="CV47" s="109"/>
      <c r="CW47" s="74"/>
      <c r="CX47" s="74"/>
      <c r="CY47" s="109"/>
      <c r="CZ47" s="74"/>
      <c r="DA47" s="74"/>
      <c r="DB47" s="109"/>
      <c r="DC47" s="74"/>
      <c r="DD47" s="74"/>
      <c r="DE47" s="78"/>
      <c r="DF47" s="74"/>
      <c r="DG47" s="74"/>
      <c r="DH47" s="74"/>
      <c r="DI47" s="78"/>
      <c r="DJ47" s="74"/>
      <c r="DK47" s="109"/>
      <c r="DL47" s="78"/>
      <c r="DM47" s="74"/>
      <c r="DN47" s="109"/>
      <c r="DO47" s="78"/>
      <c r="DP47" s="74"/>
      <c r="DQ47" s="109"/>
      <c r="DR47" s="78"/>
      <c r="DS47" s="74"/>
      <c r="DT47" s="109"/>
      <c r="DU47" s="78"/>
      <c r="DV47" s="74"/>
      <c r="DW47" s="109"/>
      <c r="DX47" s="78">
        <v>6039</v>
      </c>
      <c r="DY47" s="74">
        <v>6039</v>
      </c>
      <c r="DZ47" s="74">
        <f t="shared" si="261"/>
        <v>100</v>
      </c>
      <c r="EA47" s="78"/>
      <c r="EB47" s="74"/>
      <c r="EC47" s="78"/>
      <c r="ED47" s="78"/>
      <c r="EE47" s="74"/>
      <c r="EF47" s="109"/>
      <c r="EG47" s="78"/>
      <c r="EH47" s="74"/>
      <c r="EI47" s="109"/>
      <c r="EJ47" s="78"/>
      <c r="EK47" s="74"/>
      <c r="EL47" s="78"/>
      <c r="EM47" s="78"/>
      <c r="EN47" s="74"/>
      <c r="EO47" s="109"/>
      <c r="EP47" s="74"/>
      <c r="EQ47" s="74"/>
      <c r="ER47" s="109"/>
      <c r="ES47" s="74"/>
      <c r="ET47" s="74"/>
      <c r="EU47" s="109"/>
      <c r="EV47" s="78"/>
      <c r="EW47" s="74"/>
      <c r="EX47" s="109"/>
      <c r="EY47" s="78"/>
      <c r="EZ47" s="74"/>
      <c r="FA47" s="109"/>
      <c r="FB47" s="78"/>
      <c r="FC47" s="74"/>
      <c r="FD47" s="109"/>
      <c r="FE47" s="78"/>
      <c r="FF47" s="74"/>
      <c r="FG47" s="109"/>
      <c r="FH47" s="78"/>
      <c r="FI47" s="74"/>
      <c r="FJ47" s="109"/>
      <c r="FK47" s="74"/>
      <c r="FL47" s="74"/>
      <c r="FM47" s="109"/>
      <c r="FN47" s="78"/>
      <c r="FO47" s="74"/>
      <c r="FP47" s="109"/>
      <c r="FQ47" s="74"/>
      <c r="FR47" s="74"/>
      <c r="FS47" s="109"/>
      <c r="FT47" s="74"/>
      <c r="FU47" s="74"/>
      <c r="FV47" s="109"/>
      <c r="FW47" s="74"/>
      <c r="FX47" s="74"/>
      <c r="FY47" s="109"/>
      <c r="FZ47" s="74"/>
      <c r="GA47" s="74"/>
      <c r="GB47" s="109"/>
      <c r="GC47" s="74"/>
      <c r="GD47" s="74"/>
      <c r="GE47" s="109"/>
      <c r="GF47" s="74"/>
      <c r="GG47" s="74"/>
      <c r="GH47" s="109"/>
      <c r="GI47" s="74"/>
      <c r="GJ47" s="74"/>
      <c r="GK47" s="109"/>
      <c r="GL47" s="74"/>
      <c r="GM47" s="74"/>
      <c r="GN47" s="109"/>
      <c r="GO47" s="74"/>
      <c r="GP47" s="74"/>
      <c r="GQ47" s="74"/>
      <c r="GR47" s="74"/>
      <c r="GS47" s="74"/>
      <c r="GT47" s="74"/>
      <c r="GU47" s="74"/>
      <c r="GV47" s="74"/>
      <c r="GW47" s="74"/>
      <c r="GX47" s="74"/>
      <c r="GY47" s="74"/>
      <c r="GZ47" s="74"/>
      <c r="HA47" s="74"/>
      <c r="HB47" s="74"/>
      <c r="HC47" s="74"/>
    </row>
    <row r="48" spans="1:211" s="31" customFormat="1" ht="15.75" x14ac:dyDescent="0.25">
      <c r="A48" s="41" t="s">
        <v>699</v>
      </c>
      <c r="B48" s="134">
        <f t="shared" si="102"/>
        <v>2202</v>
      </c>
      <c r="C48" s="134">
        <f t="shared" si="103"/>
        <v>2202</v>
      </c>
      <c r="D48" s="74">
        <f t="shared" si="104"/>
        <v>100</v>
      </c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8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112"/>
      <c r="BK48" s="112"/>
      <c r="BL48" s="112"/>
      <c r="BM48" s="74"/>
      <c r="BN48" s="74"/>
      <c r="BO48" s="109"/>
      <c r="BP48" s="74"/>
      <c r="BQ48" s="74"/>
      <c r="BR48" s="109"/>
      <c r="BS48" s="74"/>
      <c r="BT48" s="74"/>
      <c r="BU48" s="109"/>
      <c r="BV48" s="74"/>
      <c r="BW48" s="74"/>
      <c r="BX48" s="109"/>
      <c r="BY48" s="74"/>
      <c r="BZ48" s="74"/>
      <c r="CA48" s="109"/>
      <c r="CB48" s="74"/>
      <c r="CC48" s="74"/>
      <c r="CD48" s="109"/>
      <c r="CE48" s="74"/>
      <c r="CF48" s="74"/>
      <c r="CG48" s="109"/>
      <c r="CH48" s="74"/>
      <c r="CI48" s="74"/>
      <c r="CJ48" s="109"/>
      <c r="CK48" s="74"/>
      <c r="CL48" s="74"/>
      <c r="CM48" s="109"/>
      <c r="CN48" s="74"/>
      <c r="CO48" s="74"/>
      <c r="CP48" s="109"/>
      <c r="CQ48" s="74"/>
      <c r="CR48" s="74"/>
      <c r="CS48" s="109"/>
      <c r="CT48" s="74"/>
      <c r="CU48" s="74"/>
      <c r="CV48" s="109"/>
      <c r="CW48" s="74"/>
      <c r="CX48" s="74"/>
      <c r="CY48" s="109"/>
      <c r="CZ48" s="74"/>
      <c r="DA48" s="74"/>
      <c r="DB48" s="109"/>
      <c r="DC48" s="74"/>
      <c r="DD48" s="74"/>
      <c r="DE48" s="78"/>
      <c r="DF48" s="74"/>
      <c r="DG48" s="74"/>
      <c r="DH48" s="74"/>
      <c r="DI48" s="78"/>
      <c r="DJ48" s="74"/>
      <c r="DK48" s="109"/>
      <c r="DL48" s="78"/>
      <c r="DM48" s="74"/>
      <c r="DN48" s="109"/>
      <c r="DO48" s="78"/>
      <c r="DP48" s="74"/>
      <c r="DQ48" s="109"/>
      <c r="DR48" s="78"/>
      <c r="DS48" s="74"/>
      <c r="DT48" s="109"/>
      <c r="DU48" s="78"/>
      <c r="DV48" s="74"/>
      <c r="DW48" s="109"/>
      <c r="DX48" s="78">
        <v>2202</v>
      </c>
      <c r="DY48" s="74">
        <v>2202</v>
      </c>
      <c r="DZ48" s="74">
        <f t="shared" si="261"/>
        <v>100</v>
      </c>
      <c r="EA48" s="78"/>
      <c r="EB48" s="74"/>
      <c r="EC48" s="78"/>
      <c r="ED48" s="78"/>
      <c r="EE48" s="74"/>
      <c r="EF48" s="109"/>
      <c r="EG48" s="78"/>
      <c r="EH48" s="74"/>
      <c r="EI48" s="109"/>
      <c r="EJ48" s="78"/>
      <c r="EK48" s="74"/>
      <c r="EL48" s="78"/>
      <c r="EM48" s="78"/>
      <c r="EN48" s="74"/>
      <c r="EO48" s="109"/>
      <c r="EP48" s="74"/>
      <c r="EQ48" s="74"/>
      <c r="ER48" s="109"/>
      <c r="ES48" s="74"/>
      <c r="ET48" s="74"/>
      <c r="EU48" s="109"/>
      <c r="EV48" s="78"/>
      <c r="EW48" s="74"/>
      <c r="EX48" s="109"/>
      <c r="EY48" s="78"/>
      <c r="EZ48" s="74"/>
      <c r="FA48" s="109"/>
      <c r="FB48" s="78"/>
      <c r="FC48" s="74"/>
      <c r="FD48" s="109"/>
      <c r="FE48" s="78"/>
      <c r="FF48" s="74"/>
      <c r="FG48" s="109"/>
      <c r="FH48" s="78"/>
      <c r="FI48" s="74"/>
      <c r="FJ48" s="109"/>
      <c r="FK48" s="74"/>
      <c r="FL48" s="74"/>
      <c r="FM48" s="109"/>
      <c r="FN48" s="78"/>
      <c r="FO48" s="74"/>
      <c r="FP48" s="109"/>
      <c r="FQ48" s="74"/>
      <c r="FR48" s="74"/>
      <c r="FS48" s="109"/>
      <c r="FT48" s="74"/>
      <c r="FU48" s="74"/>
      <c r="FV48" s="109"/>
      <c r="FW48" s="74"/>
      <c r="FX48" s="74"/>
      <c r="FY48" s="109"/>
      <c r="FZ48" s="74"/>
      <c r="GA48" s="74"/>
      <c r="GB48" s="109"/>
      <c r="GC48" s="74"/>
      <c r="GD48" s="74"/>
      <c r="GE48" s="109"/>
      <c r="GF48" s="74"/>
      <c r="GG48" s="74"/>
      <c r="GH48" s="109"/>
      <c r="GI48" s="74"/>
      <c r="GJ48" s="74"/>
      <c r="GK48" s="109"/>
      <c r="GL48" s="74"/>
      <c r="GM48" s="74"/>
      <c r="GN48" s="109"/>
      <c r="GO48" s="74"/>
      <c r="GP48" s="74"/>
      <c r="GQ48" s="74"/>
      <c r="GR48" s="74"/>
      <c r="GS48" s="74"/>
      <c r="GT48" s="74"/>
      <c r="GU48" s="74"/>
      <c r="GV48" s="74"/>
      <c r="GW48" s="74"/>
      <c r="GX48" s="74"/>
      <c r="GY48" s="74"/>
      <c r="GZ48" s="74"/>
      <c r="HA48" s="74"/>
      <c r="HB48" s="74"/>
      <c r="HC48" s="74"/>
    </row>
    <row r="49" spans="1:211" s="31" customFormat="1" ht="15.75" x14ac:dyDescent="0.25">
      <c r="A49" s="41" t="s">
        <v>447</v>
      </c>
      <c r="B49" s="134">
        <f t="shared" si="102"/>
        <v>6900.6134000000002</v>
      </c>
      <c r="C49" s="134">
        <f t="shared" si="103"/>
        <v>0</v>
      </c>
      <c r="D49" s="74">
        <f t="shared" si="104"/>
        <v>0</v>
      </c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8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>
        <v>993.61340000000007</v>
      </c>
      <c r="BE49" s="74"/>
      <c r="BF49" s="74">
        <f t="shared" si="9"/>
        <v>0</v>
      </c>
      <c r="BG49" s="74"/>
      <c r="BH49" s="74"/>
      <c r="BI49" s="74"/>
      <c r="BJ49" s="112"/>
      <c r="BK49" s="112"/>
      <c r="BL49" s="112"/>
      <c r="BM49" s="74"/>
      <c r="BN49" s="74"/>
      <c r="BO49" s="109"/>
      <c r="BP49" s="74"/>
      <c r="BQ49" s="74"/>
      <c r="BR49" s="109"/>
      <c r="BS49" s="74"/>
      <c r="BT49" s="74"/>
      <c r="BU49" s="109"/>
      <c r="BV49" s="74"/>
      <c r="BW49" s="74"/>
      <c r="BX49" s="109"/>
      <c r="BY49" s="74"/>
      <c r="BZ49" s="74"/>
      <c r="CA49" s="109"/>
      <c r="CB49" s="74"/>
      <c r="CC49" s="74"/>
      <c r="CD49" s="109"/>
      <c r="CE49" s="74"/>
      <c r="CF49" s="74"/>
      <c r="CG49" s="109"/>
      <c r="CH49" s="74"/>
      <c r="CI49" s="74"/>
      <c r="CJ49" s="109"/>
      <c r="CK49" s="74"/>
      <c r="CL49" s="74"/>
      <c r="CM49" s="109"/>
      <c r="CN49" s="74"/>
      <c r="CO49" s="74"/>
      <c r="CP49" s="109"/>
      <c r="CQ49" s="74"/>
      <c r="CR49" s="74"/>
      <c r="CS49" s="109"/>
      <c r="CT49" s="74"/>
      <c r="CU49" s="74"/>
      <c r="CV49" s="109"/>
      <c r="CW49" s="74"/>
      <c r="CX49" s="74"/>
      <c r="CY49" s="109"/>
      <c r="CZ49" s="74"/>
      <c r="DA49" s="74"/>
      <c r="DB49" s="74"/>
      <c r="DC49" s="74"/>
      <c r="DD49" s="74"/>
      <c r="DE49" s="78"/>
      <c r="DF49" s="74"/>
      <c r="DG49" s="74"/>
      <c r="DH49" s="74"/>
      <c r="DI49" s="78"/>
      <c r="DJ49" s="74"/>
      <c r="DK49" s="109"/>
      <c r="DL49" s="78"/>
      <c r="DM49" s="74"/>
      <c r="DN49" s="109"/>
      <c r="DO49" s="78"/>
      <c r="DP49" s="74"/>
      <c r="DQ49" s="109"/>
      <c r="DR49" s="78"/>
      <c r="DS49" s="74"/>
      <c r="DT49" s="109"/>
      <c r="DU49" s="78"/>
      <c r="DV49" s="74"/>
      <c r="DW49" s="109"/>
      <c r="DX49" s="78">
        <v>5907</v>
      </c>
      <c r="DY49" s="74"/>
      <c r="DZ49" s="74">
        <f t="shared" si="261"/>
        <v>0</v>
      </c>
      <c r="EA49" s="78"/>
      <c r="EB49" s="74"/>
      <c r="EC49" s="78"/>
      <c r="ED49" s="78"/>
      <c r="EE49" s="74"/>
      <c r="EF49" s="109"/>
      <c r="EG49" s="78"/>
      <c r="EH49" s="74"/>
      <c r="EI49" s="109"/>
      <c r="EJ49" s="78"/>
      <c r="EK49" s="74"/>
      <c r="EL49" s="78"/>
      <c r="EM49" s="78"/>
      <c r="EN49" s="74"/>
      <c r="EO49" s="109"/>
      <c r="EP49" s="74"/>
      <c r="EQ49" s="74"/>
      <c r="ER49" s="109"/>
      <c r="ES49" s="74"/>
      <c r="ET49" s="74"/>
      <c r="EU49" s="109"/>
      <c r="EV49" s="78"/>
      <c r="EW49" s="74"/>
      <c r="EX49" s="109"/>
      <c r="EY49" s="78"/>
      <c r="EZ49" s="74"/>
      <c r="FA49" s="109"/>
      <c r="FB49" s="78"/>
      <c r="FC49" s="74"/>
      <c r="FD49" s="109"/>
      <c r="FE49" s="78"/>
      <c r="FF49" s="74"/>
      <c r="FG49" s="109"/>
      <c r="FH49" s="78"/>
      <c r="FI49" s="74"/>
      <c r="FJ49" s="109"/>
      <c r="FK49" s="74"/>
      <c r="FL49" s="74"/>
      <c r="FM49" s="109"/>
      <c r="FN49" s="78"/>
      <c r="FO49" s="74"/>
      <c r="FP49" s="109"/>
      <c r="FQ49" s="74"/>
      <c r="FR49" s="74"/>
      <c r="FS49" s="109"/>
      <c r="FT49" s="74"/>
      <c r="FU49" s="74"/>
      <c r="FV49" s="109"/>
      <c r="FW49" s="74"/>
      <c r="FX49" s="74"/>
      <c r="FY49" s="109"/>
      <c r="FZ49" s="74"/>
      <c r="GA49" s="74"/>
      <c r="GB49" s="109"/>
      <c r="GC49" s="74"/>
      <c r="GD49" s="74"/>
      <c r="GE49" s="109"/>
      <c r="GF49" s="74"/>
      <c r="GG49" s="74"/>
      <c r="GH49" s="109"/>
      <c r="GI49" s="74"/>
      <c r="GJ49" s="74"/>
      <c r="GK49" s="109"/>
      <c r="GL49" s="74"/>
      <c r="GM49" s="74"/>
      <c r="GN49" s="109"/>
      <c r="GO49" s="74"/>
      <c r="GP49" s="74"/>
      <c r="GQ49" s="74"/>
      <c r="GR49" s="74"/>
      <c r="GS49" s="74"/>
      <c r="GT49" s="74"/>
      <c r="GU49" s="74"/>
      <c r="GV49" s="74"/>
      <c r="GW49" s="74"/>
      <c r="GX49" s="74"/>
      <c r="GY49" s="74"/>
      <c r="GZ49" s="74"/>
      <c r="HA49" s="74"/>
      <c r="HB49" s="74"/>
      <c r="HC49" s="74"/>
    </row>
    <row r="50" spans="1:211" s="32" customFormat="1" ht="31.5" x14ac:dyDescent="0.25">
      <c r="A50" s="40" t="s">
        <v>450</v>
      </c>
      <c r="B50" s="133">
        <f t="shared" si="102"/>
        <v>630206.36814200005</v>
      </c>
      <c r="C50" s="133">
        <f t="shared" si="103"/>
        <v>479028.83318999998</v>
      </c>
      <c r="D50" s="91">
        <f t="shared" ref="D50" si="262">C50/B50*100</f>
        <v>76.011423782068761</v>
      </c>
      <c r="E50" s="92">
        <f t="shared" ref="E50:BL50" si="263">E51+E52+E53+E54</f>
        <v>1516.2527</v>
      </c>
      <c r="F50" s="92">
        <f t="shared" si="263"/>
        <v>1516.2527</v>
      </c>
      <c r="G50" s="91">
        <f t="shared" ref="G50:G56" si="264">F50/E50*100</f>
        <v>100</v>
      </c>
      <c r="H50" s="92">
        <f t="shared" si="263"/>
        <v>480</v>
      </c>
      <c r="I50" s="92">
        <f t="shared" si="263"/>
        <v>480</v>
      </c>
      <c r="J50" s="91">
        <f>I50/H50*100</f>
        <v>100</v>
      </c>
      <c r="K50" s="92">
        <f t="shared" ref="K50:M50" si="265">K51+K52+K53+K54</f>
        <v>0</v>
      </c>
      <c r="L50" s="92">
        <f t="shared" si="265"/>
        <v>0</v>
      </c>
      <c r="M50" s="92">
        <f t="shared" si="265"/>
        <v>0</v>
      </c>
      <c r="N50" s="92">
        <f t="shared" ref="N50:P50" si="266">N51+N52+N53+N54</f>
        <v>0</v>
      </c>
      <c r="O50" s="92">
        <f t="shared" si="266"/>
        <v>0</v>
      </c>
      <c r="P50" s="92">
        <f t="shared" si="266"/>
        <v>0</v>
      </c>
      <c r="Q50" s="92">
        <f t="shared" ref="Q50:S50" si="267">Q51+Q52+Q53+Q54</f>
        <v>0</v>
      </c>
      <c r="R50" s="92">
        <f t="shared" si="267"/>
        <v>0</v>
      </c>
      <c r="S50" s="92">
        <f t="shared" si="267"/>
        <v>0</v>
      </c>
      <c r="T50" s="92">
        <f t="shared" ref="T50:V50" si="268">T51+T52+T53+T54</f>
        <v>0</v>
      </c>
      <c r="U50" s="92">
        <f t="shared" si="268"/>
        <v>0</v>
      </c>
      <c r="V50" s="92">
        <f t="shared" si="268"/>
        <v>0</v>
      </c>
      <c r="W50" s="92">
        <f t="shared" ref="W50:Y50" si="269">W51+W52+W53+W54</f>
        <v>0</v>
      </c>
      <c r="X50" s="92">
        <f t="shared" si="269"/>
        <v>0</v>
      </c>
      <c r="Y50" s="92">
        <f t="shared" si="269"/>
        <v>0</v>
      </c>
      <c r="Z50" s="92">
        <f t="shared" si="263"/>
        <v>6300.2394000000004</v>
      </c>
      <c r="AA50" s="92">
        <f t="shared" si="263"/>
        <v>6300.2394000000004</v>
      </c>
      <c r="AB50" s="92">
        <f>AA50/Z50*100</f>
        <v>100</v>
      </c>
      <c r="AC50" s="92">
        <f t="shared" si="263"/>
        <v>0</v>
      </c>
      <c r="AD50" s="92">
        <f t="shared" si="263"/>
        <v>0</v>
      </c>
      <c r="AE50" s="92">
        <f t="shared" si="263"/>
        <v>0</v>
      </c>
      <c r="AF50" s="92">
        <f t="shared" si="263"/>
        <v>3129.6629199999998</v>
      </c>
      <c r="AG50" s="92">
        <f t="shared" si="263"/>
        <v>3129.6629199999998</v>
      </c>
      <c r="AH50" s="91">
        <f t="shared" ref="AH50" si="270">AG50/AF50*100</f>
        <v>100</v>
      </c>
      <c r="AI50" s="92">
        <f t="shared" si="263"/>
        <v>3400.29</v>
      </c>
      <c r="AJ50" s="92">
        <f t="shared" si="263"/>
        <v>3400.29</v>
      </c>
      <c r="AK50" s="91">
        <f>AJ50/AI50*100</f>
        <v>100</v>
      </c>
      <c r="AL50" s="92">
        <f t="shared" si="263"/>
        <v>0</v>
      </c>
      <c r="AM50" s="92">
        <f t="shared" si="263"/>
        <v>0</v>
      </c>
      <c r="AN50" s="92">
        <f t="shared" si="263"/>
        <v>0</v>
      </c>
      <c r="AO50" s="92">
        <f t="shared" si="263"/>
        <v>51.020422000000003</v>
      </c>
      <c r="AP50" s="92">
        <f t="shared" si="263"/>
        <v>51.020420000000001</v>
      </c>
      <c r="AQ50" s="91">
        <f t="shared" ref="AQ50:AQ51" si="271">AP50/AO50*100</f>
        <v>99.999996080001068</v>
      </c>
      <c r="AR50" s="92">
        <f t="shared" ref="AR50:AS50" si="272">AR51+AR52+AR53+AR54</f>
        <v>938.2</v>
      </c>
      <c r="AS50" s="92">
        <f t="shared" si="272"/>
        <v>938.2</v>
      </c>
      <c r="AT50" s="91">
        <f t="shared" ref="AT50:AT51" si="273">AS50/AR50*100</f>
        <v>100</v>
      </c>
      <c r="AU50" s="92"/>
      <c r="AV50" s="92"/>
      <c r="AW50" s="91"/>
      <c r="AX50" s="92"/>
      <c r="AY50" s="92"/>
      <c r="AZ50" s="91"/>
      <c r="BA50" s="92">
        <f t="shared" si="263"/>
        <v>5300</v>
      </c>
      <c r="BB50" s="92">
        <f t="shared" si="263"/>
        <v>3975</v>
      </c>
      <c r="BC50" s="92">
        <f t="shared" si="263"/>
        <v>75</v>
      </c>
      <c r="BD50" s="92">
        <f t="shared" si="263"/>
        <v>7809.4430000000002</v>
      </c>
      <c r="BE50" s="92">
        <f t="shared" si="263"/>
        <v>3233.1302800000003</v>
      </c>
      <c r="BF50" s="91">
        <f t="shared" si="9"/>
        <v>41.400267343010256</v>
      </c>
      <c r="BG50" s="92">
        <f t="shared" si="263"/>
        <v>18089.35238</v>
      </c>
      <c r="BH50" s="92">
        <f t="shared" si="263"/>
        <v>17623.442870000003</v>
      </c>
      <c r="BI50" s="91">
        <f t="shared" ref="BI50" si="274">BH50/BG50*100</f>
        <v>97.424399170226138</v>
      </c>
      <c r="BJ50" s="92">
        <f t="shared" si="263"/>
        <v>87539.199999999997</v>
      </c>
      <c r="BK50" s="92">
        <f t="shared" si="263"/>
        <v>58359.464</v>
      </c>
      <c r="BL50" s="92">
        <f t="shared" si="263"/>
        <v>66.666663620412351</v>
      </c>
      <c r="BM50" s="92">
        <f t="shared" ref="BM50:DG50" si="275">BM51+BM52+BM53+BM54</f>
        <v>0</v>
      </c>
      <c r="BN50" s="92">
        <f t="shared" si="275"/>
        <v>0</v>
      </c>
      <c r="BO50" s="92">
        <f t="shared" si="275"/>
        <v>0</v>
      </c>
      <c r="BP50" s="92">
        <f t="shared" ref="BP50:BQ50" si="276">BP51+BP52+BP53+BP54</f>
        <v>48011.199999999997</v>
      </c>
      <c r="BQ50" s="92">
        <f t="shared" si="276"/>
        <v>24005.599999999999</v>
      </c>
      <c r="BR50" s="91">
        <f t="shared" ref="BR50" si="277">BQ50/BP50*100</f>
        <v>50</v>
      </c>
      <c r="BS50" s="92">
        <f t="shared" si="275"/>
        <v>5171.5</v>
      </c>
      <c r="BT50" s="92">
        <f t="shared" si="275"/>
        <v>2843.7351400000002</v>
      </c>
      <c r="BU50" s="92">
        <f t="shared" si="121"/>
        <v>54.988594024944412</v>
      </c>
      <c r="BV50" s="92">
        <f t="shared" ref="BV50:BW50" si="278">BV51+BV52+BV53+BV54</f>
        <v>1034.4000000000001</v>
      </c>
      <c r="BW50" s="92">
        <f t="shared" si="278"/>
        <v>1030.3678600000001</v>
      </c>
      <c r="BX50" s="92">
        <f t="shared" ref="BX50:BX51" si="279">BW50/BV50*100</f>
        <v>99.610195282289254</v>
      </c>
      <c r="BY50" s="92">
        <f t="shared" ref="BY50:CA50" si="280">BY51+BY52+BY53+BY54</f>
        <v>1120</v>
      </c>
      <c r="BZ50" s="92">
        <f t="shared" si="280"/>
        <v>0</v>
      </c>
      <c r="CA50" s="92">
        <f t="shared" si="280"/>
        <v>0</v>
      </c>
      <c r="CB50" s="92">
        <f t="shared" si="275"/>
        <v>69298.37</v>
      </c>
      <c r="CC50" s="92">
        <f t="shared" si="275"/>
        <v>59593.471460000001</v>
      </c>
      <c r="CD50" s="91">
        <f t="shared" ref="CD50" si="281">CC50/CB50*100</f>
        <v>85.995488003541794</v>
      </c>
      <c r="CE50" s="92">
        <f t="shared" si="275"/>
        <v>0</v>
      </c>
      <c r="CF50" s="92">
        <f t="shared" si="275"/>
        <v>0</v>
      </c>
      <c r="CG50" s="92">
        <f t="shared" si="275"/>
        <v>0</v>
      </c>
      <c r="CH50" s="92">
        <f t="shared" ref="CH50:CJ50" si="282">CH51+CH52+CH53+CH54</f>
        <v>0</v>
      </c>
      <c r="CI50" s="92">
        <f t="shared" si="282"/>
        <v>0</v>
      </c>
      <c r="CJ50" s="92">
        <f t="shared" si="282"/>
        <v>0</v>
      </c>
      <c r="CK50" s="92">
        <f t="shared" si="275"/>
        <v>0</v>
      </c>
      <c r="CL50" s="92">
        <f t="shared" si="275"/>
        <v>0</v>
      </c>
      <c r="CM50" s="92">
        <f t="shared" si="275"/>
        <v>0</v>
      </c>
      <c r="CN50" s="92">
        <f t="shared" si="275"/>
        <v>0</v>
      </c>
      <c r="CO50" s="92">
        <f t="shared" si="275"/>
        <v>0</v>
      </c>
      <c r="CP50" s="92">
        <f t="shared" si="275"/>
        <v>0</v>
      </c>
      <c r="CQ50" s="92">
        <f t="shared" ref="CQ50:CS50" si="283">CQ51+CQ52+CQ53+CQ54</f>
        <v>0</v>
      </c>
      <c r="CR50" s="92">
        <f t="shared" si="283"/>
        <v>0</v>
      </c>
      <c r="CS50" s="92">
        <f t="shared" si="283"/>
        <v>0</v>
      </c>
      <c r="CT50" s="92">
        <f t="shared" si="275"/>
        <v>0</v>
      </c>
      <c r="CU50" s="92">
        <f t="shared" si="275"/>
        <v>0</v>
      </c>
      <c r="CV50" s="92"/>
      <c r="CW50" s="92">
        <f t="shared" si="275"/>
        <v>23915.200000000001</v>
      </c>
      <c r="CX50" s="92">
        <f t="shared" si="275"/>
        <v>11842.61931</v>
      </c>
      <c r="CY50" s="91">
        <f t="shared" ref="CY50" si="284">CX50/CW50*100</f>
        <v>49.519215018063825</v>
      </c>
      <c r="CZ50" s="92">
        <f t="shared" si="275"/>
        <v>0</v>
      </c>
      <c r="DA50" s="92">
        <f t="shared" si="275"/>
        <v>0</v>
      </c>
      <c r="DB50" s="92">
        <f t="shared" si="275"/>
        <v>0</v>
      </c>
      <c r="DC50" s="92">
        <f t="shared" si="275"/>
        <v>1507.2</v>
      </c>
      <c r="DD50" s="92">
        <f t="shared" si="275"/>
        <v>212.08</v>
      </c>
      <c r="DE50" s="92">
        <f t="shared" ref="DE50:DE56" si="285">DD50/DC50*100</f>
        <v>14.07112526539278</v>
      </c>
      <c r="DF50" s="92">
        <f t="shared" si="275"/>
        <v>30177.701499999999</v>
      </c>
      <c r="DG50" s="92">
        <f t="shared" si="275"/>
        <v>27348.077109999998</v>
      </c>
      <c r="DH50" s="92">
        <f t="shared" ref="DH50:DH51" si="286">DG50/DF50*100</f>
        <v>90.623459543464563</v>
      </c>
      <c r="DI50" s="92">
        <f t="shared" ref="DI50:DY50" si="287">DI51+DI52+DI53+DI54</f>
        <v>0</v>
      </c>
      <c r="DJ50" s="92">
        <f t="shared" si="287"/>
        <v>0</v>
      </c>
      <c r="DK50" s="92">
        <f t="shared" si="287"/>
        <v>0</v>
      </c>
      <c r="DL50" s="92">
        <f t="shared" ref="DL50:DN50" si="288">DL51+DL52+DL53+DL54</f>
        <v>0</v>
      </c>
      <c r="DM50" s="92">
        <f t="shared" si="288"/>
        <v>0</v>
      </c>
      <c r="DN50" s="92">
        <f t="shared" si="288"/>
        <v>0</v>
      </c>
      <c r="DO50" s="92">
        <f t="shared" ref="DO50:DQ50" si="289">DO51+DO52+DO53+DO54</f>
        <v>0</v>
      </c>
      <c r="DP50" s="92">
        <f t="shared" si="289"/>
        <v>0</v>
      </c>
      <c r="DQ50" s="92">
        <f t="shared" si="289"/>
        <v>0</v>
      </c>
      <c r="DR50" s="92">
        <f t="shared" ref="DR50:DT50" si="290">DR51+DR52+DR53+DR54</f>
        <v>0</v>
      </c>
      <c r="DS50" s="92">
        <f t="shared" si="290"/>
        <v>0</v>
      </c>
      <c r="DT50" s="92">
        <f t="shared" si="290"/>
        <v>0</v>
      </c>
      <c r="DU50" s="92">
        <f t="shared" si="287"/>
        <v>82709</v>
      </c>
      <c r="DV50" s="92">
        <f t="shared" si="287"/>
        <v>51427.634720000002</v>
      </c>
      <c r="DW50" s="92">
        <f t="shared" si="132"/>
        <v>62.17900678281687</v>
      </c>
      <c r="DX50" s="92">
        <f t="shared" si="287"/>
        <v>56097</v>
      </c>
      <c r="DY50" s="92">
        <f t="shared" si="287"/>
        <v>54179.806659999995</v>
      </c>
      <c r="DZ50" s="91">
        <f t="shared" si="261"/>
        <v>96.582360304472601</v>
      </c>
      <c r="EA50" s="92">
        <f t="shared" ref="EA50:EB50" si="291">EA51+EA52+EA53+EA54</f>
        <v>3617.2</v>
      </c>
      <c r="EB50" s="92">
        <f t="shared" si="291"/>
        <v>1371.4454699999999</v>
      </c>
      <c r="EC50" s="92">
        <f t="shared" ref="EC50:EC51" si="292">EB50/EA50*100</f>
        <v>37.91456015702753</v>
      </c>
      <c r="ED50" s="92">
        <f t="shared" ref="ED50:EE50" si="293">ED51+ED52+ED53+ED54</f>
        <v>520</v>
      </c>
      <c r="EE50" s="92">
        <f t="shared" si="293"/>
        <v>514.13328000000001</v>
      </c>
      <c r="EF50" s="92">
        <f>EE50/ED50*100</f>
        <v>98.871784615384612</v>
      </c>
      <c r="EG50" s="92">
        <f t="shared" ref="EG50:EI50" si="294">EG51+EG52+EG53+EG54</f>
        <v>880</v>
      </c>
      <c r="EH50" s="92">
        <f t="shared" si="294"/>
        <v>0</v>
      </c>
      <c r="EI50" s="92">
        <f t="shared" si="294"/>
        <v>0</v>
      </c>
      <c r="EJ50" s="92">
        <f t="shared" ref="EJ50:EK50" si="295">EJ51+EJ52+EJ53+EJ54</f>
        <v>3137.4920000000002</v>
      </c>
      <c r="EK50" s="92">
        <f t="shared" si="295"/>
        <v>3137.4920000000002</v>
      </c>
      <c r="EL50" s="92">
        <f t="shared" ref="EL50:EL51" si="296">EK50/EJ50*100</f>
        <v>100</v>
      </c>
      <c r="EM50" s="92">
        <f t="shared" ref="EM50:EU50" si="297">EM51+EM52+EM53+EM54</f>
        <v>0</v>
      </c>
      <c r="EN50" s="92">
        <f t="shared" si="297"/>
        <v>0</v>
      </c>
      <c r="EO50" s="92">
        <f t="shared" si="297"/>
        <v>0</v>
      </c>
      <c r="EP50" s="92">
        <f t="shared" si="297"/>
        <v>6400</v>
      </c>
      <c r="EQ50" s="92">
        <f t="shared" si="297"/>
        <v>6133.1395999999995</v>
      </c>
      <c r="ER50" s="92">
        <f t="shared" si="297"/>
        <v>95.830306249999992</v>
      </c>
      <c r="ES50" s="92">
        <f t="shared" si="297"/>
        <v>24600</v>
      </c>
      <c r="ET50" s="92">
        <f t="shared" si="297"/>
        <v>24557.620149999999</v>
      </c>
      <c r="EU50" s="92">
        <f t="shared" si="297"/>
        <v>99.827724186991858</v>
      </c>
      <c r="EV50" s="92">
        <f t="shared" ref="EV50:EX50" si="298">EV51+EV52+EV53+EV54</f>
        <v>4278.5</v>
      </c>
      <c r="EW50" s="92">
        <f t="shared" si="298"/>
        <v>0</v>
      </c>
      <c r="EX50" s="92">
        <f t="shared" si="298"/>
        <v>0</v>
      </c>
      <c r="EY50" s="92">
        <f t="shared" ref="EY50:FA50" si="299">EY51+EY52+EY53+EY54</f>
        <v>3719.7</v>
      </c>
      <c r="EZ50" s="92">
        <f t="shared" si="299"/>
        <v>0</v>
      </c>
      <c r="FA50" s="92">
        <f t="shared" si="299"/>
        <v>0</v>
      </c>
      <c r="FB50" s="92">
        <f t="shared" ref="FB50:FC50" si="300">FB51+FB52+FB53+FB54</f>
        <v>21444.18</v>
      </c>
      <c r="FC50" s="92">
        <f t="shared" si="300"/>
        <v>15531.917710000002</v>
      </c>
      <c r="FD50" s="92">
        <f>FC50/FB50*100</f>
        <v>72.429524980670763</v>
      </c>
      <c r="FE50" s="92">
        <f t="shared" ref="FE50:FG50" si="301">FE51+FE52+FE53+FE54</f>
        <v>0</v>
      </c>
      <c r="FF50" s="92">
        <f t="shared" si="301"/>
        <v>0</v>
      </c>
      <c r="FG50" s="92">
        <f t="shared" si="301"/>
        <v>0</v>
      </c>
      <c r="FH50" s="92">
        <f t="shared" ref="FH50:FL50" si="302">FH51+FH52+FH53+FH54</f>
        <v>0</v>
      </c>
      <c r="FI50" s="92">
        <f t="shared" si="302"/>
        <v>0</v>
      </c>
      <c r="FJ50" s="92">
        <f t="shared" si="302"/>
        <v>0</v>
      </c>
      <c r="FK50" s="92"/>
      <c r="FL50" s="92">
        <f t="shared" si="302"/>
        <v>0</v>
      </c>
      <c r="FM50" s="92"/>
      <c r="FN50" s="92">
        <f t="shared" ref="FN50:FP50" si="303">FN51+FN52+FN53+FN54</f>
        <v>0</v>
      </c>
      <c r="FO50" s="92">
        <f t="shared" si="303"/>
        <v>0</v>
      </c>
      <c r="FP50" s="92">
        <f t="shared" si="303"/>
        <v>0</v>
      </c>
      <c r="FQ50" s="92"/>
      <c r="FR50" s="92">
        <f t="shared" ref="FR50" si="304">FR51+FR52+FR53+FR54</f>
        <v>0</v>
      </c>
      <c r="FS50" s="92"/>
      <c r="FT50" s="92">
        <f t="shared" ref="FT50:FY50" si="305">FT51+FT52+FT53+FT54</f>
        <v>0</v>
      </c>
      <c r="FU50" s="92">
        <f t="shared" si="305"/>
        <v>0</v>
      </c>
      <c r="FV50" s="92">
        <f t="shared" si="305"/>
        <v>0</v>
      </c>
      <c r="FW50" s="92">
        <f t="shared" si="305"/>
        <v>0</v>
      </c>
      <c r="FX50" s="92">
        <f t="shared" si="305"/>
        <v>0</v>
      </c>
      <c r="FY50" s="92">
        <f t="shared" si="305"/>
        <v>0</v>
      </c>
      <c r="FZ50" s="92">
        <f t="shared" ref="FZ50:GB50" si="306">FZ51+FZ52+FZ53+FZ54</f>
        <v>0</v>
      </c>
      <c r="GA50" s="92">
        <f t="shared" si="306"/>
        <v>0</v>
      </c>
      <c r="GB50" s="92">
        <f t="shared" si="306"/>
        <v>0</v>
      </c>
      <c r="GC50" s="92">
        <f t="shared" ref="GC50:GE50" si="307">GC51+GC52+GC53+GC54</f>
        <v>0</v>
      </c>
      <c r="GD50" s="92">
        <f t="shared" si="307"/>
        <v>0</v>
      </c>
      <c r="GE50" s="92">
        <f t="shared" si="307"/>
        <v>0</v>
      </c>
      <c r="GF50" s="92">
        <f t="shared" ref="GF50:GP50" si="308">GF51+GF52+GF53+GF54</f>
        <v>2621.86382</v>
      </c>
      <c r="GG50" s="92">
        <f t="shared" si="308"/>
        <v>0</v>
      </c>
      <c r="GH50" s="92">
        <f t="shared" si="308"/>
        <v>0</v>
      </c>
      <c r="GI50" s="92">
        <f t="shared" si="308"/>
        <v>0</v>
      </c>
      <c r="GJ50" s="92">
        <f t="shared" si="308"/>
        <v>0</v>
      </c>
      <c r="GK50" s="92">
        <f t="shared" si="308"/>
        <v>0</v>
      </c>
      <c r="GL50" s="92">
        <f t="shared" si="308"/>
        <v>0</v>
      </c>
      <c r="GM50" s="92">
        <f t="shared" si="308"/>
        <v>0</v>
      </c>
      <c r="GN50" s="92">
        <f t="shared" si="308"/>
        <v>0</v>
      </c>
      <c r="GO50" s="92">
        <f t="shared" si="308"/>
        <v>85550</v>
      </c>
      <c r="GP50" s="92">
        <f t="shared" si="308"/>
        <v>85549.406180000005</v>
      </c>
      <c r="GQ50" s="91">
        <f t="shared" ref="GQ50" si="309">GP50/GO50*100</f>
        <v>99.999305879602574</v>
      </c>
      <c r="GR50" s="92">
        <f t="shared" ref="GR50:GS50" si="310">GR51+GR52+GR53+GR54</f>
        <v>15639.1</v>
      </c>
      <c r="GS50" s="92">
        <f t="shared" si="310"/>
        <v>10743.583949999998</v>
      </c>
      <c r="GT50" s="91">
        <f t="shared" ref="GT50" si="311">GS50/GR50*100</f>
        <v>68.696945156690589</v>
      </c>
      <c r="GU50" s="92">
        <f t="shared" ref="GU50:GV50" si="312">GU51+GU52+GU53+GU54</f>
        <v>0</v>
      </c>
      <c r="GV50" s="92">
        <f t="shared" si="312"/>
        <v>0</v>
      </c>
      <c r="GW50" s="91"/>
      <c r="GX50" s="92">
        <f t="shared" ref="GX50:GY50" si="313">GX51+GX52+GX53+GX54</f>
        <v>4203.1000000000004</v>
      </c>
      <c r="GY50" s="92">
        <f t="shared" si="313"/>
        <v>0</v>
      </c>
      <c r="GZ50" s="91">
        <f t="shared" ref="GZ50" si="314">GY50/GX50*100</f>
        <v>0</v>
      </c>
      <c r="HA50" s="92"/>
      <c r="HB50" s="92"/>
      <c r="HC50" s="91"/>
    </row>
    <row r="51" spans="1:211" s="31" customFormat="1" ht="19.5" customHeight="1" x14ac:dyDescent="0.25">
      <c r="A51" s="45" t="s">
        <v>277</v>
      </c>
      <c r="B51" s="134">
        <f t="shared" si="102"/>
        <v>300045.17602200003</v>
      </c>
      <c r="C51" s="134">
        <f t="shared" si="103"/>
        <v>209128.10956000004</v>
      </c>
      <c r="D51" s="74">
        <f t="shared" si="104"/>
        <v>69.698874127096872</v>
      </c>
      <c r="E51" s="74">
        <v>1516.2527</v>
      </c>
      <c r="F51" s="74">
        <v>1516.2527</v>
      </c>
      <c r="G51" s="74">
        <f t="shared" si="264"/>
        <v>100</v>
      </c>
      <c r="H51" s="78">
        <v>480</v>
      </c>
      <c r="I51" s="78">
        <v>480</v>
      </c>
      <c r="J51" s="74">
        <f>I51/H51*100</f>
        <v>100</v>
      </c>
      <c r="K51" s="78"/>
      <c r="L51" s="78"/>
      <c r="M51" s="74"/>
      <c r="N51" s="78"/>
      <c r="O51" s="78"/>
      <c r="P51" s="74"/>
      <c r="Q51" s="78"/>
      <c r="R51" s="78"/>
      <c r="S51" s="74"/>
      <c r="T51" s="78"/>
      <c r="U51" s="78"/>
      <c r="V51" s="74"/>
      <c r="W51" s="78"/>
      <c r="X51" s="78"/>
      <c r="Y51" s="74"/>
      <c r="Z51" s="74">
        <v>6300.2394000000004</v>
      </c>
      <c r="AA51" s="74">
        <v>6300.2394000000004</v>
      </c>
      <c r="AB51" s="78">
        <f>AA51/Z51*100</f>
        <v>100</v>
      </c>
      <c r="AC51" s="78"/>
      <c r="AD51" s="74"/>
      <c r="AE51" s="78"/>
      <c r="AF51" s="78">
        <v>0</v>
      </c>
      <c r="AG51" s="78">
        <v>0</v>
      </c>
      <c r="AH51" s="74"/>
      <c r="AI51" s="78">
        <v>3400.29</v>
      </c>
      <c r="AJ51" s="78">
        <v>3400.29</v>
      </c>
      <c r="AK51" s="74">
        <f>AJ51/AI51*100</f>
        <v>100</v>
      </c>
      <c r="AL51" s="78"/>
      <c r="AM51" s="78"/>
      <c r="AN51" s="74"/>
      <c r="AO51" s="74">
        <v>51.020422000000003</v>
      </c>
      <c r="AP51" s="78">
        <v>51.020420000000001</v>
      </c>
      <c r="AQ51" s="74">
        <f t="shared" si="271"/>
        <v>99.999996080001068</v>
      </c>
      <c r="AR51" s="74">
        <v>938.2</v>
      </c>
      <c r="AS51" s="74">
        <v>938.2</v>
      </c>
      <c r="AT51" s="74">
        <f t="shared" si="273"/>
        <v>100</v>
      </c>
      <c r="AU51" s="74"/>
      <c r="AV51" s="74"/>
      <c r="AW51" s="74"/>
      <c r="AX51" s="74"/>
      <c r="AY51" s="74"/>
      <c r="AZ51" s="74"/>
      <c r="BA51" s="78">
        <v>5300</v>
      </c>
      <c r="BB51" s="78">
        <v>3975</v>
      </c>
      <c r="BC51" s="74">
        <f>BB51/BA51*100</f>
        <v>75</v>
      </c>
      <c r="BD51" s="74"/>
      <c r="BE51" s="74"/>
      <c r="BF51" s="74"/>
      <c r="BG51" s="78">
        <v>0</v>
      </c>
      <c r="BH51" s="78"/>
      <c r="BI51" s="74"/>
      <c r="BJ51" s="78">
        <v>87539.199999999997</v>
      </c>
      <c r="BK51" s="74">
        <v>58359.464</v>
      </c>
      <c r="BL51" s="78">
        <f t="shared" si="118"/>
        <v>66.666663620412351</v>
      </c>
      <c r="BM51" s="78"/>
      <c r="BN51" s="78"/>
      <c r="BO51" s="78"/>
      <c r="BP51" s="78"/>
      <c r="BQ51" s="78"/>
      <c r="BR51" s="74"/>
      <c r="BS51" s="78">
        <v>5171.5</v>
      </c>
      <c r="BT51" s="78">
        <v>2843.7351400000002</v>
      </c>
      <c r="BU51" s="78">
        <f t="shared" si="121"/>
        <v>54.988594024944412</v>
      </c>
      <c r="BV51" s="78">
        <v>1034.4000000000001</v>
      </c>
      <c r="BW51" s="78">
        <v>1030.3678600000001</v>
      </c>
      <c r="BX51" s="78">
        <f t="shared" si="279"/>
        <v>99.610195282289254</v>
      </c>
      <c r="BY51" s="78">
        <v>1120</v>
      </c>
      <c r="BZ51" s="78"/>
      <c r="CA51" s="78">
        <f t="shared" ref="CA51" si="315">BZ51/BY51*100</f>
        <v>0</v>
      </c>
      <c r="CB51" s="78"/>
      <c r="CC51" s="108"/>
      <c r="CD51" s="74"/>
      <c r="CE51" s="78"/>
      <c r="CF51" s="108"/>
      <c r="CG51" s="108"/>
      <c r="CH51" s="78"/>
      <c r="CI51" s="108"/>
      <c r="CJ51" s="108"/>
      <c r="CK51" s="78"/>
      <c r="CL51" s="108"/>
      <c r="CM51" s="108"/>
      <c r="CN51" s="78"/>
      <c r="CO51" s="108"/>
      <c r="CP51" s="108"/>
      <c r="CQ51" s="78"/>
      <c r="CR51" s="108"/>
      <c r="CS51" s="108"/>
      <c r="CT51" s="78"/>
      <c r="CU51" s="108"/>
      <c r="CV51" s="108"/>
      <c r="CW51" s="78"/>
      <c r="CX51" s="108"/>
      <c r="CY51" s="74"/>
      <c r="CZ51" s="78"/>
      <c r="DA51" s="108"/>
      <c r="DB51" s="108"/>
      <c r="DC51" s="78">
        <v>1507.2</v>
      </c>
      <c r="DD51" s="78">
        <v>212.08</v>
      </c>
      <c r="DE51" s="78">
        <f t="shared" si="285"/>
        <v>14.07112526539278</v>
      </c>
      <c r="DF51" s="78">
        <v>30177.701499999999</v>
      </c>
      <c r="DG51" s="78">
        <v>27348.077109999998</v>
      </c>
      <c r="DH51" s="78">
        <f t="shared" si="286"/>
        <v>90.623459543464563</v>
      </c>
      <c r="DI51" s="78"/>
      <c r="DJ51" s="108"/>
      <c r="DK51" s="78"/>
      <c r="DL51" s="78"/>
      <c r="DM51" s="108"/>
      <c r="DN51" s="78"/>
      <c r="DO51" s="78"/>
      <c r="DP51" s="108"/>
      <c r="DQ51" s="78"/>
      <c r="DR51" s="78"/>
      <c r="DS51" s="108"/>
      <c r="DT51" s="78"/>
      <c r="DU51" s="78">
        <v>82709</v>
      </c>
      <c r="DV51" s="78">
        <v>51427.634720000002</v>
      </c>
      <c r="DW51" s="78">
        <f t="shared" si="132"/>
        <v>62.17900678281687</v>
      </c>
      <c r="DX51" s="78"/>
      <c r="DY51" s="108"/>
      <c r="DZ51" s="74"/>
      <c r="EA51" s="78">
        <v>3617.2</v>
      </c>
      <c r="EB51" s="78">
        <v>1371.4454699999999</v>
      </c>
      <c r="EC51" s="78">
        <f t="shared" si="292"/>
        <v>37.91456015702753</v>
      </c>
      <c r="ED51" s="78">
        <v>520</v>
      </c>
      <c r="EE51" s="78">
        <v>514.13328000000001</v>
      </c>
      <c r="EF51" s="78">
        <f>EE51/ED51*100</f>
        <v>98.871784615384612</v>
      </c>
      <c r="EG51" s="78">
        <v>880</v>
      </c>
      <c r="EH51" s="108"/>
      <c r="EI51" s="108"/>
      <c r="EJ51" s="78">
        <v>3137.4920000000002</v>
      </c>
      <c r="EK51" s="78">
        <v>3137.4920000000002</v>
      </c>
      <c r="EL51" s="78">
        <f t="shared" si="296"/>
        <v>100</v>
      </c>
      <c r="EM51" s="78"/>
      <c r="EN51" s="108"/>
      <c r="EO51" s="108"/>
      <c r="EP51" s="78">
        <v>6400</v>
      </c>
      <c r="EQ51" s="78">
        <v>6133.1395999999995</v>
      </c>
      <c r="ER51" s="78">
        <f t="shared" ref="ER51" si="316">EQ51/EP51*100</f>
        <v>95.830306249999992</v>
      </c>
      <c r="ES51" s="78">
        <v>24600</v>
      </c>
      <c r="ET51" s="78">
        <v>24557.620149999999</v>
      </c>
      <c r="EU51" s="78">
        <f t="shared" ref="EU51" si="317">ET51/ES51*100</f>
        <v>99.827724186991858</v>
      </c>
      <c r="EV51" s="78">
        <v>4278.5</v>
      </c>
      <c r="EW51" s="108"/>
      <c r="EX51" s="108"/>
      <c r="EY51" s="78">
        <v>3719.7</v>
      </c>
      <c r="EZ51" s="108"/>
      <c r="FA51" s="108"/>
      <c r="FB51" s="78">
        <v>21444.18</v>
      </c>
      <c r="FC51" s="78">
        <v>15531.917710000002</v>
      </c>
      <c r="FD51" s="78">
        <f>FC51/FB51*100</f>
        <v>72.429524980670763</v>
      </c>
      <c r="FE51" s="78"/>
      <c r="FF51" s="108"/>
      <c r="FG51" s="108"/>
      <c r="FH51" s="78"/>
      <c r="FI51" s="108"/>
      <c r="FJ51" s="108"/>
      <c r="FK51" s="78"/>
      <c r="FL51" s="78"/>
      <c r="FM51" s="78"/>
      <c r="FN51" s="78"/>
      <c r="FO51" s="108"/>
      <c r="FP51" s="108"/>
      <c r="FQ51" s="78"/>
      <c r="FR51" s="78"/>
      <c r="FS51" s="78"/>
      <c r="FT51" s="78"/>
      <c r="FU51" s="78"/>
      <c r="FV51" s="78"/>
      <c r="FW51" s="78"/>
      <c r="FX51" s="78"/>
      <c r="FY51" s="78"/>
      <c r="FZ51" s="78"/>
      <c r="GA51" s="78"/>
      <c r="GB51" s="78"/>
      <c r="GC51" s="78"/>
      <c r="GD51" s="78"/>
      <c r="GE51" s="78"/>
      <c r="GF51" s="78"/>
      <c r="GG51" s="78"/>
      <c r="GH51" s="78"/>
      <c r="GI51" s="78"/>
      <c r="GJ51" s="78"/>
      <c r="GK51" s="78"/>
      <c r="GL51" s="78"/>
      <c r="GM51" s="78"/>
      <c r="GN51" s="78"/>
      <c r="GO51" s="78">
        <v>0</v>
      </c>
      <c r="GP51" s="78">
        <v>0</v>
      </c>
      <c r="GQ51" s="74"/>
      <c r="GR51" s="78">
        <v>0</v>
      </c>
      <c r="GS51" s="78">
        <v>0</v>
      </c>
      <c r="GT51" s="74"/>
      <c r="GU51" s="78">
        <v>0</v>
      </c>
      <c r="GV51" s="78">
        <v>0</v>
      </c>
      <c r="GW51" s="74"/>
      <c r="GX51" s="78">
        <v>4203.1000000000004</v>
      </c>
      <c r="GY51" s="78"/>
      <c r="GZ51" s="74">
        <f>GY51/GX51*100</f>
        <v>0</v>
      </c>
      <c r="HA51" s="78"/>
      <c r="HB51" s="78"/>
      <c r="HC51" s="74"/>
    </row>
    <row r="52" spans="1:211" s="31" customFormat="1" ht="15.75" x14ac:dyDescent="0.25">
      <c r="A52" s="41" t="s">
        <v>449</v>
      </c>
      <c r="B52" s="134">
        <f t="shared" si="102"/>
        <v>157780.21529999998</v>
      </c>
      <c r="C52" s="134">
        <f t="shared" si="103"/>
        <v>131094.33597000001</v>
      </c>
      <c r="D52" s="74">
        <f>C52/B52*100</f>
        <v>83.086675804529747</v>
      </c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8"/>
      <c r="AC52" s="74"/>
      <c r="AD52" s="74"/>
      <c r="AE52" s="74"/>
      <c r="AF52" s="78">
        <v>3129.6629199999998</v>
      </c>
      <c r="AG52" s="78">
        <v>3129.6629199999998</v>
      </c>
      <c r="AH52" s="74">
        <f>AG52/AF52*100</f>
        <v>100</v>
      </c>
      <c r="AI52" s="78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>
        <v>3000</v>
      </c>
      <c r="BE52" s="74">
        <v>786.22400000000005</v>
      </c>
      <c r="BF52" s="74">
        <f t="shared" si="9"/>
        <v>26.207466666666669</v>
      </c>
      <c r="BG52" s="74">
        <v>18089.35238</v>
      </c>
      <c r="BH52" s="74">
        <v>17623.442870000003</v>
      </c>
      <c r="BI52" s="74">
        <f>BH52/BG52*100</f>
        <v>97.424399170226138</v>
      </c>
      <c r="BJ52" s="112"/>
      <c r="BK52" s="112"/>
      <c r="BL52" s="112"/>
      <c r="BM52" s="74"/>
      <c r="BN52" s="74"/>
      <c r="BO52" s="109"/>
      <c r="BP52" s="74">
        <v>48011.199999999997</v>
      </c>
      <c r="BQ52" s="74">
        <v>24005.599999999999</v>
      </c>
      <c r="BR52" s="74">
        <f>BQ52/BP52*100</f>
        <v>50</v>
      </c>
      <c r="BS52" s="74"/>
      <c r="BT52" s="74"/>
      <c r="BU52" s="109"/>
      <c r="BV52" s="74"/>
      <c r="BW52" s="74"/>
      <c r="BX52" s="109"/>
      <c r="BY52" s="74"/>
      <c r="BZ52" s="74"/>
      <c r="CA52" s="109"/>
      <c r="CB52" s="74"/>
      <c r="CC52" s="74"/>
      <c r="CD52" s="74"/>
      <c r="CE52" s="74"/>
      <c r="CF52" s="74"/>
      <c r="CG52" s="109"/>
      <c r="CH52" s="74"/>
      <c r="CI52" s="74"/>
      <c r="CJ52" s="109"/>
      <c r="CK52" s="74"/>
      <c r="CL52" s="74"/>
      <c r="CM52" s="109"/>
      <c r="CN52" s="74"/>
      <c r="CO52" s="74"/>
      <c r="CP52" s="109"/>
      <c r="CQ52" s="74"/>
      <c r="CR52" s="74"/>
      <c r="CS52" s="109"/>
      <c r="CT52" s="74"/>
      <c r="CU52" s="74"/>
      <c r="CV52" s="109"/>
      <c r="CW52" s="74"/>
      <c r="CX52" s="74"/>
      <c r="CY52" s="74"/>
      <c r="CZ52" s="74"/>
      <c r="DA52" s="74"/>
      <c r="DB52" s="74"/>
      <c r="DC52" s="74"/>
      <c r="DD52" s="74"/>
      <c r="DE52" s="78"/>
      <c r="DF52" s="74"/>
      <c r="DG52" s="74"/>
      <c r="DH52" s="78"/>
      <c r="DI52" s="78"/>
      <c r="DJ52" s="74"/>
      <c r="DK52" s="109"/>
      <c r="DL52" s="78"/>
      <c r="DM52" s="74"/>
      <c r="DN52" s="109"/>
      <c r="DO52" s="78"/>
      <c r="DP52" s="74"/>
      <c r="DQ52" s="109"/>
      <c r="DR52" s="78"/>
      <c r="DS52" s="74"/>
      <c r="DT52" s="109"/>
      <c r="DU52" s="78"/>
      <c r="DV52" s="74"/>
      <c r="DW52" s="109"/>
      <c r="DX52" s="78"/>
      <c r="DY52" s="74"/>
      <c r="DZ52" s="74"/>
      <c r="EA52" s="78"/>
      <c r="EB52" s="74"/>
      <c r="EC52" s="109"/>
      <c r="ED52" s="78"/>
      <c r="EE52" s="74"/>
      <c r="EF52" s="109"/>
      <c r="EG52" s="78"/>
      <c r="EH52" s="74"/>
      <c r="EI52" s="109"/>
      <c r="EJ52" s="78"/>
      <c r="EK52" s="74"/>
      <c r="EL52" s="109"/>
      <c r="EM52" s="78"/>
      <c r="EN52" s="74"/>
      <c r="EO52" s="109"/>
      <c r="EP52" s="74"/>
      <c r="EQ52" s="74"/>
      <c r="ER52" s="109"/>
      <c r="ES52" s="74"/>
      <c r="ET52" s="74"/>
      <c r="EU52" s="109"/>
      <c r="EV52" s="78"/>
      <c r="EW52" s="74"/>
      <c r="EX52" s="109"/>
      <c r="EY52" s="78"/>
      <c r="EZ52" s="74"/>
      <c r="FA52" s="109"/>
      <c r="FB52" s="78"/>
      <c r="FC52" s="74"/>
      <c r="FD52" s="109"/>
      <c r="FE52" s="78"/>
      <c r="FF52" s="74"/>
      <c r="FG52" s="109"/>
      <c r="FH52" s="78"/>
      <c r="FI52" s="74"/>
      <c r="FJ52" s="109"/>
      <c r="FK52" s="74"/>
      <c r="FL52" s="74"/>
      <c r="FM52" s="109"/>
      <c r="FN52" s="78"/>
      <c r="FO52" s="74"/>
      <c r="FP52" s="109"/>
      <c r="FQ52" s="74"/>
      <c r="FR52" s="74"/>
      <c r="FS52" s="109"/>
      <c r="FT52" s="74"/>
      <c r="FU52" s="74"/>
      <c r="FV52" s="109"/>
      <c r="FW52" s="74"/>
      <c r="FX52" s="74"/>
      <c r="FY52" s="109"/>
      <c r="FZ52" s="74"/>
      <c r="GA52" s="74"/>
      <c r="GB52" s="109"/>
      <c r="GC52" s="74"/>
      <c r="GD52" s="74"/>
      <c r="GE52" s="109"/>
      <c r="GF52" s="74"/>
      <c r="GG52" s="74"/>
      <c r="GH52" s="109"/>
      <c r="GI52" s="74"/>
      <c r="GJ52" s="74"/>
      <c r="GK52" s="109"/>
      <c r="GL52" s="74"/>
      <c r="GM52" s="74"/>
      <c r="GN52" s="109"/>
      <c r="GO52" s="78">
        <v>85550</v>
      </c>
      <c r="GP52" s="78">
        <v>85549.406180000005</v>
      </c>
      <c r="GQ52" s="74">
        <f>GP52/GO52*100</f>
        <v>99.999305879602574</v>
      </c>
      <c r="GR52" s="78"/>
      <c r="GS52" s="78"/>
      <c r="GT52" s="74"/>
      <c r="GU52" s="78"/>
      <c r="GV52" s="78"/>
      <c r="GW52" s="74"/>
      <c r="GX52" s="74"/>
      <c r="GY52" s="74"/>
      <c r="GZ52" s="74"/>
      <c r="HA52" s="74"/>
      <c r="HB52" s="74"/>
      <c r="HC52" s="74"/>
    </row>
    <row r="53" spans="1:211" s="31" customFormat="1" ht="15.75" x14ac:dyDescent="0.25">
      <c r="A53" s="41" t="s">
        <v>276</v>
      </c>
      <c r="B53" s="134">
        <f t="shared" si="102"/>
        <v>131112.66999999998</v>
      </c>
      <c r="C53" s="134">
        <f t="shared" si="103"/>
        <v>102696.19186000001</v>
      </c>
      <c r="D53" s="74">
        <f>C53/B53*100</f>
        <v>78.326672670154622</v>
      </c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8"/>
      <c r="AC53" s="74"/>
      <c r="AD53" s="74"/>
      <c r="AE53" s="74"/>
      <c r="AF53" s="74"/>
      <c r="AG53" s="74"/>
      <c r="AH53" s="74"/>
      <c r="AI53" s="78"/>
      <c r="AJ53" s="78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>
        <v>2700</v>
      </c>
      <c r="BE53" s="74">
        <v>956.51714000000004</v>
      </c>
      <c r="BF53" s="74">
        <f t="shared" si="9"/>
        <v>35.42656074074074</v>
      </c>
      <c r="BG53" s="74"/>
      <c r="BH53" s="74"/>
      <c r="BI53" s="74"/>
      <c r="BJ53" s="112"/>
      <c r="BK53" s="112"/>
      <c r="BL53" s="112"/>
      <c r="BM53" s="78"/>
      <c r="BN53" s="78"/>
      <c r="BO53" s="78"/>
      <c r="BP53" s="78"/>
      <c r="BQ53" s="78"/>
      <c r="BR53" s="78"/>
      <c r="BS53" s="74"/>
      <c r="BT53" s="74"/>
      <c r="BU53" s="109"/>
      <c r="BV53" s="74"/>
      <c r="BW53" s="74"/>
      <c r="BX53" s="109"/>
      <c r="BY53" s="74"/>
      <c r="BZ53" s="74"/>
      <c r="CA53" s="109"/>
      <c r="CB53" s="74">
        <v>69298.37</v>
      </c>
      <c r="CC53" s="74">
        <v>59593.471460000001</v>
      </c>
      <c r="CD53" s="74">
        <f>CC53/CB53*100</f>
        <v>85.995488003541794</v>
      </c>
      <c r="CE53" s="74"/>
      <c r="CF53" s="74"/>
      <c r="CG53" s="109"/>
      <c r="CH53" s="74"/>
      <c r="CI53" s="74"/>
      <c r="CJ53" s="109"/>
      <c r="CK53" s="74"/>
      <c r="CL53" s="74"/>
      <c r="CM53" s="109"/>
      <c r="CN53" s="74"/>
      <c r="CO53" s="74"/>
      <c r="CP53" s="109"/>
      <c r="CQ53" s="74"/>
      <c r="CR53" s="74"/>
      <c r="CS53" s="109"/>
      <c r="CT53" s="74"/>
      <c r="CU53" s="74"/>
      <c r="CV53" s="74"/>
      <c r="CW53" s="74">
        <v>23915.200000000001</v>
      </c>
      <c r="CX53" s="74">
        <v>11842.61931</v>
      </c>
      <c r="CY53" s="74">
        <f>CX53/CW53*100</f>
        <v>49.519215018063825</v>
      </c>
      <c r="CZ53" s="74"/>
      <c r="DA53" s="74"/>
      <c r="DB53" s="74"/>
      <c r="DC53" s="74"/>
      <c r="DD53" s="74"/>
      <c r="DE53" s="78"/>
      <c r="DF53" s="74"/>
      <c r="DG53" s="74"/>
      <c r="DH53" s="78"/>
      <c r="DI53" s="78"/>
      <c r="DJ53" s="74"/>
      <c r="DK53" s="109"/>
      <c r="DL53" s="78"/>
      <c r="DM53" s="74"/>
      <c r="DN53" s="109"/>
      <c r="DO53" s="78"/>
      <c r="DP53" s="74"/>
      <c r="DQ53" s="109"/>
      <c r="DR53" s="78"/>
      <c r="DS53" s="74"/>
      <c r="DT53" s="109"/>
      <c r="DU53" s="78"/>
      <c r="DV53" s="74"/>
      <c r="DW53" s="109"/>
      <c r="DX53" s="78">
        <v>19560</v>
      </c>
      <c r="DY53" s="74">
        <v>19560</v>
      </c>
      <c r="DZ53" s="74">
        <f t="shared" si="261"/>
        <v>100</v>
      </c>
      <c r="EA53" s="78"/>
      <c r="EB53" s="74"/>
      <c r="EC53" s="109"/>
      <c r="ED53" s="78"/>
      <c r="EE53" s="74"/>
      <c r="EF53" s="109"/>
      <c r="EG53" s="78"/>
      <c r="EH53" s="74"/>
      <c r="EI53" s="109"/>
      <c r="EJ53" s="78"/>
      <c r="EK53" s="74"/>
      <c r="EL53" s="109"/>
      <c r="EM53" s="78"/>
      <c r="EN53" s="74"/>
      <c r="EO53" s="109"/>
      <c r="EP53" s="74"/>
      <c r="EQ53" s="74"/>
      <c r="ER53" s="109"/>
      <c r="ES53" s="74"/>
      <c r="ET53" s="74"/>
      <c r="EU53" s="109"/>
      <c r="EV53" s="78"/>
      <c r="EW53" s="74"/>
      <c r="EX53" s="109"/>
      <c r="EY53" s="78"/>
      <c r="EZ53" s="74"/>
      <c r="FA53" s="109"/>
      <c r="FB53" s="78"/>
      <c r="FC53" s="74"/>
      <c r="FD53" s="109"/>
      <c r="FE53" s="78"/>
      <c r="FF53" s="74"/>
      <c r="FG53" s="109"/>
      <c r="FH53" s="78"/>
      <c r="FI53" s="74"/>
      <c r="FJ53" s="109"/>
      <c r="FK53" s="74"/>
      <c r="FL53" s="74"/>
      <c r="FM53" s="109"/>
      <c r="FN53" s="78"/>
      <c r="FO53" s="74"/>
      <c r="FP53" s="109"/>
      <c r="FQ53" s="74"/>
      <c r="FR53" s="74"/>
      <c r="FS53" s="109"/>
      <c r="FT53" s="74"/>
      <c r="FU53" s="74"/>
      <c r="FV53" s="109"/>
      <c r="FW53" s="74"/>
      <c r="FX53" s="74"/>
      <c r="FY53" s="109"/>
      <c r="FZ53" s="74"/>
      <c r="GA53" s="74"/>
      <c r="GB53" s="109"/>
      <c r="GC53" s="74"/>
      <c r="GD53" s="74"/>
      <c r="GE53" s="109"/>
      <c r="GF53" s="74"/>
      <c r="GG53" s="74"/>
      <c r="GH53" s="109"/>
      <c r="GI53" s="74"/>
      <c r="GJ53" s="74"/>
      <c r="GK53" s="109"/>
      <c r="GL53" s="74"/>
      <c r="GM53" s="74"/>
      <c r="GN53" s="109"/>
      <c r="GO53" s="74"/>
      <c r="GP53" s="74"/>
      <c r="GQ53" s="74"/>
      <c r="GR53" s="74">
        <v>15639.1</v>
      </c>
      <c r="GS53" s="74">
        <v>10743.583949999998</v>
      </c>
      <c r="GT53" s="74">
        <f>GS53/GR53*100</f>
        <v>68.696945156690589</v>
      </c>
      <c r="GU53" s="74"/>
      <c r="GV53" s="74"/>
      <c r="GW53" s="74"/>
      <c r="GX53" s="74"/>
      <c r="GY53" s="74"/>
      <c r="GZ53" s="74"/>
      <c r="HA53" s="74"/>
      <c r="HB53" s="74"/>
      <c r="HC53" s="74"/>
    </row>
    <row r="54" spans="1:211" s="31" customFormat="1" ht="15.75" x14ac:dyDescent="0.25">
      <c r="A54" s="41" t="s">
        <v>448</v>
      </c>
      <c r="B54" s="134">
        <f t="shared" si="102"/>
        <v>41268.306819999998</v>
      </c>
      <c r="C54" s="134">
        <f t="shared" si="103"/>
        <v>36110.195799999994</v>
      </c>
      <c r="D54" s="74">
        <f>C54/B54*100</f>
        <v>87.501035498019974</v>
      </c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8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>
        <v>2109.4430000000002</v>
      </c>
      <c r="BE54" s="74">
        <v>1490.38914</v>
      </c>
      <c r="BF54" s="74">
        <f t="shared" si="9"/>
        <v>70.65320750548841</v>
      </c>
      <c r="BG54" s="74"/>
      <c r="BH54" s="74"/>
      <c r="BI54" s="74"/>
      <c r="BJ54" s="112"/>
      <c r="BK54" s="112"/>
      <c r="BL54" s="112"/>
      <c r="BM54" s="74"/>
      <c r="BN54" s="74"/>
      <c r="BO54" s="109"/>
      <c r="BP54" s="74"/>
      <c r="BQ54" s="74"/>
      <c r="BR54" s="109"/>
      <c r="BS54" s="74"/>
      <c r="BT54" s="74"/>
      <c r="BU54" s="109"/>
      <c r="BV54" s="74"/>
      <c r="BW54" s="74"/>
      <c r="BX54" s="109"/>
      <c r="BY54" s="74"/>
      <c r="BZ54" s="74"/>
      <c r="CA54" s="109"/>
      <c r="CB54" s="74"/>
      <c r="CC54" s="74"/>
      <c r="CD54" s="109"/>
      <c r="CE54" s="74"/>
      <c r="CF54" s="74"/>
      <c r="CG54" s="109"/>
      <c r="CH54" s="74"/>
      <c r="CI54" s="74"/>
      <c r="CJ54" s="109"/>
      <c r="CK54" s="74"/>
      <c r="CL54" s="74"/>
      <c r="CM54" s="109"/>
      <c r="CN54" s="74"/>
      <c r="CO54" s="74"/>
      <c r="CP54" s="109"/>
      <c r="CQ54" s="74"/>
      <c r="CR54" s="74"/>
      <c r="CS54" s="109"/>
      <c r="CT54" s="74"/>
      <c r="CU54" s="74"/>
      <c r="CV54" s="74"/>
      <c r="CW54" s="74"/>
      <c r="CX54" s="74"/>
      <c r="CY54" s="109"/>
      <c r="CZ54" s="74"/>
      <c r="DA54" s="74"/>
      <c r="DB54" s="74"/>
      <c r="DC54" s="74"/>
      <c r="DD54" s="74"/>
      <c r="DE54" s="78"/>
      <c r="DF54" s="74"/>
      <c r="DG54" s="74"/>
      <c r="DH54" s="78"/>
      <c r="DI54" s="78"/>
      <c r="DJ54" s="74"/>
      <c r="DK54" s="109"/>
      <c r="DL54" s="78"/>
      <c r="DM54" s="74"/>
      <c r="DN54" s="109"/>
      <c r="DO54" s="78"/>
      <c r="DP54" s="74"/>
      <c r="DQ54" s="109"/>
      <c r="DR54" s="78"/>
      <c r="DS54" s="74"/>
      <c r="DT54" s="109"/>
      <c r="DU54" s="78"/>
      <c r="DV54" s="74"/>
      <c r="DW54" s="109"/>
      <c r="DX54" s="78">
        <v>36537</v>
      </c>
      <c r="DY54" s="74">
        <v>34619.806659999995</v>
      </c>
      <c r="DZ54" s="74">
        <f t="shared" si="261"/>
        <v>94.752734652543978</v>
      </c>
      <c r="EA54" s="78"/>
      <c r="EB54" s="74"/>
      <c r="EC54" s="109"/>
      <c r="ED54" s="78"/>
      <c r="EE54" s="74"/>
      <c r="EF54" s="109"/>
      <c r="EG54" s="78"/>
      <c r="EH54" s="74"/>
      <c r="EI54" s="109"/>
      <c r="EJ54" s="78"/>
      <c r="EK54" s="74"/>
      <c r="EL54" s="109"/>
      <c r="EM54" s="78"/>
      <c r="EN54" s="74"/>
      <c r="EO54" s="109"/>
      <c r="EP54" s="74"/>
      <c r="EQ54" s="74"/>
      <c r="ER54" s="109"/>
      <c r="ES54" s="74"/>
      <c r="ET54" s="74"/>
      <c r="EU54" s="109"/>
      <c r="EV54" s="78"/>
      <c r="EW54" s="74"/>
      <c r="EX54" s="109"/>
      <c r="EY54" s="78"/>
      <c r="EZ54" s="74"/>
      <c r="FA54" s="109"/>
      <c r="FB54" s="78"/>
      <c r="FC54" s="74"/>
      <c r="FD54" s="109"/>
      <c r="FE54" s="78"/>
      <c r="FF54" s="74"/>
      <c r="FG54" s="109"/>
      <c r="FH54" s="78"/>
      <c r="FI54" s="74"/>
      <c r="FJ54" s="109"/>
      <c r="FK54" s="74"/>
      <c r="FL54" s="74"/>
      <c r="FM54" s="109"/>
      <c r="FN54" s="78"/>
      <c r="FO54" s="74"/>
      <c r="FP54" s="109"/>
      <c r="FQ54" s="74"/>
      <c r="FR54" s="74"/>
      <c r="FS54" s="109"/>
      <c r="FT54" s="74"/>
      <c r="FU54" s="74"/>
      <c r="FV54" s="109"/>
      <c r="FW54" s="74"/>
      <c r="FX54" s="74"/>
      <c r="FY54" s="109"/>
      <c r="FZ54" s="74"/>
      <c r="GA54" s="74"/>
      <c r="GB54" s="109"/>
      <c r="GC54" s="74"/>
      <c r="GD54" s="74"/>
      <c r="GE54" s="109"/>
      <c r="GF54" s="74">
        <v>2621.86382</v>
      </c>
      <c r="GG54" s="74"/>
      <c r="GH54" s="109"/>
      <c r="GI54" s="74"/>
      <c r="GJ54" s="74"/>
      <c r="GK54" s="109"/>
      <c r="GL54" s="74"/>
      <c r="GM54" s="74"/>
      <c r="GN54" s="109"/>
      <c r="GO54" s="74"/>
      <c r="GP54" s="74"/>
      <c r="GQ54" s="74"/>
      <c r="GR54" s="74"/>
      <c r="GS54" s="74"/>
      <c r="GT54" s="74"/>
      <c r="GU54" s="74"/>
      <c r="GV54" s="74"/>
      <c r="GW54" s="74"/>
      <c r="GX54" s="74"/>
      <c r="GY54" s="74"/>
      <c r="GZ54" s="74"/>
      <c r="HA54" s="74"/>
      <c r="HB54" s="74"/>
      <c r="HC54" s="74"/>
    </row>
    <row r="55" spans="1:211" s="32" customFormat="1" ht="31.5" x14ac:dyDescent="0.25">
      <c r="A55" s="40" t="s">
        <v>287</v>
      </c>
      <c r="B55" s="133">
        <f t="shared" si="102"/>
        <v>340512.98787000007</v>
      </c>
      <c r="C55" s="133">
        <f t="shared" si="103"/>
        <v>252455.11590999999</v>
      </c>
      <c r="D55" s="91">
        <f t="shared" ref="D55" si="318">C55/B55*100</f>
        <v>74.139643685597534</v>
      </c>
      <c r="E55" s="92">
        <f t="shared" ref="E55:BL55" si="319">E56+E57+E58+E59+E60+E62+E63+E64+E65+E66+E67+E68+E69+E70+E71+E72</f>
        <v>1516.2527</v>
      </c>
      <c r="F55" s="92">
        <f t="shared" si="319"/>
        <v>1516.2527</v>
      </c>
      <c r="G55" s="91">
        <f t="shared" si="264"/>
        <v>100</v>
      </c>
      <c r="H55" s="92">
        <f t="shared" si="319"/>
        <v>240</v>
      </c>
      <c r="I55" s="92">
        <f t="shared" si="319"/>
        <v>240</v>
      </c>
      <c r="J55" s="91">
        <f t="shared" ref="J55:J56" si="320">I55/H55*100</f>
        <v>100</v>
      </c>
      <c r="K55" s="92">
        <f t="shared" ref="K55:M55" si="321">K56+K57+K58+K59+K60+K62+K63+K64+K65+K66+K67+K68+K69+K70+K71+K72</f>
        <v>0</v>
      </c>
      <c r="L55" s="92">
        <f t="shared" si="321"/>
        <v>0</v>
      </c>
      <c r="M55" s="92">
        <f t="shared" si="321"/>
        <v>0</v>
      </c>
      <c r="N55" s="92">
        <f t="shared" ref="N55:P55" si="322">N56+N57+N58+N59+N60+N62+N63+N64+N65+N66+N67+N68+N69+N70+N71+N72</f>
        <v>0</v>
      </c>
      <c r="O55" s="92">
        <f t="shared" si="322"/>
        <v>0</v>
      </c>
      <c r="P55" s="92">
        <f t="shared" si="322"/>
        <v>0</v>
      </c>
      <c r="Q55" s="92">
        <f t="shared" ref="Q55:S55" si="323">Q56+Q57+Q58+Q59+Q60+Q62+Q63+Q64+Q65+Q66+Q67+Q68+Q69+Q70+Q71+Q72</f>
        <v>0</v>
      </c>
      <c r="R55" s="92">
        <f t="shared" si="323"/>
        <v>0</v>
      </c>
      <c r="S55" s="92">
        <f t="shared" si="323"/>
        <v>0</v>
      </c>
      <c r="T55" s="92">
        <f t="shared" ref="T55:V55" si="324">T56+T57+T58+T59+T60+T62+T63+T64+T65+T66+T67+T68+T69+T70+T71+T72</f>
        <v>0</v>
      </c>
      <c r="U55" s="92">
        <f t="shared" si="324"/>
        <v>0</v>
      </c>
      <c r="V55" s="92">
        <f t="shared" si="324"/>
        <v>0</v>
      </c>
      <c r="W55" s="92">
        <f t="shared" ref="W55:Y55" si="325">W56+W57+W58+W59+W60+W62+W63+W64+W65+W66+W67+W68+W69+W70+W71+W72</f>
        <v>0</v>
      </c>
      <c r="X55" s="92">
        <f t="shared" si="325"/>
        <v>0</v>
      </c>
      <c r="Y55" s="92">
        <f t="shared" si="325"/>
        <v>0</v>
      </c>
      <c r="Z55" s="92">
        <f t="shared" si="319"/>
        <v>7036.8144000000002</v>
      </c>
      <c r="AA55" s="92">
        <f t="shared" si="319"/>
        <v>6990.3173799999995</v>
      </c>
      <c r="AB55" s="92">
        <f t="shared" ref="AB55:AB56" si="326">AA55/Z55*100</f>
        <v>99.339231968374776</v>
      </c>
      <c r="AC55" s="92">
        <f t="shared" si="319"/>
        <v>0</v>
      </c>
      <c r="AD55" s="92">
        <f t="shared" si="319"/>
        <v>0</v>
      </c>
      <c r="AE55" s="92">
        <f t="shared" si="319"/>
        <v>0</v>
      </c>
      <c r="AF55" s="92">
        <f t="shared" si="319"/>
        <v>2633.3707899999999</v>
      </c>
      <c r="AG55" s="92">
        <f t="shared" si="319"/>
        <v>2633.3707899999999</v>
      </c>
      <c r="AH55" s="92">
        <f t="shared" si="319"/>
        <v>100</v>
      </c>
      <c r="AI55" s="92">
        <f t="shared" si="319"/>
        <v>2573.02</v>
      </c>
      <c r="AJ55" s="92">
        <f t="shared" si="319"/>
        <v>2573.02</v>
      </c>
      <c r="AK55" s="91">
        <f>AJ55/AI55*100</f>
        <v>100</v>
      </c>
      <c r="AL55" s="92">
        <f t="shared" si="319"/>
        <v>102.04082</v>
      </c>
      <c r="AM55" s="92">
        <f t="shared" si="319"/>
        <v>102.04082</v>
      </c>
      <c r="AN55" s="91">
        <f>AM55/AL55*100</f>
        <v>100</v>
      </c>
      <c r="AO55" s="92">
        <f t="shared" si="319"/>
        <v>0</v>
      </c>
      <c r="AP55" s="92">
        <f t="shared" si="319"/>
        <v>0</v>
      </c>
      <c r="AQ55" s="91"/>
      <c r="AR55" s="92">
        <f t="shared" ref="AR55:AS55" si="327">AR56+AR57+AR58+AR59+AR60+AR62+AR63+AR64+AR65+AR66+AR67+AR68+AR69+AR70+AR71+AR72</f>
        <v>473.4</v>
      </c>
      <c r="AS55" s="92">
        <f t="shared" si="327"/>
        <v>473.4</v>
      </c>
      <c r="AT55" s="91">
        <f>AS55/AR55*100</f>
        <v>100</v>
      </c>
      <c r="AU55" s="92"/>
      <c r="AV55" s="92"/>
      <c r="AW55" s="91"/>
      <c r="AX55" s="92"/>
      <c r="AY55" s="92"/>
      <c r="AZ55" s="91"/>
      <c r="BA55" s="92">
        <f t="shared" si="319"/>
        <v>0</v>
      </c>
      <c r="BB55" s="92">
        <f t="shared" si="319"/>
        <v>0</v>
      </c>
      <c r="BC55" s="92">
        <f t="shared" si="319"/>
        <v>0</v>
      </c>
      <c r="BD55" s="92">
        <f t="shared" si="319"/>
        <v>4913.4491999999991</v>
      </c>
      <c r="BE55" s="92">
        <f t="shared" si="319"/>
        <v>4541.69625</v>
      </c>
      <c r="BF55" s="91">
        <f t="shared" si="9"/>
        <v>92.433971842020895</v>
      </c>
      <c r="BG55" s="92">
        <f t="shared" si="319"/>
        <v>10000</v>
      </c>
      <c r="BH55" s="92">
        <f t="shared" si="319"/>
        <v>10000</v>
      </c>
      <c r="BI55" s="91">
        <f t="shared" ref="BI55" si="328">BH55/BG55*100</f>
        <v>100</v>
      </c>
      <c r="BJ55" s="92">
        <f t="shared" si="319"/>
        <v>66140.899999999994</v>
      </c>
      <c r="BK55" s="92">
        <f t="shared" si="319"/>
        <v>39818.52562</v>
      </c>
      <c r="BL55" s="92">
        <f t="shared" si="319"/>
        <v>60.202576045986675</v>
      </c>
      <c r="BM55" s="92">
        <f t="shared" ref="BM55:DG55" si="329">BM56+BM57+BM58+BM59+BM60+BM62+BM63+BM64+BM65+BM66+BM67+BM68+BM69+BM70+BM71+BM72</f>
        <v>10471.299999999999</v>
      </c>
      <c r="BN55" s="92">
        <f t="shared" si="329"/>
        <v>10471.299999999999</v>
      </c>
      <c r="BO55" s="92">
        <f>BN55/BM55*100</f>
        <v>100</v>
      </c>
      <c r="BP55" s="92">
        <f t="shared" ref="BP55:BR55" si="330">BP56+BP57+BP58+BP59+BP60+BP62+BP63+BP64+BP65+BP66+BP67+BP68+BP69+BP70+BP71+BP72</f>
        <v>0</v>
      </c>
      <c r="BQ55" s="92">
        <f t="shared" si="330"/>
        <v>0</v>
      </c>
      <c r="BR55" s="92">
        <f t="shared" si="330"/>
        <v>0</v>
      </c>
      <c r="BS55" s="92">
        <f t="shared" si="329"/>
        <v>3864.4</v>
      </c>
      <c r="BT55" s="92">
        <f t="shared" si="329"/>
        <v>3005.0067899999999</v>
      </c>
      <c r="BU55" s="92">
        <f t="shared" si="329"/>
        <v>77.761277041714109</v>
      </c>
      <c r="BV55" s="92">
        <f t="shared" ref="BV55:BW55" si="331">BV56+BV57+BV58+BV59+BV60+BV62+BV63+BV64+BV65+BV66+BV67+BV68+BV69+BV70+BV71+BV72</f>
        <v>790</v>
      </c>
      <c r="BW55" s="92">
        <f t="shared" si="331"/>
        <v>0</v>
      </c>
      <c r="BX55" s="92">
        <f t="shared" ref="BX55:BX56" si="332">BW55/BV55*100</f>
        <v>0</v>
      </c>
      <c r="BY55" s="92">
        <f t="shared" ref="BY55:BZ55" si="333">BY56+BY57+BY58+BY59+BY60+BY62+BY63+BY64+BY65+BY66+BY67+BY68+BY69+BY70+BY71+BY72</f>
        <v>840</v>
      </c>
      <c r="BZ55" s="92">
        <f t="shared" si="333"/>
        <v>13.97</v>
      </c>
      <c r="CA55" s="92">
        <f t="shared" ref="CA55:CA56" si="334">BZ55/BY55*100</f>
        <v>1.6630952380952382</v>
      </c>
      <c r="CB55" s="92">
        <f t="shared" si="329"/>
        <v>0</v>
      </c>
      <c r="CC55" s="92">
        <f t="shared" si="329"/>
        <v>0</v>
      </c>
      <c r="CD55" s="92">
        <f t="shared" si="329"/>
        <v>0</v>
      </c>
      <c r="CE55" s="92">
        <f t="shared" si="329"/>
        <v>0</v>
      </c>
      <c r="CF55" s="92">
        <f t="shared" si="329"/>
        <v>0</v>
      </c>
      <c r="CG55" s="92">
        <f t="shared" si="329"/>
        <v>0</v>
      </c>
      <c r="CH55" s="92">
        <f t="shared" ref="CH55:CJ55" si="335">CH56+CH57+CH58+CH59+CH60+CH62+CH63+CH64+CH65+CH66+CH67+CH68+CH69+CH70+CH71+CH72</f>
        <v>0</v>
      </c>
      <c r="CI55" s="92">
        <f t="shared" si="335"/>
        <v>0</v>
      </c>
      <c r="CJ55" s="92">
        <f t="shared" si="335"/>
        <v>0</v>
      </c>
      <c r="CK55" s="92">
        <f t="shared" si="329"/>
        <v>4497.3179199999995</v>
      </c>
      <c r="CL55" s="92">
        <f t="shared" si="329"/>
        <v>4497.3179199999995</v>
      </c>
      <c r="CM55" s="91">
        <f t="shared" ref="CM55" si="336">CL55/CK55*100</f>
        <v>100</v>
      </c>
      <c r="CN55" s="92">
        <f t="shared" si="329"/>
        <v>0</v>
      </c>
      <c r="CO55" s="92">
        <f t="shared" si="329"/>
        <v>0</v>
      </c>
      <c r="CP55" s="92">
        <f t="shared" si="329"/>
        <v>0</v>
      </c>
      <c r="CQ55" s="92">
        <f t="shared" ref="CQ55:CS55" si="337">CQ56+CQ57+CQ58+CQ59+CQ60+CQ62+CQ63+CQ64+CQ65+CQ66+CQ67+CQ68+CQ69+CQ70+CQ71+CQ72</f>
        <v>0</v>
      </c>
      <c r="CR55" s="92">
        <f t="shared" si="337"/>
        <v>0</v>
      </c>
      <c r="CS55" s="92">
        <f t="shared" si="337"/>
        <v>0</v>
      </c>
      <c r="CT55" s="92">
        <f t="shared" si="329"/>
        <v>0</v>
      </c>
      <c r="CU55" s="92">
        <f t="shared" si="329"/>
        <v>0</v>
      </c>
      <c r="CV55" s="92">
        <f t="shared" si="329"/>
        <v>0</v>
      </c>
      <c r="CW55" s="92">
        <f t="shared" si="329"/>
        <v>0</v>
      </c>
      <c r="CX55" s="92">
        <f t="shared" si="329"/>
        <v>0</v>
      </c>
      <c r="CY55" s="92">
        <f t="shared" si="329"/>
        <v>0</v>
      </c>
      <c r="CZ55" s="92">
        <f t="shared" si="329"/>
        <v>0</v>
      </c>
      <c r="DA55" s="92">
        <f t="shared" si="329"/>
        <v>0</v>
      </c>
      <c r="DB55" s="92">
        <f t="shared" si="329"/>
        <v>0</v>
      </c>
      <c r="DC55" s="92">
        <f t="shared" si="329"/>
        <v>1216.2</v>
      </c>
      <c r="DD55" s="92">
        <f t="shared" si="329"/>
        <v>639.5</v>
      </c>
      <c r="DE55" s="92">
        <f t="shared" si="285"/>
        <v>52.581812201940473</v>
      </c>
      <c r="DF55" s="92">
        <f t="shared" si="329"/>
        <v>16091.0412</v>
      </c>
      <c r="DG55" s="92">
        <f t="shared" si="329"/>
        <v>16091.0412</v>
      </c>
      <c r="DH55" s="92">
        <f>DG55/DF55*100</f>
        <v>100</v>
      </c>
      <c r="DI55" s="92">
        <f t="shared" ref="DI55:DV55" si="338">DI56+DI57+DI58+DI59+DI60+DI62+DI63+DI64+DI65+DI66+DI67+DI68+DI69+DI70+DI71+DI72</f>
        <v>11207.4</v>
      </c>
      <c r="DJ55" s="92">
        <f t="shared" si="338"/>
        <v>6056</v>
      </c>
      <c r="DK55" s="92">
        <f t="shared" si="338"/>
        <v>54.035726395060415</v>
      </c>
      <c r="DL55" s="92">
        <f t="shared" ref="DL55:DN55" si="339">DL56+DL57+DL58+DL59+DL60+DL62+DL63+DL64+DL65+DL66+DL67+DL68+DL69+DL70+DL71+DL72</f>
        <v>3650</v>
      </c>
      <c r="DM55" s="92">
        <f t="shared" si="339"/>
        <v>481.46890999999999</v>
      </c>
      <c r="DN55" s="92">
        <f t="shared" si="339"/>
        <v>13.190929041095888</v>
      </c>
      <c r="DO55" s="92">
        <f t="shared" ref="DO55:DP55" si="340">DO56+DO57+DO58+DO59+DO60+DO62+DO63+DO64+DO65+DO66+DO67+DO68+DO69+DO70+DO71+DO72</f>
        <v>0</v>
      </c>
      <c r="DP55" s="92">
        <f t="shared" si="340"/>
        <v>0</v>
      </c>
      <c r="DQ55" s="92"/>
      <c r="DR55" s="92">
        <f t="shared" ref="DR55:DS55" si="341">DR56+DR57+DR58+DR59+DR60+DR62+DR63+DR64+DR65+DR66+DR67+DR68+DR69+DR70+DR71+DR72</f>
        <v>0</v>
      </c>
      <c r="DS55" s="92">
        <f t="shared" si="341"/>
        <v>0</v>
      </c>
      <c r="DT55" s="92"/>
      <c r="DU55" s="92">
        <f t="shared" si="338"/>
        <v>36499.300000000003</v>
      </c>
      <c r="DV55" s="92">
        <f t="shared" si="338"/>
        <v>23449.371449999999</v>
      </c>
      <c r="DW55" s="92">
        <f t="shared" si="132"/>
        <v>64.24608540437761</v>
      </c>
      <c r="DX55" s="92">
        <f>SUM(DX56:DX72)</f>
        <v>72729</v>
      </c>
      <c r="DY55" s="92">
        <f>SUM(DY56:DY72)</f>
        <v>71454.846339999989</v>
      </c>
      <c r="DZ55" s="91">
        <f t="shared" si="261"/>
        <v>98.248080325592255</v>
      </c>
      <c r="EA55" s="92">
        <f t="shared" ref="EA55:EB55" si="342">EA56+EA57+EA58+EA59+EA60+EA62+EA63+EA64+EA65+EA66+EA67+EA68+EA69+EA70+EA71+EA72</f>
        <v>1796.3083300000001</v>
      </c>
      <c r="EB55" s="92">
        <f t="shared" si="342"/>
        <v>1003.51075</v>
      </c>
      <c r="EC55" s="92">
        <f>EB55/EA55*100</f>
        <v>55.865172656634066</v>
      </c>
      <c r="ED55" s="92">
        <f t="shared" ref="ED55:EE55" si="343">ED56+ED57+ED58+ED59+ED60+ED62+ED63+ED64+ED65+ED66+ED67+ED68+ED69+ED70+ED71+ED72</f>
        <v>272.39166999999998</v>
      </c>
      <c r="EE55" s="92">
        <f t="shared" si="343"/>
        <v>0</v>
      </c>
      <c r="EF55" s="92">
        <f>EE55/ED55*100</f>
        <v>0</v>
      </c>
      <c r="EG55" s="92">
        <f t="shared" ref="EG55:EH55" si="344">EG56+EG57+EG58+EG59+EG60+EG62+EG63+EG64+EG65+EG66+EG67+EG68+EG69+EG70+EG71+EG72</f>
        <v>440</v>
      </c>
      <c r="EH55" s="92">
        <f t="shared" si="344"/>
        <v>199.99799999999999</v>
      </c>
      <c r="EI55" s="92">
        <f>EH55/EG55*100</f>
        <v>45.454090909090908</v>
      </c>
      <c r="EJ55" s="92">
        <f t="shared" ref="EJ55:EK55" si="345">EJ56+EJ57+EJ58+EJ59+EJ60+EJ62+EJ63+EJ64+EJ65+EJ66+EJ67+EJ68+EJ69+EJ70+EJ71+EJ72</f>
        <v>1568.7460000000001</v>
      </c>
      <c r="EK55" s="92">
        <f t="shared" si="345"/>
        <v>1568.7460000000001</v>
      </c>
      <c r="EL55" s="92">
        <f>EK55/EJ55*100</f>
        <v>100</v>
      </c>
      <c r="EM55" s="92">
        <f t="shared" ref="EM55:EU55" si="346">EM56+EM57+EM58+EM59+EM60+EM62+EM63+EM64+EM65+EM66+EM67+EM68+EM69+EM70+EM71+EM72</f>
        <v>0</v>
      </c>
      <c r="EN55" s="92">
        <f t="shared" si="346"/>
        <v>0</v>
      </c>
      <c r="EO55" s="92">
        <f t="shared" si="346"/>
        <v>0</v>
      </c>
      <c r="EP55" s="92">
        <f t="shared" si="346"/>
        <v>5200</v>
      </c>
      <c r="EQ55" s="92">
        <f t="shared" si="346"/>
        <v>5200</v>
      </c>
      <c r="ER55" s="92">
        <f t="shared" si="346"/>
        <v>100</v>
      </c>
      <c r="ES55" s="92">
        <f t="shared" si="346"/>
        <v>7800</v>
      </c>
      <c r="ET55" s="92">
        <f t="shared" si="346"/>
        <v>7800</v>
      </c>
      <c r="EU55" s="92">
        <f t="shared" si="346"/>
        <v>100</v>
      </c>
      <c r="EV55" s="92">
        <f t="shared" ref="EV55:EX55" si="347">EV56+EV57+EV58+EV59+EV60+EV62+EV63+EV64+EV65+EV66+EV67+EV68+EV69+EV70+EV71+EV72</f>
        <v>0</v>
      </c>
      <c r="EW55" s="92">
        <f t="shared" si="347"/>
        <v>0</v>
      </c>
      <c r="EX55" s="92">
        <f t="shared" si="347"/>
        <v>0</v>
      </c>
      <c r="EY55" s="92">
        <f t="shared" ref="EY55:FA55" si="348">EY56+EY57+EY58+EY59+EY60+EY62+EY63+EY64+EY65+EY66+EY67+EY68+EY69+EY70+EY71+EY72</f>
        <v>0</v>
      </c>
      <c r="EZ55" s="92">
        <f t="shared" si="348"/>
        <v>0</v>
      </c>
      <c r="FA55" s="92">
        <f t="shared" si="348"/>
        <v>0</v>
      </c>
      <c r="FB55" s="92">
        <f t="shared" ref="FB55:FD55" si="349">FB56+FB57+FB58+FB59+FB60+FB62+FB63+FB64+FB65+FB66+FB67+FB68+FB69+FB70+FB71+FB72</f>
        <v>0</v>
      </c>
      <c r="FC55" s="92">
        <f t="shared" si="349"/>
        <v>0</v>
      </c>
      <c r="FD55" s="92">
        <f t="shared" si="349"/>
        <v>0</v>
      </c>
      <c r="FE55" s="92">
        <f t="shared" ref="FE55:FG55" si="350">FE56+FE57+FE58+FE59+FE60+FE62+FE63+FE64+FE65+FE66+FE67+FE68+FE69+FE70+FE71+FE72</f>
        <v>0</v>
      </c>
      <c r="FF55" s="92">
        <f t="shared" si="350"/>
        <v>0</v>
      </c>
      <c r="FG55" s="92">
        <f t="shared" si="350"/>
        <v>0</v>
      </c>
      <c r="FH55" s="92">
        <f t="shared" ref="FH55:FL55" si="351">FH56+FH57+FH58+FH59+FH60+FH62+FH63+FH64+FH65+FH66+FH67+FH68+FH69+FH70+FH71+FH72</f>
        <v>0</v>
      </c>
      <c r="FI55" s="92">
        <f t="shared" si="351"/>
        <v>0</v>
      </c>
      <c r="FJ55" s="92">
        <f t="shared" si="351"/>
        <v>0</v>
      </c>
      <c r="FK55" s="92"/>
      <c r="FL55" s="92">
        <f t="shared" si="351"/>
        <v>0</v>
      </c>
      <c r="FM55" s="92"/>
      <c r="FN55" s="92">
        <f t="shared" ref="FN55:FP55" si="352">FN56+FN57+FN58+FN59+FN60+FN62+FN63+FN64+FN65+FN66+FN67+FN68+FN69+FN70+FN71+FN72</f>
        <v>0</v>
      </c>
      <c r="FO55" s="92">
        <f t="shared" si="352"/>
        <v>0</v>
      </c>
      <c r="FP55" s="92">
        <f t="shared" si="352"/>
        <v>0</v>
      </c>
      <c r="FQ55" s="92"/>
      <c r="FR55" s="92">
        <f t="shared" ref="FR55" si="353">FR56+FR57+FR58+FR59+FR60+FR62+FR63+FR64+FR65+FR66+FR67+FR68+FR69+FR70+FR71+FR72</f>
        <v>0</v>
      </c>
      <c r="FS55" s="92"/>
      <c r="FT55" s="92">
        <f t="shared" ref="FT55:FX55" si="354">FT56+FT57+FT58+FT59+FT60+FT62+FT63+FT64+FT65+FT66+FT67+FT68+FT69+FT70+FT71+FT72</f>
        <v>0</v>
      </c>
      <c r="FU55" s="92">
        <f t="shared" si="354"/>
        <v>0</v>
      </c>
      <c r="FV55" s="92">
        <f t="shared" si="354"/>
        <v>0</v>
      </c>
      <c r="FW55" s="92">
        <f t="shared" si="354"/>
        <v>59602.134840000006</v>
      </c>
      <c r="FX55" s="92">
        <f t="shared" si="354"/>
        <v>28034.414989999997</v>
      </c>
      <c r="FY55" s="92">
        <f t="shared" ref="FY55:FY56" si="355">FX55/FW55*100</f>
        <v>47.035924242071985</v>
      </c>
      <c r="FZ55" s="92">
        <f t="shared" ref="FZ55:GA55" si="356">FZ56+FZ57+FZ58+FZ59+FZ60+FZ62+FZ63+FZ64+FZ65+FZ66+FZ67+FZ68+FZ69+FZ70+FZ71+FZ72</f>
        <v>3600</v>
      </c>
      <c r="GA55" s="92">
        <f t="shared" si="356"/>
        <v>3600</v>
      </c>
      <c r="GB55" s="92">
        <f t="shared" ref="GB55:GB56" si="357">GA55/FZ55*100</f>
        <v>100</v>
      </c>
      <c r="GC55" s="92">
        <f t="shared" ref="GC55:GE55" si="358">GC56+GC57+GC58+GC59+GC60+GC62+GC63+GC64+GC65+GC66+GC67+GC68+GC69+GC70+GC71+GC72</f>
        <v>0</v>
      </c>
      <c r="GD55" s="92">
        <f t="shared" si="358"/>
        <v>0</v>
      </c>
      <c r="GE55" s="92">
        <f t="shared" si="358"/>
        <v>0</v>
      </c>
      <c r="GF55" s="92">
        <f t="shared" ref="GF55:GP55" si="359">GF56+GF57+GF58+GF59+GF60+GF62+GF63+GF64+GF65+GF66+GF67+GF68+GF69+GF70+GF71+GF72</f>
        <v>0</v>
      </c>
      <c r="GG55" s="92">
        <f t="shared" si="359"/>
        <v>0</v>
      </c>
      <c r="GH55" s="92">
        <f t="shared" si="359"/>
        <v>0</v>
      </c>
      <c r="GI55" s="92">
        <f t="shared" si="359"/>
        <v>0</v>
      </c>
      <c r="GJ55" s="92">
        <f t="shared" si="359"/>
        <v>0</v>
      </c>
      <c r="GK55" s="92">
        <f t="shared" si="359"/>
        <v>0</v>
      </c>
      <c r="GL55" s="92">
        <f t="shared" si="359"/>
        <v>0</v>
      </c>
      <c r="GM55" s="92">
        <f t="shared" si="359"/>
        <v>0</v>
      </c>
      <c r="GN55" s="92">
        <f t="shared" si="359"/>
        <v>0</v>
      </c>
      <c r="GO55" s="92">
        <f t="shared" si="359"/>
        <v>0</v>
      </c>
      <c r="GP55" s="92">
        <f t="shared" si="359"/>
        <v>0</v>
      </c>
      <c r="GQ55" s="92"/>
      <c r="GR55" s="92">
        <f t="shared" ref="GR55:GS55" si="360">GR56+GR57+GR58+GR59+GR60+GR62+GR63+GR64+GR65+GR66+GR67+GR68+GR69+GR70+GR71+GR72</f>
        <v>0</v>
      </c>
      <c r="GS55" s="92">
        <f t="shared" si="360"/>
        <v>0</v>
      </c>
      <c r="GT55" s="92"/>
      <c r="GU55" s="92">
        <f t="shared" ref="GU55:GV55" si="361">GU56+GU57+GU58+GU59+GU60+GU62+GU63+GU64+GU65+GU66+GU67+GU68+GU69+GU70+GU71+GU72</f>
        <v>0</v>
      </c>
      <c r="GV55" s="92">
        <f t="shared" si="361"/>
        <v>0</v>
      </c>
      <c r="GW55" s="92"/>
      <c r="GX55" s="92">
        <f t="shared" ref="GX55:GY55" si="362">GX56+GX57+GX58+GX59+GX60+GX62+GX63+GX64+GX65+GX66+GX67+GX68+GX69+GX70+GX71+GX72</f>
        <v>2748.2</v>
      </c>
      <c r="GY55" s="92">
        <f t="shared" si="362"/>
        <v>0</v>
      </c>
      <c r="GZ55" s="91">
        <f t="shared" ref="GZ55" si="363">GY55/GX55*100</f>
        <v>0</v>
      </c>
      <c r="HA55" s="92"/>
      <c r="HB55" s="92"/>
      <c r="HC55" s="91"/>
    </row>
    <row r="56" spans="1:211" s="31" customFormat="1" ht="15.75" customHeight="1" x14ac:dyDescent="0.25">
      <c r="A56" s="45" t="s">
        <v>286</v>
      </c>
      <c r="B56" s="134">
        <f t="shared" si="102"/>
        <v>248136.52075000005</v>
      </c>
      <c r="C56" s="134">
        <f t="shared" si="103"/>
        <v>161724.55540000001</v>
      </c>
      <c r="D56" s="74">
        <f t="shared" si="104"/>
        <v>65.175635940724362</v>
      </c>
      <c r="E56" s="78">
        <v>1516.2527</v>
      </c>
      <c r="F56" s="74">
        <v>1516.2527</v>
      </c>
      <c r="G56" s="74">
        <f t="shared" si="264"/>
        <v>100</v>
      </c>
      <c r="H56" s="78">
        <v>240</v>
      </c>
      <c r="I56" s="78">
        <v>240</v>
      </c>
      <c r="J56" s="74">
        <f t="shared" si="320"/>
        <v>100</v>
      </c>
      <c r="K56" s="78"/>
      <c r="L56" s="78"/>
      <c r="M56" s="74"/>
      <c r="N56" s="78"/>
      <c r="O56" s="78"/>
      <c r="P56" s="74"/>
      <c r="Q56" s="78"/>
      <c r="R56" s="78"/>
      <c r="S56" s="74"/>
      <c r="T56" s="78"/>
      <c r="U56" s="78"/>
      <c r="V56" s="74"/>
      <c r="W56" s="78"/>
      <c r="X56" s="78"/>
      <c r="Y56" s="74"/>
      <c r="Z56" s="74">
        <v>7036.8144000000002</v>
      </c>
      <c r="AA56" s="74">
        <v>6990.3173799999995</v>
      </c>
      <c r="AB56" s="78">
        <f t="shared" si="326"/>
        <v>99.339231968374776</v>
      </c>
      <c r="AC56" s="78"/>
      <c r="AD56" s="74"/>
      <c r="AE56" s="78"/>
      <c r="AF56" s="78">
        <v>2633.3707899999999</v>
      </c>
      <c r="AG56" s="78">
        <v>2633.3707899999999</v>
      </c>
      <c r="AH56" s="78">
        <f>AG56/AF56*100</f>
        <v>100</v>
      </c>
      <c r="AI56" s="78">
        <v>2573.02</v>
      </c>
      <c r="AJ56" s="78">
        <v>2573.02</v>
      </c>
      <c r="AK56" s="74">
        <f>AJ56/AI56*100</f>
        <v>100</v>
      </c>
      <c r="AL56" s="78">
        <v>102.04082</v>
      </c>
      <c r="AM56" s="78">
        <v>102.04082</v>
      </c>
      <c r="AN56" s="74">
        <f>AM56/AL56*100</f>
        <v>100</v>
      </c>
      <c r="AO56" s="74"/>
      <c r="AP56" s="74"/>
      <c r="AQ56" s="74"/>
      <c r="AR56" s="74">
        <v>236.7</v>
      </c>
      <c r="AS56" s="74">
        <v>236.7</v>
      </c>
      <c r="AT56" s="74">
        <f>AS56/AR56*100</f>
        <v>100</v>
      </c>
      <c r="AU56" s="74"/>
      <c r="AV56" s="74"/>
      <c r="AW56" s="74"/>
      <c r="AX56" s="74"/>
      <c r="AY56" s="74"/>
      <c r="AZ56" s="74"/>
      <c r="BA56" s="78"/>
      <c r="BB56" s="78"/>
      <c r="BC56" s="74"/>
      <c r="BD56" s="74"/>
      <c r="BE56" s="74"/>
      <c r="BF56" s="74"/>
      <c r="BG56" s="78">
        <v>0</v>
      </c>
      <c r="BH56" s="78"/>
      <c r="BI56" s="74"/>
      <c r="BJ56" s="78">
        <v>66140.899999999994</v>
      </c>
      <c r="BK56" s="74">
        <v>39818.52562</v>
      </c>
      <c r="BL56" s="78">
        <f t="shared" si="118"/>
        <v>60.202576045986675</v>
      </c>
      <c r="BM56" s="78">
        <v>10471.299999999999</v>
      </c>
      <c r="BN56" s="78">
        <v>10471.299999999999</v>
      </c>
      <c r="BO56" s="78">
        <f>BN56/BM56*100</f>
        <v>100</v>
      </c>
      <c r="BP56" s="78"/>
      <c r="BQ56" s="78"/>
      <c r="BR56" s="78"/>
      <c r="BS56" s="78">
        <v>3864.4</v>
      </c>
      <c r="BT56" s="78">
        <v>3005.0067899999999</v>
      </c>
      <c r="BU56" s="78">
        <f t="shared" si="121"/>
        <v>77.761277041714109</v>
      </c>
      <c r="BV56" s="78">
        <v>790</v>
      </c>
      <c r="BW56" s="78"/>
      <c r="BX56" s="78">
        <f t="shared" si="332"/>
        <v>0</v>
      </c>
      <c r="BY56" s="78">
        <v>840</v>
      </c>
      <c r="BZ56" s="78">
        <v>13.97</v>
      </c>
      <c r="CA56" s="78">
        <f t="shared" si="334"/>
        <v>1.6630952380952382</v>
      </c>
      <c r="CB56" s="78"/>
      <c r="CC56" s="108"/>
      <c r="CD56" s="108"/>
      <c r="CE56" s="78"/>
      <c r="CF56" s="108"/>
      <c r="CG56" s="108"/>
      <c r="CH56" s="78"/>
      <c r="CI56" s="108"/>
      <c r="CJ56" s="108"/>
      <c r="CK56" s="78"/>
      <c r="CL56" s="108"/>
      <c r="CM56" s="74"/>
      <c r="CN56" s="78"/>
      <c r="CO56" s="108"/>
      <c r="CP56" s="108"/>
      <c r="CQ56" s="78"/>
      <c r="CR56" s="108"/>
      <c r="CS56" s="108"/>
      <c r="CT56" s="78"/>
      <c r="CU56" s="108"/>
      <c r="CV56" s="108"/>
      <c r="CW56" s="78"/>
      <c r="CX56" s="108"/>
      <c r="CY56" s="108"/>
      <c r="CZ56" s="78"/>
      <c r="DA56" s="108"/>
      <c r="DB56" s="108"/>
      <c r="DC56" s="78">
        <v>1216.2</v>
      </c>
      <c r="DD56" s="108">
        <v>639.5</v>
      </c>
      <c r="DE56" s="78">
        <f t="shared" si="285"/>
        <v>52.581812201940473</v>
      </c>
      <c r="DF56" s="78">
        <v>16091.0412</v>
      </c>
      <c r="DG56" s="78">
        <v>16091.0412</v>
      </c>
      <c r="DH56" s="78">
        <f>DG56/DF56*100</f>
        <v>100</v>
      </c>
      <c r="DI56" s="78">
        <v>11207.4</v>
      </c>
      <c r="DJ56" s="78">
        <v>6056</v>
      </c>
      <c r="DK56" s="78">
        <f>DJ56/DI56*100</f>
        <v>54.035726395060415</v>
      </c>
      <c r="DL56" s="78">
        <v>3650</v>
      </c>
      <c r="DM56" s="78">
        <v>481.46890999999999</v>
      </c>
      <c r="DN56" s="78">
        <f>DM56/DL56*100</f>
        <v>13.190929041095888</v>
      </c>
      <c r="DO56" s="78"/>
      <c r="DP56" s="78"/>
      <c r="DQ56" s="78"/>
      <c r="DR56" s="78"/>
      <c r="DS56" s="78"/>
      <c r="DT56" s="78"/>
      <c r="DU56" s="78">
        <v>36499.300000000003</v>
      </c>
      <c r="DV56" s="78">
        <v>23449.371449999999</v>
      </c>
      <c r="DW56" s="78">
        <f t="shared" si="132"/>
        <v>64.24608540437761</v>
      </c>
      <c r="DX56" s="78"/>
      <c r="DY56" s="108"/>
      <c r="DZ56" s="74"/>
      <c r="EA56" s="78">
        <v>1796.3083300000001</v>
      </c>
      <c r="EB56" s="78">
        <v>1003.51075</v>
      </c>
      <c r="EC56" s="78">
        <f>EB56/EA56*100</f>
        <v>55.865172656634066</v>
      </c>
      <c r="ED56" s="78">
        <v>272.39166999999998</v>
      </c>
      <c r="EE56" s="78"/>
      <c r="EF56" s="78">
        <f>EE56/ED56*100</f>
        <v>0</v>
      </c>
      <c r="EG56" s="78">
        <v>440</v>
      </c>
      <c r="EH56" s="78">
        <v>199.99799999999999</v>
      </c>
      <c r="EI56" s="78">
        <f>EH56/EG56*100</f>
        <v>45.454090909090908</v>
      </c>
      <c r="EJ56" s="78">
        <v>1568.7460000000001</v>
      </c>
      <c r="EK56" s="78">
        <v>1568.7460000000001</v>
      </c>
      <c r="EL56" s="78">
        <f>EK56/EJ56*100</f>
        <v>100</v>
      </c>
      <c r="EM56" s="78"/>
      <c r="EN56" s="108"/>
      <c r="EO56" s="108"/>
      <c r="EP56" s="78">
        <v>5200</v>
      </c>
      <c r="EQ56" s="78">
        <v>5200</v>
      </c>
      <c r="ER56" s="78">
        <f t="shared" ref="ER56" si="364">EQ56/EP56*100</f>
        <v>100</v>
      </c>
      <c r="ES56" s="78">
        <v>7800</v>
      </c>
      <c r="ET56" s="78">
        <v>7800</v>
      </c>
      <c r="EU56" s="78">
        <f t="shared" ref="EU56" si="365">ET56/ES56*100</f>
        <v>100</v>
      </c>
      <c r="EV56" s="78"/>
      <c r="EW56" s="108"/>
      <c r="EX56" s="108"/>
      <c r="EY56" s="78"/>
      <c r="EZ56" s="108"/>
      <c r="FA56" s="108"/>
      <c r="FB56" s="78"/>
      <c r="FC56" s="108"/>
      <c r="FD56" s="108"/>
      <c r="FE56" s="78"/>
      <c r="FF56" s="108"/>
      <c r="FG56" s="108"/>
      <c r="FH56" s="78"/>
      <c r="FI56" s="108"/>
      <c r="FJ56" s="108"/>
      <c r="FK56" s="78"/>
      <c r="FL56" s="78"/>
      <c r="FM56" s="78"/>
      <c r="FN56" s="78"/>
      <c r="FO56" s="108"/>
      <c r="FP56" s="108"/>
      <c r="FQ56" s="78"/>
      <c r="FR56" s="78"/>
      <c r="FS56" s="78"/>
      <c r="FT56" s="78"/>
      <c r="FU56" s="78"/>
      <c r="FV56" s="78"/>
      <c r="FW56" s="78">
        <v>59602.134840000006</v>
      </c>
      <c r="FX56" s="78">
        <v>28034.414989999997</v>
      </c>
      <c r="FY56" s="78">
        <f t="shared" si="355"/>
        <v>47.035924242071985</v>
      </c>
      <c r="FZ56" s="78">
        <v>3600</v>
      </c>
      <c r="GA56" s="78">
        <v>3600</v>
      </c>
      <c r="GB56" s="78">
        <f t="shared" si="357"/>
        <v>100</v>
      </c>
      <c r="GC56" s="78"/>
      <c r="GD56" s="78"/>
      <c r="GE56" s="78"/>
      <c r="GF56" s="78"/>
      <c r="GG56" s="78"/>
      <c r="GH56" s="78"/>
      <c r="GI56" s="78"/>
      <c r="GJ56" s="78"/>
      <c r="GK56" s="78"/>
      <c r="GL56" s="78"/>
      <c r="GM56" s="78"/>
      <c r="GN56" s="78"/>
      <c r="GO56" s="78"/>
      <c r="GP56" s="78"/>
      <c r="GQ56" s="78"/>
      <c r="GR56" s="78"/>
      <c r="GS56" s="78"/>
      <c r="GT56" s="78"/>
      <c r="GU56" s="78"/>
      <c r="GV56" s="78"/>
      <c r="GW56" s="78"/>
      <c r="GX56" s="78">
        <v>2748.2</v>
      </c>
      <c r="GY56" s="78"/>
      <c r="GZ56" s="74">
        <f>GY56/GX56*100</f>
        <v>0</v>
      </c>
      <c r="HA56" s="78"/>
      <c r="HB56" s="78"/>
      <c r="HC56" s="74"/>
    </row>
    <row r="57" spans="1:211" s="31" customFormat="1" ht="15.75" x14ac:dyDescent="0.25">
      <c r="A57" s="41" t="s">
        <v>459</v>
      </c>
      <c r="B57" s="134">
        <f t="shared" si="102"/>
        <v>17734.017919999998</v>
      </c>
      <c r="C57" s="134">
        <f t="shared" si="103"/>
        <v>17734.017919999998</v>
      </c>
      <c r="D57" s="74">
        <f>C57/B57*100</f>
        <v>100</v>
      </c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>
        <v>236.7</v>
      </c>
      <c r="AS57" s="74">
        <v>236.7</v>
      </c>
      <c r="AT57" s="74">
        <f>AS57/AR57*100</f>
        <v>100</v>
      </c>
      <c r="AU57" s="74"/>
      <c r="AV57" s="74"/>
      <c r="AW57" s="74"/>
      <c r="AX57" s="74"/>
      <c r="AY57" s="74"/>
      <c r="AZ57" s="74"/>
      <c r="BA57" s="74"/>
      <c r="BB57" s="74"/>
      <c r="BC57" s="74"/>
      <c r="BD57" s="74">
        <v>3000</v>
      </c>
      <c r="BE57" s="74">
        <v>3000</v>
      </c>
      <c r="BF57" s="74">
        <f t="shared" si="9"/>
        <v>100</v>
      </c>
      <c r="BG57" s="74">
        <v>10000</v>
      </c>
      <c r="BH57" s="74">
        <v>10000</v>
      </c>
      <c r="BI57" s="74">
        <f>BH57/BG57*100</f>
        <v>100</v>
      </c>
      <c r="BJ57" s="112"/>
      <c r="BK57" s="112"/>
      <c r="BL57" s="112"/>
      <c r="BM57" s="74"/>
      <c r="BN57" s="74"/>
      <c r="BO57" s="109"/>
      <c r="BP57" s="74"/>
      <c r="BQ57" s="74"/>
      <c r="BR57" s="109"/>
      <c r="BS57" s="74"/>
      <c r="BT57" s="74"/>
      <c r="BU57" s="109"/>
      <c r="BV57" s="74"/>
      <c r="BW57" s="74"/>
      <c r="BX57" s="109"/>
      <c r="BY57" s="74"/>
      <c r="BZ57" s="74"/>
      <c r="CA57" s="109"/>
      <c r="CB57" s="74"/>
      <c r="CC57" s="74"/>
      <c r="CD57" s="109"/>
      <c r="CE57" s="74"/>
      <c r="CF57" s="74"/>
      <c r="CG57" s="109"/>
      <c r="CH57" s="74"/>
      <c r="CI57" s="74"/>
      <c r="CJ57" s="109"/>
      <c r="CK57" s="74">
        <v>4497.3179199999995</v>
      </c>
      <c r="CL57" s="74">
        <v>4497.3179199999995</v>
      </c>
      <c r="CM57" s="74">
        <f>CL57/CK57*100</f>
        <v>100</v>
      </c>
      <c r="CN57" s="74"/>
      <c r="CO57" s="74"/>
      <c r="CP57" s="109"/>
      <c r="CQ57" s="74"/>
      <c r="CR57" s="74"/>
      <c r="CS57" s="109"/>
      <c r="CT57" s="74"/>
      <c r="CU57" s="74"/>
      <c r="CV57" s="109"/>
      <c r="CW57" s="74"/>
      <c r="CX57" s="74"/>
      <c r="CY57" s="109"/>
      <c r="CZ57" s="74"/>
      <c r="DA57" s="74"/>
      <c r="DB57" s="74"/>
      <c r="DC57" s="74"/>
      <c r="DD57" s="74"/>
      <c r="DE57" s="109"/>
      <c r="DF57" s="74"/>
      <c r="DG57" s="74"/>
      <c r="DH57" s="74"/>
      <c r="DI57" s="78"/>
      <c r="DJ57" s="74"/>
      <c r="DK57" s="109"/>
      <c r="DL57" s="78"/>
      <c r="DM57" s="74"/>
      <c r="DN57" s="109"/>
      <c r="DO57" s="78"/>
      <c r="DP57" s="74"/>
      <c r="DQ57" s="109"/>
      <c r="DR57" s="78"/>
      <c r="DS57" s="74"/>
      <c r="DT57" s="109"/>
      <c r="DU57" s="78"/>
      <c r="DV57" s="74"/>
      <c r="DW57" s="109"/>
      <c r="DX57" s="78"/>
      <c r="DY57" s="74"/>
      <c r="DZ57" s="74"/>
      <c r="EA57" s="78"/>
      <c r="EB57" s="74"/>
      <c r="EC57" s="109"/>
      <c r="ED57" s="78"/>
      <c r="EE57" s="74"/>
      <c r="EF57" s="109"/>
      <c r="EG57" s="78"/>
      <c r="EH57" s="74"/>
      <c r="EI57" s="109"/>
      <c r="EJ57" s="78"/>
      <c r="EK57" s="74"/>
      <c r="EL57" s="109"/>
      <c r="EM57" s="78"/>
      <c r="EN57" s="74"/>
      <c r="EO57" s="109"/>
      <c r="EP57" s="74"/>
      <c r="EQ57" s="74"/>
      <c r="ER57" s="109"/>
      <c r="ES57" s="74"/>
      <c r="ET57" s="74"/>
      <c r="EU57" s="109"/>
      <c r="EV57" s="78"/>
      <c r="EW57" s="74"/>
      <c r="EX57" s="109"/>
      <c r="EY57" s="78"/>
      <c r="EZ57" s="74"/>
      <c r="FA57" s="109"/>
      <c r="FB57" s="78"/>
      <c r="FC57" s="74"/>
      <c r="FD57" s="109"/>
      <c r="FE57" s="78"/>
      <c r="FF57" s="74"/>
      <c r="FG57" s="109"/>
      <c r="FH57" s="78"/>
      <c r="FI57" s="74"/>
      <c r="FJ57" s="109"/>
      <c r="FK57" s="74"/>
      <c r="FL57" s="74"/>
      <c r="FM57" s="109"/>
      <c r="FN57" s="78"/>
      <c r="FO57" s="74"/>
      <c r="FP57" s="109"/>
      <c r="FQ57" s="74"/>
      <c r="FR57" s="74"/>
      <c r="FS57" s="109"/>
      <c r="FT57" s="74"/>
      <c r="FU57" s="74"/>
      <c r="FV57" s="109"/>
      <c r="FW57" s="74"/>
      <c r="FX57" s="74"/>
      <c r="FY57" s="109"/>
      <c r="FZ57" s="74"/>
      <c r="GA57" s="74"/>
      <c r="GB57" s="109"/>
      <c r="GC57" s="74"/>
      <c r="GD57" s="74"/>
      <c r="GE57" s="109"/>
      <c r="GF57" s="74"/>
      <c r="GG57" s="74"/>
      <c r="GH57" s="109"/>
      <c r="GI57" s="74"/>
      <c r="GJ57" s="74"/>
      <c r="GK57" s="109"/>
      <c r="GL57" s="74"/>
      <c r="GM57" s="74"/>
      <c r="GN57" s="109"/>
      <c r="GO57" s="74"/>
      <c r="GP57" s="74"/>
      <c r="GQ57" s="74"/>
      <c r="GR57" s="74"/>
      <c r="GS57" s="74"/>
      <c r="GT57" s="74"/>
      <c r="GU57" s="74"/>
      <c r="GV57" s="74"/>
      <c r="GW57" s="74"/>
      <c r="GX57" s="74"/>
      <c r="GY57" s="74"/>
      <c r="GZ57" s="74"/>
      <c r="HA57" s="74"/>
      <c r="HB57" s="74"/>
      <c r="HC57" s="74"/>
    </row>
    <row r="58" spans="1:211" s="31" customFormat="1" ht="15.75" x14ac:dyDescent="0.25">
      <c r="A58" s="41" t="s">
        <v>451</v>
      </c>
      <c r="B58" s="134">
        <f t="shared" si="102"/>
        <v>3576</v>
      </c>
      <c r="C58" s="134">
        <f t="shared" si="103"/>
        <v>3575.92</v>
      </c>
      <c r="D58" s="74">
        <f t="shared" ref="D58:D72" si="366">C58/B58*100</f>
        <v>99.997762863534675</v>
      </c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112"/>
      <c r="BK58" s="112"/>
      <c r="BL58" s="112"/>
      <c r="BM58" s="74"/>
      <c r="BN58" s="74"/>
      <c r="BO58" s="109"/>
      <c r="BP58" s="74"/>
      <c r="BQ58" s="74"/>
      <c r="BR58" s="109"/>
      <c r="BS58" s="74"/>
      <c r="BT58" s="74"/>
      <c r="BU58" s="109"/>
      <c r="BV58" s="74"/>
      <c r="BW58" s="74"/>
      <c r="BX58" s="109"/>
      <c r="BY58" s="74"/>
      <c r="BZ58" s="74"/>
      <c r="CA58" s="109"/>
      <c r="CB58" s="74"/>
      <c r="CC58" s="74"/>
      <c r="CD58" s="109"/>
      <c r="CE58" s="74"/>
      <c r="CF58" s="74"/>
      <c r="CG58" s="109"/>
      <c r="CH58" s="74"/>
      <c r="CI58" s="74"/>
      <c r="CJ58" s="109"/>
      <c r="CK58" s="74"/>
      <c r="CL58" s="74"/>
      <c r="CM58" s="109"/>
      <c r="CN58" s="74"/>
      <c r="CO58" s="74"/>
      <c r="CP58" s="109"/>
      <c r="CQ58" s="74"/>
      <c r="CR58" s="74"/>
      <c r="CS58" s="109"/>
      <c r="CT58" s="74"/>
      <c r="CU58" s="74"/>
      <c r="CV58" s="109"/>
      <c r="CW58" s="74"/>
      <c r="CX58" s="74"/>
      <c r="CY58" s="109"/>
      <c r="CZ58" s="74"/>
      <c r="DA58" s="74"/>
      <c r="DB58" s="74"/>
      <c r="DC58" s="74"/>
      <c r="DD58" s="74"/>
      <c r="DE58" s="109"/>
      <c r="DF58" s="74"/>
      <c r="DG58" s="74"/>
      <c r="DH58" s="74"/>
      <c r="DI58" s="78"/>
      <c r="DJ58" s="74"/>
      <c r="DK58" s="109"/>
      <c r="DL58" s="78"/>
      <c r="DM58" s="74"/>
      <c r="DN58" s="109"/>
      <c r="DO58" s="78"/>
      <c r="DP58" s="74"/>
      <c r="DQ58" s="109"/>
      <c r="DR58" s="78"/>
      <c r="DS58" s="74"/>
      <c r="DT58" s="109"/>
      <c r="DU58" s="78"/>
      <c r="DV58" s="74"/>
      <c r="DW58" s="109"/>
      <c r="DX58" s="78">
        <v>3576</v>
      </c>
      <c r="DY58" s="74">
        <v>3575.92</v>
      </c>
      <c r="DZ58" s="74">
        <f t="shared" si="261"/>
        <v>99.997762863534675</v>
      </c>
      <c r="EA58" s="78"/>
      <c r="EB58" s="74"/>
      <c r="EC58" s="109"/>
      <c r="ED58" s="78"/>
      <c r="EE58" s="74"/>
      <c r="EF58" s="109"/>
      <c r="EG58" s="78"/>
      <c r="EH58" s="74"/>
      <c r="EI58" s="109"/>
      <c r="EJ58" s="78"/>
      <c r="EK58" s="74"/>
      <c r="EL58" s="109"/>
      <c r="EM58" s="78"/>
      <c r="EN58" s="74"/>
      <c r="EO58" s="109"/>
      <c r="EP58" s="74"/>
      <c r="EQ58" s="74"/>
      <c r="ER58" s="109"/>
      <c r="ES58" s="74"/>
      <c r="ET58" s="74"/>
      <c r="EU58" s="109"/>
      <c r="EV58" s="78"/>
      <c r="EW58" s="74"/>
      <c r="EX58" s="109"/>
      <c r="EY58" s="78"/>
      <c r="EZ58" s="74"/>
      <c r="FA58" s="109"/>
      <c r="FB58" s="78"/>
      <c r="FC58" s="74"/>
      <c r="FD58" s="109"/>
      <c r="FE58" s="78"/>
      <c r="FF58" s="74"/>
      <c r="FG58" s="109"/>
      <c r="FH58" s="78"/>
      <c r="FI58" s="74"/>
      <c r="FJ58" s="109"/>
      <c r="FK58" s="74"/>
      <c r="FL58" s="74"/>
      <c r="FM58" s="109"/>
      <c r="FN58" s="78"/>
      <c r="FO58" s="74"/>
      <c r="FP58" s="109"/>
      <c r="FQ58" s="74"/>
      <c r="FR58" s="74"/>
      <c r="FS58" s="109"/>
      <c r="FT58" s="74"/>
      <c r="FU58" s="74"/>
      <c r="FV58" s="109"/>
      <c r="FW58" s="74"/>
      <c r="FX58" s="74"/>
      <c r="FY58" s="109"/>
      <c r="FZ58" s="74"/>
      <c r="GA58" s="74"/>
      <c r="GB58" s="109"/>
      <c r="GC58" s="74"/>
      <c r="GD58" s="74"/>
      <c r="GE58" s="109"/>
      <c r="GF58" s="74"/>
      <c r="GG58" s="74"/>
      <c r="GH58" s="109"/>
      <c r="GI58" s="74"/>
      <c r="GJ58" s="74"/>
      <c r="GK58" s="109"/>
      <c r="GL58" s="74"/>
      <c r="GM58" s="74"/>
      <c r="GN58" s="109"/>
      <c r="GO58" s="74"/>
      <c r="GP58" s="74"/>
      <c r="GQ58" s="74"/>
      <c r="GR58" s="74"/>
      <c r="GS58" s="74"/>
      <c r="GT58" s="74"/>
      <c r="GU58" s="74"/>
      <c r="GV58" s="74"/>
      <c r="GW58" s="74"/>
      <c r="GX58" s="74"/>
      <c r="GY58" s="74"/>
      <c r="GZ58" s="74"/>
      <c r="HA58" s="74"/>
      <c r="HB58" s="74"/>
      <c r="HC58" s="74"/>
    </row>
    <row r="59" spans="1:211" s="31" customFormat="1" ht="15.75" x14ac:dyDescent="0.25">
      <c r="A59" s="41" t="s">
        <v>452</v>
      </c>
      <c r="B59" s="134">
        <f t="shared" si="102"/>
        <v>7371</v>
      </c>
      <c r="C59" s="134">
        <f t="shared" si="103"/>
        <v>7371</v>
      </c>
      <c r="D59" s="74">
        <f t="shared" si="366"/>
        <v>100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112"/>
      <c r="BK59" s="112"/>
      <c r="BL59" s="112"/>
      <c r="BM59" s="74"/>
      <c r="BN59" s="74"/>
      <c r="BO59" s="109"/>
      <c r="BP59" s="74"/>
      <c r="BQ59" s="74"/>
      <c r="BR59" s="109"/>
      <c r="BS59" s="74"/>
      <c r="BT59" s="74"/>
      <c r="BU59" s="109"/>
      <c r="BV59" s="74"/>
      <c r="BW59" s="74"/>
      <c r="BX59" s="109"/>
      <c r="BY59" s="74"/>
      <c r="BZ59" s="74"/>
      <c r="CA59" s="109"/>
      <c r="CB59" s="74"/>
      <c r="CC59" s="74"/>
      <c r="CD59" s="109"/>
      <c r="CE59" s="74"/>
      <c r="CF59" s="74"/>
      <c r="CG59" s="109"/>
      <c r="CH59" s="74"/>
      <c r="CI59" s="74"/>
      <c r="CJ59" s="109"/>
      <c r="CK59" s="74"/>
      <c r="CL59" s="74"/>
      <c r="CM59" s="109"/>
      <c r="CN59" s="74"/>
      <c r="CO59" s="74"/>
      <c r="CP59" s="109"/>
      <c r="CQ59" s="74"/>
      <c r="CR59" s="74"/>
      <c r="CS59" s="109"/>
      <c r="CT59" s="74"/>
      <c r="CU59" s="74"/>
      <c r="CV59" s="109"/>
      <c r="CW59" s="74"/>
      <c r="CX59" s="74"/>
      <c r="CY59" s="109"/>
      <c r="CZ59" s="74"/>
      <c r="DA59" s="74"/>
      <c r="DB59" s="74"/>
      <c r="DC59" s="74"/>
      <c r="DD59" s="74"/>
      <c r="DE59" s="109"/>
      <c r="DF59" s="74"/>
      <c r="DG59" s="74"/>
      <c r="DH59" s="74"/>
      <c r="DI59" s="78"/>
      <c r="DJ59" s="74"/>
      <c r="DK59" s="109"/>
      <c r="DL59" s="78"/>
      <c r="DM59" s="74"/>
      <c r="DN59" s="109"/>
      <c r="DO59" s="78"/>
      <c r="DP59" s="74"/>
      <c r="DQ59" s="109"/>
      <c r="DR59" s="78"/>
      <c r="DS59" s="74"/>
      <c r="DT59" s="109"/>
      <c r="DU59" s="78"/>
      <c r="DV59" s="74"/>
      <c r="DW59" s="109"/>
      <c r="DX59" s="78">
        <v>7371</v>
      </c>
      <c r="DY59" s="74">
        <v>7371</v>
      </c>
      <c r="DZ59" s="74">
        <f t="shared" si="261"/>
        <v>100</v>
      </c>
      <c r="EA59" s="78"/>
      <c r="EB59" s="74"/>
      <c r="EC59" s="109"/>
      <c r="ED59" s="78"/>
      <c r="EE59" s="74"/>
      <c r="EF59" s="109"/>
      <c r="EG59" s="78"/>
      <c r="EH59" s="74"/>
      <c r="EI59" s="109"/>
      <c r="EJ59" s="78"/>
      <c r="EK59" s="74"/>
      <c r="EL59" s="109"/>
      <c r="EM59" s="78"/>
      <c r="EN59" s="74"/>
      <c r="EO59" s="109"/>
      <c r="EP59" s="74"/>
      <c r="EQ59" s="74"/>
      <c r="ER59" s="109"/>
      <c r="ES59" s="74"/>
      <c r="ET59" s="74"/>
      <c r="EU59" s="109"/>
      <c r="EV59" s="78"/>
      <c r="EW59" s="74"/>
      <c r="EX59" s="109"/>
      <c r="EY59" s="78"/>
      <c r="EZ59" s="74"/>
      <c r="FA59" s="109"/>
      <c r="FB59" s="78"/>
      <c r="FC59" s="74"/>
      <c r="FD59" s="109"/>
      <c r="FE59" s="78"/>
      <c r="FF59" s="74"/>
      <c r="FG59" s="109"/>
      <c r="FH59" s="78"/>
      <c r="FI59" s="74"/>
      <c r="FJ59" s="109"/>
      <c r="FK59" s="74"/>
      <c r="FL59" s="74"/>
      <c r="FM59" s="109"/>
      <c r="FN59" s="78"/>
      <c r="FO59" s="74"/>
      <c r="FP59" s="109"/>
      <c r="FQ59" s="74"/>
      <c r="FR59" s="74"/>
      <c r="FS59" s="109"/>
      <c r="FT59" s="74"/>
      <c r="FU59" s="74"/>
      <c r="FV59" s="109"/>
      <c r="FW59" s="74"/>
      <c r="FX59" s="74"/>
      <c r="FY59" s="109"/>
      <c r="FZ59" s="74"/>
      <c r="GA59" s="74"/>
      <c r="GB59" s="109"/>
      <c r="GC59" s="74"/>
      <c r="GD59" s="74"/>
      <c r="GE59" s="109"/>
      <c r="GF59" s="74"/>
      <c r="GG59" s="74"/>
      <c r="GH59" s="109"/>
      <c r="GI59" s="74"/>
      <c r="GJ59" s="74"/>
      <c r="GK59" s="109"/>
      <c r="GL59" s="74"/>
      <c r="GM59" s="74"/>
      <c r="GN59" s="109"/>
      <c r="GO59" s="74"/>
      <c r="GP59" s="74"/>
      <c r="GQ59" s="74"/>
      <c r="GR59" s="74"/>
      <c r="GS59" s="74"/>
      <c r="GT59" s="74"/>
      <c r="GU59" s="74"/>
      <c r="GV59" s="74"/>
      <c r="GW59" s="74"/>
      <c r="GX59" s="74"/>
      <c r="GY59" s="74"/>
      <c r="GZ59" s="74"/>
      <c r="HA59" s="74"/>
      <c r="HB59" s="74"/>
      <c r="HC59" s="74"/>
    </row>
    <row r="60" spans="1:211" s="31" customFormat="1" ht="15.75" x14ac:dyDescent="0.25">
      <c r="A60" s="41" t="s">
        <v>453</v>
      </c>
      <c r="B60" s="134">
        <f t="shared" si="102"/>
        <v>3169.45</v>
      </c>
      <c r="C60" s="134">
        <f t="shared" si="103"/>
        <v>3169.4223299999999</v>
      </c>
      <c r="D60" s="74">
        <f t="shared" si="366"/>
        <v>99.999126977866823</v>
      </c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>
        <v>472.45</v>
      </c>
      <c r="BE60" s="74">
        <v>472.42232999999999</v>
      </c>
      <c r="BF60" s="74">
        <f t="shared" si="9"/>
        <v>99.994143295586838</v>
      </c>
      <c r="BG60" s="74"/>
      <c r="BH60" s="74"/>
      <c r="BI60" s="74"/>
      <c r="BJ60" s="112"/>
      <c r="BK60" s="112"/>
      <c r="BL60" s="112"/>
      <c r="BM60" s="74"/>
      <c r="BN60" s="74"/>
      <c r="BO60" s="109"/>
      <c r="BP60" s="74"/>
      <c r="BQ60" s="74"/>
      <c r="BR60" s="109"/>
      <c r="BS60" s="74"/>
      <c r="BT60" s="74"/>
      <c r="BU60" s="109"/>
      <c r="BV60" s="74"/>
      <c r="BW60" s="74"/>
      <c r="BX60" s="109"/>
      <c r="BY60" s="74"/>
      <c r="BZ60" s="74"/>
      <c r="CA60" s="109"/>
      <c r="CB60" s="74"/>
      <c r="CC60" s="74"/>
      <c r="CD60" s="109"/>
      <c r="CE60" s="74"/>
      <c r="CF60" s="74"/>
      <c r="CG60" s="109"/>
      <c r="CH60" s="74"/>
      <c r="CI60" s="74"/>
      <c r="CJ60" s="109"/>
      <c r="CK60" s="74"/>
      <c r="CL60" s="74"/>
      <c r="CM60" s="109"/>
      <c r="CN60" s="74"/>
      <c r="CO60" s="74"/>
      <c r="CP60" s="109"/>
      <c r="CQ60" s="74"/>
      <c r="CR60" s="74"/>
      <c r="CS60" s="109"/>
      <c r="CT60" s="74"/>
      <c r="CU60" s="74"/>
      <c r="CV60" s="109"/>
      <c r="CW60" s="74"/>
      <c r="CX60" s="74"/>
      <c r="CY60" s="109"/>
      <c r="CZ60" s="74"/>
      <c r="DA60" s="74"/>
      <c r="DB60" s="74"/>
      <c r="DC60" s="74"/>
      <c r="DD60" s="74"/>
      <c r="DE60" s="109"/>
      <c r="DF60" s="74"/>
      <c r="DG60" s="74"/>
      <c r="DH60" s="74"/>
      <c r="DI60" s="78"/>
      <c r="DJ60" s="74"/>
      <c r="DK60" s="109"/>
      <c r="DL60" s="78"/>
      <c r="DM60" s="74"/>
      <c r="DN60" s="109"/>
      <c r="DO60" s="78"/>
      <c r="DP60" s="74"/>
      <c r="DQ60" s="109"/>
      <c r="DR60" s="78"/>
      <c r="DS60" s="74"/>
      <c r="DT60" s="109"/>
      <c r="DU60" s="78"/>
      <c r="DV60" s="74"/>
      <c r="DW60" s="109"/>
      <c r="DX60" s="78">
        <v>2697</v>
      </c>
      <c r="DY60" s="74">
        <v>2697</v>
      </c>
      <c r="DZ60" s="74">
        <f t="shared" si="261"/>
        <v>100</v>
      </c>
      <c r="EA60" s="78"/>
      <c r="EB60" s="74"/>
      <c r="EC60" s="109"/>
      <c r="ED60" s="78"/>
      <c r="EE60" s="74"/>
      <c r="EF60" s="109"/>
      <c r="EG60" s="78"/>
      <c r="EH60" s="74"/>
      <c r="EI60" s="109"/>
      <c r="EJ60" s="78"/>
      <c r="EK60" s="74"/>
      <c r="EL60" s="109"/>
      <c r="EM60" s="78"/>
      <c r="EN60" s="74"/>
      <c r="EO60" s="109"/>
      <c r="EP60" s="74"/>
      <c r="EQ60" s="74"/>
      <c r="ER60" s="109"/>
      <c r="ES60" s="74"/>
      <c r="ET60" s="74"/>
      <c r="EU60" s="109"/>
      <c r="EV60" s="78"/>
      <c r="EW60" s="74"/>
      <c r="EX60" s="109"/>
      <c r="EY60" s="78"/>
      <c r="EZ60" s="74"/>
      <c r="FA60" s="109"/>
      <c r="FB60" s="78"/>
      <c r="FC60" s="74"/>
      <c r="FD60" s="109"/>
      <c r="FE60" s="78"/>
      <c r="FF60" s="74"/>
      <c r="FG60" s="109"/>
      <c r="FH60" s="78"/>
      <c r="FI60" s="74"/>
      <c r="FJ60" s="109"/>
      <c r="FK60" s="74"/>
      <c r="FL60" s="74"/>
      <c r="FM60" s="109"/>
      <c r="FN60" s="78"/>
      <c r="FO60" s="74"/>
      <c r="FP60" s="109"/>
      <c r="FQ60" s="74"/>
      <c r="FR60" s="74"/>
      <c r="FS60" s="109"/>
      <c r="FT60" s="74"/>
      <c r="FU60" s="74"/>
      <c r="FV60" s="109"/>
      <c r="FW60" s="74"/>
      <c r="FX60" s="74"/>
      <c r="FY60" s="109"/>
      <c r="FZ60" s="74"/>
      <c r="GA60" s="74"/>
      <c r="GB60" s="109"/>
      <c r="GC60" s="74"/>
      <c r="GD60" s="74"/>
      <c r="GE60" s="109"/>
      <c r="GF60" s="74"/>
      <c r="GG60" s="74"/>
      <c r="GH60" s="109"/>
      <c r="GI60" s="74"/>
      <c r="GJ60" s="74"/>
      <c r="GK60" s="109"/>
      <c r="GL60" s="74"/>
      <c r="GM60" s="74"/>
      <c r="GN60" s="109"/>
      <c r="GO60" s="74"/>
      <c r="GP60" s="74"/>
      <c r="GQ60" s="74"/>
      <c r="GR60" s="74"/>
      <c r="GS60" s="74"/>
      <c r="GT60" s="74"/>
      <c r="GU60" s="74"/>
      <c r="GV60" s="74"/>
      <c r="GW60" s="74"/>
      <c r="GX60" s="74"/>
      <c r="GY60" s="74"/>
      <c r="GZ60" s="74"/>
      <c r="HA60" s="74"/>
      <c r="HB60" s="74"/>
      <c r="HC60" s="74"/>
    </row>
    <row r="61" spans="1:211" s="31" customFormat="1" ht="15.75" x14ac:dyDescent="0.25">
      <c r="A61" s="41" t="s">
        <v>629</v>
      </c>
      <c r="B61" s="134">
        <f t="shared" si="102"/>
        <v>3174</v>
      </c>
      <c r="C61" s="134">
        <f t="shared" si="103"/>
        <v>3174</v>
      </c>
      <c r="D61" s="74">
        <f t="shared" si="366"/>
        <v>100</v>
      </c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112"/>
      <c r="BK61" s="112"/>
      <c r="BL61" s="112"/>
      <c r="BM61" s="74"/>
      <c r="BN61" s="74"/>
      <c r="BO61" s="109"/>
      <c r="BP61" s="74"/>
      <c r="BQ61" s="74"/>
      <c r="BR61" s="109"/>
      <c r="BS61" s="74"/>
      <c r="BT61" s="74"/>
      <c r="BU61" s="109"/>
      <c r="BV61" s="74"/>
      <c r="BW61" s="74"/>
      <c r="BX61" s="109"/>
      <c r="BY61" s="74"/>
      <c r="BZ61" s="74"/>
      <c r="CA61" s="109"/>
      <c r="CB61" s="74"/>
      <c r="CC61" s="74"/>
      <c r="CD61" s="109"/>
      <c r="CE61" s="74"/>
      <c r="CF61" s="74"/>
      <c r="CG61" s="109"/>
      <c r="CH61" s="74"/>
      <c r="CI61" s="74"/>
      <c r="CJ61" s="109"/>
      <c r="CK61" s="74"/>
      <c r="CL61" s="74"/>
      <c r="CM61" s="109"/>
      <c r="CN61" s="74"/>
      <c r="CO61" s="74"/>
      <c r="CP61" s="109"/>
      <c r="CQ61" s="74"/>
      <c r="CR61" s="74"/>
      <c r="CS61" s="109"/>
      <c r="CT61" s="74"/>
      <c r="CU61" s="74"/>
      <c r="CV61" s="109"/>
      <c r="CW61" s="74"/>
      <c r="CX61" s="74"/>
      <c r="CY61" s="109"/>
      <c r="CZ61" s="74"/>
      <c r="DA61" s="74"/>
      <c r="DB61" s="74"/>
      <c r="DC61" s="74"/>
      <c r="DD61" s="74"/>
      <c r="DE61" s="109"/>
      <c r="DF61" s="74"/>
      <c r="DG61" s="74"/>
      <c r="DH61" s="74"/>
      <c r="DI61" s="78"/>
      <c r="DJ61" s="74"/>
      <c r="DK61" s="109"/>
      <c r="DL61" s="78"/>
      <c r="DM61" s="74"/>
      <c r="DN61" s="109"/>
      <c r="DO61" s="78"/>
      <c r="DP61" s="74"/>
      <c r="DQ61" s="109"/>
      <c r="DR61" s="78"/>
      <c r="DS61" s="74"/>
      <c r="DT61" s="109"/>
      <c r="DU61" s="78"/>
      <c r="DV61" s="74"/>
      <c r="DW61" s="109"/>
      <c r="DX61" s="78">
        <v>3174</v>
      </c>
      <c r="DY61" s="74">
        <v>3174</v>
      </c>
      <c r="DZ61" s="74">
        <f t="shared" si="261"/>
        <v>100</v>
      </c>
      <c r="EA61" s="78"/>
      <c r="EB61" s="74"/>
      <c r="EC61" s="109"/>
      <c r="ED61" s="78"/>
      <c r="EE61" s="74"/>
      <c r="EF61" s="109"/>
      <c r="EG61" s="78"/>
      <c r="EH61" s="74"/>
      <c r="EI61" s="109"/>
      <c r="EJ61" s="78"/>
      <c r="EK61" s="74"/>
      <c r="EL61" s="109"/>
      <c r="EM61" s="78"/>
      <c r="EN61" s="74"/>
      <c r="EO61" s="109"/>
      <c r="EP61" s="74"/>
      <c r="EQ61" s="74"/>
      <c r="ER61" s="109"/>
      <c r="ES61" s="74"/>
      <c r="ET61" s="74"/>
      <c r="EU61" s="109"/>
      <c r="EV61" s="78"/>
      <c r="EW61" s="74"/>
      <c r="EX61" s="109"/>
      <c r="EY61" s="78"/>
      <c r="EZ61" s="74"/>
      <c r="FA61" s="109"/>
      <c r="FB61" s="78"/>
      <c r="FC61" s="74"/>
      <c r="FD61" s="109"/>
      <c r="FE61" s="78"/>
      <c r="FF61" s="74"/>
      <c r="FG61" s="109"/>
      <c r="FH61" s="78"/>
      <c r="FI61" s="74"/>
      <c r="FJ61" s="109"/>
      <c r="FK61" s="74"/>
      <c r="FL61" s="74"/>
      <c r="FM61" s="109"/>
      <c r="FN61" s="78"/>
      <c r="FO61" s="74"/>
      <c r="FP61" s="109"/>
      <c r="FQ61" s="74"/>
      <c r="FR61" s="74"/>
      <c r="FS61" s="109"/>
      <c r="FT61" s="74"/>
      <c r="FU61" s="74"/>
      <c r="FV61" s="109"/>
      <c r="FW61" s="74"/>
      <c r="FX61" s="74"/>
      <c r="FY61" s="109"/>
      <c r="FZ61" s="74"/>
      <c r="GA61" s="74"/>
      <c r="GB61" s="109"/>
      <c r="GC61" s="74"/>
      <c r="GD61" s="74"/>
      <c r="GE61" s="109"/>
      <c r="GF61" s="74"/>
      <c r="GG61" s="74"/>
      <c r="GH61" s="109"/>
      <c r="GI61" s="74"/>
      <c r="GJ61" s="74"/>
      <c r="GK61" s="109"/>
      <c r="GL61" s="74"/>
      <c r="GM61" s="74"/>
      <c r="GN61" s="109"/>
      <c r="GO61" s="74"/>
      <c r="GP61" s="74"/>
      <c r="GQ61" s="74"/>
      <c r="GR61" s="74"/>
      <c r="GS61" s="74"/>
      <c r="GT61" s="74"/>
      <c r="GU61" s="74"/>
      <c r="GV61" s="74"/>
      <c r="GW61" s="74"/>
      <c r="GX61" s="74"/>
      <c r="GY61" s="74"/>
      <c r="GZ61" s="74"/>
      <c r="HA61" s="74"/>
      <c r="HB61" s="74"/>
      <c r="HC61" s="74"/>
    </row>
    <row r="62" spans="1:211" s="31" customFormat="1" ht="15.75" x14ac:dyDescent="0.25">
      <c r="A62" s="41" t="s">
        <v>454</v>
      </c>
      <c r="B62" s="134">
        <f t="shared" si="102"/>
        <v>3945</v>
      </c>
      <c r="C62" s="134">
        <f t="shared" si="103"/>
        <v>3945</v>
      </c>
      <c r="D62" s="74">
        <f t="shared" si="366"/>
        <v>100</v>
      </c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112"/>
      <c r="BK62" s="112"/>
      <c r="BL62" s="112"/>
      <c r="BM62" s="74"/>
      <c r="BN62" s="74"/>
      <c r="BO62" s="109"/>
      <c r="BP62" s="74"/>
      <c r="BQ62" s="74"/>
      <c r="BR62" s="109"/>
      <c r="BS62" s="74"/>
      <c r="BT62" s="74"/>
      <c r="BU62" s="109"/>
      <c r="BV62" s="74"/>
      <c r="BW62" s="74"/>
      <c r="BX62" s="109"/>
      <c r="BY62" s="74"/>
      <c r="BZ62" s="74"/>
      <c r="CA62" s="109"/>
      <c r="CB62" s="74"/>
      <c r="CC62" s="74"/>
      <c r="CD62" s="109"/>
      <c r="CE62" s="74"/>
      <c r="CF62" s="74"/>
      <c r="CG62" s="109"/>
      <c r="CH62" s="74"/>
      <c r="CI62" s="74"/>
      <c r="CJ62" s="109"/>
      <c r="CK62" s="74"/>
      <c r="CL62" s="74"/>
      <c r="CM62" s="109"/>
      <c r="CN62" s="74"/>
      <c r="CO62" s="74"/>
      <c r="CP62" s="109"/>
      <c r="CQ62" s="74"/>
      <c r="CR62" s="74"/>
      <c r="CS62" s="109"/>
      <c r="CT62" s="74"/>
      <c r="CU62" s="74"/>
      <c r="CV62" s="109"/>
      <c r="CW62" s="74"/>
      <c r="CX62" s="74"/>
      <c r="CY62" s="109"/>
      <c r="CZ62" s="74"/>
      <c r="DA62" s="74"/>
      <c r="DB62" s="74"/>
      <c r="DC62" s="74"/>
      <c r="DD62" s="74"/>
      <c r="DE62" s="109"/>
      <c r="DF62" s="74"/>
      <c r="DG62" s="74"/>
      <c r="DH62" s="74"/>
      <c r="DI62" s="78"/>
      <c r="DJ62" s="74"/>
      <c r="DK62" s="109"/>
      <c r="DL62" s="78"/>
      <c r="DM62" s="74"/>
      <c r="DN62" s="109"/>
      <c r="DO62" s="78"/>
      <c r="DP62" s="74"/>
      <c r="DQ62" s="109"/>
      <c r="DR62" s="78"/>
      <c r="DS62" s="74"/>
      <c r="DT62" s="109"/>
      <c r="DU62" s="78"/>
      <c r="DV62" s="74"/>
      <c r="DW62" s="109"/>
      <c r="DX62" s="78">
        <v>3945</v>
      </c>
      <c r="DY62" s="74">
        <v>3945</v>
      </c>
      <c r="DZ62" s="74">
        <f t="shared" si="261"/>
        <v>100</v>
      </c>
      <c r="EA62" s="78"/>
      <c r="EB62" s="74"/>
      <c r="EC62" s="109"/>
      <c r="ED62" s="78"/>
      <c r="EE62" s="74"/>
      <c r="EF62" s="109"/>
      <c r="EG62" s="78"/>
      <c r="EH62" s="74"/>
      <c r="EI62" s="109"/>
      <c r="EJ62" s="78"/>
      <c r="EK62" s="74"/>
      <c r="EL62" s="109"/>
      <c r="EM62" s="78"/>
      <c r="EN62" s="74"/>
      <c r="EO62" s="109"/>
      <c r="EP62" s="74"/>
      <c r="EQ62" s="74"/>
      <c r="ER62" s="109"/>
      <c r="ES62" s="74"/>
      <c r="ET62" s="74"/>
      <c r="EU62" s="109"/>
      <c r="EV62" s="78"/>
      <c r="EW62" s="74"/>
      <c r="EX62" s="109"/>
      <c r="EY62" s="78"/>
      <c r="EZ62" s="74"/>
      <c r="FA62" s="109"/>
      <c r="FB62" s="78"/>
      <c r="FC62" s="74"/>
      <c r="FD62" s="109"/>
      <c r="FE62" s="78"/>
      <c r="FF62" s="74"/>
      <c r="FG62" s="109"/>
      <c r="FH62" s="78"/>
      <c r="FI62" s="74"/>
      <c r="FJ62" s="109"/>
      <c r="FK62" s="74"/>
      <c r="FL62" s="74"/>
      <c r="FM62" s="109"/>
      <c r="FN62" s="78"/>
      <c r="FO62" s="74"/>
      <c r="FP62" s="109"/>
      <c r="FQ62" s="74"/>
      <c r="FR62" s="74"/>
      <c r="FS62" s="109"/>
      <c r="FT62" s="74"/>
      <c r="FU62" s="74"/>
      <c r="FV62" s="109"/>
      <c r="FW62" s="74"/>
      <c r="FX62" s="74"/>
      <c r="FY62" s="109"/>
      <c r="FZ62" s="74"/>
      <c r="GA62" s="74"/>
      <c r="GB62" s="109"/>
      <c r="GC62" s="74"/>
      <c r="GD62" s="74"/>
      <c r="GE62" s="109"/>
      <c r="GF62" s="74"/>
      <c r="GG62" s="74"/>
      <c r="GH62" s="109"/>
      <c r="GI62" s="74"/>
      <c r="GJ62" s="74"/>
      <c r="GK62" s="109"/>
      <c r="GL62" s="74"/>
      <c r="GM62" s="74"/>
      <c r="GN62" s="109"/>
      <c r="GO62" s="74"/>
      <c r="GP62" s="74"/>
      <c r="GQ62" s="74"/>
      <c r="GR62" s="74"/>
      <c r="GS62" s="74"/>
      <c r="GT62" s="74"/>
      <c r="GU62" s="74"/>
      <c r="GV62" s="74"/>
      <c r="GW62" s="74"/>
      <c r="GX62" s="74"/>
      <c r="GY62" s="74"/>
      <c r="GZ62" s="74"/>
      <c r="HA62" s="74"/>
      <c r="HB62" s="74"/>
      <c r="HC62" s="74"/>
    </row>
    <row r="63" spans="1:211" s="31" customFormat="1" ht="15.75" x14ac:dyDescent="0.25">
      <c r="A63" s="41" t="s">
        <v>285</v>
      </c>
      <c r="B63" s="134">
        <f t="shared" si="102"/>
        <v>5178</v>
      </c>
      <c r="C63" s="134">
        <f t="shared" si="103"/>
        <v>3903.92634</v>
      </c>
      <c r="D63" s="74">
        <f t="shared" si="366"/>
        <v>75.394483198146006</v>
      </c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112"/>
      <c r="BK63" s="112"/>
      <c r="BL63" s="112"/>
      <c r="BM63" s="74"/>
      <c r="BN63" s="74"/>
      <c r="BO63" s="109"/>
      <c r="BP63" s="74"/>
      <c r="BQ63" s="74"/>
      <c r="BR63" s="109"/>
      <c r="BS63" s="74"/>
      <c r="BT63" s="74"/>
      <c r="BU63" s="109"/>
      <c r="BV63" s="74"/>
      <c r="BW63" s="74"/>
      <c r="BX63" s="109"/>
      <c r="BY63" s="74"/>
      <c r="BZ63" s="74"/>
      <c r="CA63" s="109"/>
      <c r="CB63" s="74"/>
      <c r="CC63" s="74"/>
      <c r="CD63" s="109"/>
      <c r="CE63" s="74"/>
      <c r="CF63" s="74"/>
      <c r="CG63" s="109"/>
      <c r="CH63" s="74"/>
      <c r="CI63" s="74"/>
      <c r="CJ63" s="109"/>
      <c r="CK63" s="74"/>
      <c r="CL63" s="74"/>
      <c r="CM63" s="109"/>
      <c r="CN63" s="74"/>
      <c r="CO63" s="74"/>
      <c r="CP63" s="109"/>
      <c r="CQ63" s="74"/>
      <c r="CR63" s="74"/>
      <c r="CS63" s="109"/>
      <c r="CT63" s="74"/>
      <c r="CU63" s="74"/>
      <c r="CV63" s="109"/>
      <c r="CW63" s="74"/>
      <c r="CX63" s="74"/>
      <c r="CY63" s="109"/>
      <c r="CZ63" s="74"/>
      <c r="DA63" s="74"/>
      <c r="DB63" s="74"/>
      <c r="DC63" s="74"/>
      <c r="DD63" s="74"/>
      <c r="DE63" s="109"/>
      <c r="DF63" s="74"/>
      <c r="DG63" s="74"/>
      <c r="DH63" s="74"/>
      <c r="DI63" s="78"/>
      <c r="DJ63" s="74"/>
      <c r="DK63" s="109"/>
      <c r="DL63" s="78"/>
      <c r="DM63" s="74"/>
      <c r="DN63" s="109"/>
      <c r="DO63" s="78"/>
      <c r="DP63" s="74"/>
      <c r="DQ63" s="109"/>
      <c r="DR63" s="78"/>
      <c r="DS63" s="74"/>
      <c r="DT63" s="109"/>
      <c r="DU63" s="78"/>
      <c r="DV63" s="74"/>
      <c r="DW63" s="109"/>
      <c r="DX63" s="78">
        <v>5178</v>
      </c>
      <c r="DY63" s="74">
        <v>3903.92634</v>
      </c>
      <c r="DZ63" s="74">
        <f t="shared" si="261"/>
        <v>75.394483198146006</v>
      </c>
      <c r="EA63" s="78"/>
      <c r="EB63" s="74"/>
      <c r="EC63" s="109"/>
      <c r="ED63" s="78"/>
      <c r="EE63" s="74"/>
      <c r="EF63" s="109"/>
      <c r="EG63" s="78"/>
      <c r="EH63" s="74"/>
      <c r="EI63" s="109"/>
      <c r="EJ63" s="78"/>
      <c r="EK63" s="74"/>
      <c r="EL63" s="109"/>
      <c r="EM63" s="78"/>
      <c r="EN63" s="74"/>
      <c r="EO63" s="109"/>
      <c r="EP63" s="74"/>
      <c r="EQ63" s="74"/>
      <c r="ER63" s="109"/>
      <c r="ES63" s="74"/>
      <c r="ET63" s="74"/>
      <c r="EU63" s="109"/>
      <c r="EV63" s="78"/>
      <c r="EW63" s="74"/>
      <c r="EX63" s="109"/>
      <c r="EY63" s="78"/>
      <c r="EZ63" s="74"/>
      <c r="FA63" s="109"/>
      <c r="FB63" s="78"/>
      <c r="FC63" s="74"/>
      <c r="FD63" s="109"/>
      <c r="FE63" s="78"/>
      <c r="FF63" s="74"/>
      <c r="FG63" s="109"/>
      <c r="FH63" s="78"/>
      <c r="FI63" s="74"/>
      <c r="FJ63" s="109"/>
      <c r="FK63" s="74"/>
      <c r="FL63" s="74"/>
      <c r="FM63" s="109"/>
      <c r="FN63" s="78"/>
      <c r="FO63" s="74"/>
      <c r="FP63" s="109"/>
      <c r="FQ63" s="74"/>
      <c r="FR63" s="74"/>
      <c r="FS63" s="109"/>
      <c r="FT63" s="74"/>
      <c r="FU63" s="74"/>
      <c r="FV63" s="109"/>
      <c r="FW63" s="74"/>
      <c r="FX63" s="74"/>
      <c r="FY63" s="109"/>
      <c r="FZ63" s="74"/>
      <c r="GA63" s="74"/>
      <c r="GB63" s="109"/>
      <c r="GC63" s="74"/>
      <c r="GD63" s="74"/>
      <c r="GE63" s="109"/>
      <c r="GF63" s="74"/>
      <c r="GG63" s="74"/>
      <c r="GH63" s="109"/>
      <c r="GI63" s="74"/>
      <c r="GJ63" s="74"/>
      <c r="GK63" s="109"/>
      <c r="GL63" s="74"/>
      <c r="GM63" s="74"/>
      <c r="GN63" s="109"/>
      <c r="GO63" s="74"/>
      <c r="GP63" s="74"/>
      <c r="GQ63" s="74"/>
      <c r="GR63" s="74"/>
      <c r="GS63" s="74"/>
      <c r="GT63" s="74"/>
      <c r="GU63" s="74"/>
      <c r="GV63" s="74"/>
      <c r="GW63" s="74"/>
      <c r="GX63" s="74"/>
      <c r="GY63" s="74"/>
      <c r="GZ63" s="74"/>
      <c r="HA63" s="74"/>
      <c r="HB63" s="74"/>
      <c r="HC63" s="74"/>
    </row>
    <row r="64" spans="1:211" s="31" customFormat="1" ht="15.75" x14ac:dyDescent="0.25">
      <c r="A64" s="41" t="s">
        <v>382</v>
      </c>
      <c r="B64" s="134">
        <f t="shared" si="102"/>
        <v>4336.5991999999997</v>
      </c>
      <c r="C64" s="134">
        <f t="shared" si="103"/>
        <v>4336.5739199999998</v>
      </c>
      <c r="D64" s="74">
        <f t="shared" si="366"/>
        <v>99.999417054728042</v>
      </c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>
        <v>697.5992</v>
      </c>
      <c r="BE64" s="74">
        <v>697.57392000000004</v>
      </c>
      <c r="BF64" s="74">
        <f t="shared" si="9"/>
        <v>99.99637614263321</v>
      </c>
      <c r="BG64" s="74"/>
      <c r="BH64" s="74"/>
      <c r="BI64" s="74"/>
      <c r="BJ64" s="112"/>
      <c r="BK64" s="112"/>
      <c r="BL64" s="112"/>
      <c r="BM64" s="74"/>
      <c r="BN64" s="74"/>
      <c r="BO64" s="109"/>
      <c r="BP64" s="74"/>
      <c r="BQ64" s="74"/>
      <c r="BR64" s="109"/>
      <c r="BS64" s="74"/>
      <c r="BT64" s="74"/>
      <c r="BU64" s="109"/>
      <c r="BV64" s="74"/>
      <c r="BW64" s="74"/>
      <c r="BX64" s="109"/>
      <c r="BY64" s="74"/>
      <c r="BZ64" s="74"/>
      <c r="CA64" s="109"/>
      <c r="CB64" s="74"/>
      <c r="CC64" s="74"/>
      <c r="CD64" s="109"/>
      <c r="CE64" s="74"/>
      <c r="CF64" s="74"/>
      <c r="CG64" s="109"/>
      <c r="CH64" s="74"/>
      <c r="CI64" s="74"/>
      <c r="CJ64" s="109"/>
      <c r="CK64" s="74"/>
      <c r="CL64" s="74"/>
      <c r="CM64" s="109"/>
      <c r="CN64" s="74"/>
      <c r="CO64" s="74"/>
      <c r="CP64" s="109"/>
      <c r="CQ64" s="74"/>
      <c r="CR64" s="74"/>
      <c r="CS64" s="109"/>
      <c r="CT64" s="74"/>
      <c r="CU64" s="74"/>
      <c r="CV64" s="109"/>
      <c r="CW64" s="74"/>
      <c r="CX64" s="74"/>
      <c r="CY64" s="109"/>
      <c r="CZ64" s="74"/>
      <c r="DA64" s="74"/>
      <c r="DB64" s="74"/>
      <c r="DC64" s="74"/>
      <c r="DD64" s="74"/>
      <c r="DE64" s="109"/>
      <c r="DF64" s="74"/>
      <c r="DG64" s="74"/>
      <c r="DH64" s="74"/>
      <c r="DI64" s="78"/>
      <c r="DJ64" s="74"/>
      <c r="DK64" s="109"/>
      <c r="DL64" s="78"/>
      <c r="DM64" s="74"/>
      <c r="DN64" s="109"/>
      <c r="DO64" s="78"/>
      <c r="DP64" s="74"/>
      <c r="DQ64" s="109"/>
      <c r="DR64" s="78"/>
      <c r="DS64" s="74"/>
      <c r="DT64" s="109"/>
      <c r="DU64" s="78"/>
      <c r="DV64" s="74"/>
      <c r="DW64" s="109"/>
      <c r="DX64" s="78">
        <v>3639</v>
      </c>
      <c r="DY64" s="74">
        <v>3639</v>
      </c>
      <c r="DZ64" s="74">
        <f t="shared" si="261"/>
        <v>100</v>
      </c>
      <c r="EA64" s="78"/>
      <c r="EB64" s="74"/>
      <c r="EC64" s="109"/>
      <c r="ED64" s="78"/>
      <c r="EE64" s="74"/>
      <c r="EF64" s="109"/>
      <c r="EG64" s="78"/>
      <c r="EH64" s="74"/>
      <c r="EI64" s="109"/>
      <c r="EJ64" s="78"/>
      <c r="EK64" s="74"/>
      <c r="EL64" s="109"/>
      <c r="EM64" s="78"/>
      <c r="EN64" s="74"/>
      <c r="EO64" s="109"/>
      <c r="EP64" s="74"/>
      <c r="EQ64" s="74"/>
      <c r="ER64" s="109"/>
      <c r="ES64" s="74"/>
      <c r="ET64" s="74"/>
      <c r="EU64" s="109"/>
      <c r="EV64" s="78"/>
      <c r="EW64" s="74"/>
      <c r="EX64" s="109"/>
      <c r="EY64" s="78"/>
      <c r="EZ64" s="74"/>
      <c r="FA64" s="109"/>
      <c r="FB64" s="78"/>
      <c r="FC64" s="74"/>
      <c r="FD64" s="109"/>
      <c r="FE64" s="78"/>
      <c r="FF64" s="74"/>
      <c r="FG64" s="109"/>
      <c r="FH64" s="78"/>
      <c r="FI64" s="74"/>
      <c r="FJ64" s="109"/>
      <c r="FK64" s="74"/>
      <c r="FL64" s="74"/>
      <c r="FM64" s="109"/>
      <c r="FN64" s="78"/>
      <c r="FO64" s="74"/>
      <c r="FP64" s="109"/>
      <c r="FQ64" s="74"/>
      <c r="FR64" s="74"/>
      <c r="FS64" s="109"/>
      <c r="FT64" s="74"/>
      <c r="FU64" s="74"/>
      <c r="FV64" s="109"/>
      <c r="FW64" s="74"/>
      <c r="FX64" s="74"/>
      <c r="FY64" s="109"/>
      <c r="FZ64" s="74"/>
      <c r="GA64" s="74"/>
      <c r="GB64" s="109"/>
      <c r="GC64" s="74"/>
      <c r="GD64" s="74"/>
      <c r="GE64" s="109"/>
      <c r="GF64" s="74"/>
      <c r="GG64" s="74"/>
      <c r="GH64" s="109"/>
      <c r="GI64" s="74"/>
      <c r="GJ64" s="74"/>
      <c r="GK64" s="109"/>
      <c r="GL64" s="74"/>
      <c r="GM64" s="74"/>
      <c r="GN64" s="109"/>
      <c r="GO64" s="74"/>
      <c r="GP64" s="74"/>
      <c r="GQ64" s="74"/>
      <c r="GR64" s="74"/>
      <c r="GS64" s="74"/>
      <c r="GT64" s="74"/>
      <c r="GU64" s="74"/>
      <c r="GV64" s="74"/>
      <c r="GW64" s="74"/>
      <c r="GX64" s="74"/>
      <c r="GY64" s="74"/>
      <c r="GZ64" s="74"/>
      <c r="HA64" s="74"/>
      <c r="HB64" s="74"/>
      <c r="HC64" s="74"/>
    </row>
    <row r="65" spans="1:211" s="31" customFormat="1" ht="15.75" x14ac:dyDescent="0.25">
      <c r="A65" s="41" t="s">
        <v>282</v>
      </c>
      <c r="B65" s="134">
        <f t="shared" si="102"/>
        <v>0</v>
      </c>
      <c r="C65" s="134">
        <f t="shared" si="103"/>
        <v>0</v>
      </c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112"/>
      <c r="BK65" s="112"/>
      <c r="BL65" s="112"/>
      <c r="BM65" s="74"/>
      <c r="BN65" s="74"/>
      <c r="BO65" s="109"/>
      <c r="BP65" s="74"/>
      <c r="BQ65" s="74"/>
      <c r="BR65" s="109"/>
      <c r="BS65" s="74"/>
      <c r="BT65" s="74"/>
      <c r="BU65" s="109"/>
      <c r="BV65" s="74"/>
      <c r="BW65" s="74"/>
      <c r="BX65" s="109"/>
      <c r="BY65" s="74"/>
      <c r="BZ65" s="74"/>
      <c r="CA65" s="109"/>
      <c r="CB65" s="74"/>
      <c r="CC65" s="74"/>
      <c r="CD65" s="109"/>
      <c r="CE65" s="74"/>
      <c r="CF65" s="74"/>
      <c r="CG65" s="109"/>
      <c r="CH65" s="74"/>
      <c r="CI65" s="74"/>
      <c r="CJ65" s="109"/>
      <c r="CK65" s="74"/>
      <c r="CL65" s="74"/>
      <c r="CM65" s="109"/>
      <c r="CN65" s="74"/>
      <c r="CO65" s="74"/>
      <c r="CP65" s="109"/>
      <c r="CQ65" s="74"/>
      <c r="CR65" s="74"/>
      <c r="CS65" s="109"/>
      <c r="CT65" s="74"/>
      <c r="CU65" s="74"/>
      <c r="CV65" s="109"/>
      <c r="CW65" s="74"/>
      <c r="CX65" s="74"/>
      <c r="CY65" s="109"/>
      <c r="CZ65" s="74"/>
      <c r="DA65" s="74"/>
      <c r="DB65" s="74"/>
      <c r="DC65" s="74"/>
      <c r="DD65" s="74"/>
      <c r="DE65" s="109"/>
      <c r="DF65" s="74"/>
      <c r="DG65" s="74"/>
      <c r="DH65" s="74"/>
      <c r="DI65" s="78"/>
      <c r="DJ65" s="74"/>
      <c r="DK65" s="109"/>
      <c r="DL65" s="78"/>
      <c r="DM65" s="74"/>
      <c r="DN65" s="109"/>
      <c r="DO65" s="78"/>
      <c r="DP65" s="74"/>
      <c r="DQ65" s="109"/>
      <c r="DR65" s="78"/>
      <c r="DS65" s="74"/>
      <c r="DT65" s="109"/>
      <c r="DU65" s="78"/>
      <c r="DV65" s="74"/>
      <c r="DW65" s="109"/>
      <c r="DX65" s="78"/>
      <c r="DY65" s="74"/>
      <c r="DZ65" s="74"/>
      <c r="EA65" s="78"/>
      <c r="EB65" s="74"/>
      <c r="EC65" s="109"/>
      <c r="ED65" s="78"/>
      <c r="EE65" s="74"/>
      <c r="EF65" s="109"/>
      <c r="EG65" s="78"/>
      <c r="EH65" s="74"/>
      <c r="EI65" s="109"/>
      <c r="EJ65" s="78"/>
      <c r="EK65" s="74"/>
      <c r="EL65" s="109"/>
      <c r="EM65" s="78"/>
      <c r="EN65" s="74"/>
      <c r="EO65" s="109"/>
      <c r="EP65" s="74"/>
      <c r="EQ65" s="74"/>
      <c r="ER65" s="109"/>
      <c r="ES65" s="74"/>
      <c r="ET65" s="74"/>
      <c r="EU65" s="109"/>
      <c r="EV65" s="78"/>
      <c r="EW65" s="74"/>
      <c r="EX65" s="109"/>
      <c r="EY65" s="78"/>
      <c r="EZ65" s="74"/>
      <c r="FA65" s="109"/>
      <c r="FB65" s="78"/>
      <c r="FC65" s="74"/>
      <c r="FD65" s="109"/>
      <c r="FE65" s="78"/>
      <c r="FF65" s="74"/>
      <c r="FG65" s="109"/>
      <c r="FH65" s="78"/>
      <c r="FI65" s="74"/>
      <c r="FJ65" s="109"/>
      <c r="FK65" s="74"/>
      <c r="FL65" s="74"/>
      <c r="FM65" s="109"/>
      <c r="FN65" s="78"/>
      <c r="FO65" s="74"/>
      <c r="FP65" s="109"/>
      <c r="FQ65" s="74"/>
      <c r="FR65" s="74"/>
      <c r="FS65" s="109"/>
      <c r="FT65" s="74"/>
      <c r="FU65" s="74"/>
      <c r="FV65" s="109"/>
      <c r="FW65" s="74"/>
      <c r="FX65" s="74"/>
      <c r="FY65" s="109"/>
      <c r="FZ65" s="74"/>
      <c r="GA65" s="74"/>
      <c r="GB65" s="109"/>
      <c r="GC65" s="74"/>
      <c r="GD65" s="74"/>
      <c r="GE65" s="109"/>
      <c r="GF65" s="74"/>
      <c r="GG65" s="74"/>
      <c r="GH65" s="109"/>
      <c r="GI65" s="74"/>
      <c r="GJ65" s="74"/>
      <c r="GK65" s="109"/>
      <c r="GL65" s="74"/>
      <c r="GM65" s="74"/>
      <c r="GN65" s="109"/>
      <c r="GO65" s="74"/>
      <c r="GP65" s="74"/>
      <c r="GQ65" s="74"/>
      <c r="GR65" s="74"/>
      <c r="GS65" s="74"/>
      <c r="GT65" s="74"/>
      <c r="GU65" s="74"/>
      <c r="GV65" s="74"/>
      <c r="GW65" s="74"/>
      <c r="GX65" s="74"/>
      <c r="GY65" s="74"/>
      <c r="GZ65" s="74"/>
      <c r="HA65" s="74"/>
      <c r="HB65" s="74"/>
      <c r="HC65" s="74"/>
    </row>
    <row r="66" spans="1:211" s="31" customFormat="1" ht="15.75" x14ac:dyDescent="0.25">
      <c r="A66" s="41" t="s">
        <v>281</v>
      </c>
      <c r="B66" s="134">
        <f t="shared" si="102"/>
        <v>11111.4</v>
      </c>
      <c r="C66" s="134">
        <f t="shared" si="103"/>
        <v>10739.7</v>
      </c>
      <c r="D66" s="74">
        <f t="shared" si="366"/>
        <v>96.654786975538642</v>
      </c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>
        <v>743.4</v>
      </c>
      <c r="BE66" s="74">
        <v>371.7</v>
      </c>
      <c r="BF66" s="74">
        <f t="shared" si="9"/>
        <v>50</v>
      </c>
      <c r="BG66" s="74"/>
      <c r="BH66" s="74"/>
      <c r="BI66" s="74"/>
      <c r="BJ66" s="112"/>
      <c r="BK66" s="112"/>
      <c r="BL66" s="112"/>
      <c r="BM66" s="74"/>
      <c r="BN66" s="74"/>
      <c r="BO66" s="109"/>
      <c r="BP66" s="74"/>
      <c r="BQ66" s="74"/>
      <c r="BR66" s="109"/>
      <c r="BS66" s="74"/>
      <c r="BT66" s="74"/>
      <c r="BU66" s="109"/>
      <c r="BV66" s="74"/>
      <c r="BW66" s="74"/>
      <c r="BX66" s="109"/>
      <c r="BY66" s="74"/>
      <c r="BZ66" s="74"/>
      <c r="CA66" s="109"/>
      <c r="CB66" s="74"/>
      <c r="CC66" s="74"/>
      <c r="CD66" s="74"/>
      <c r="CE66" s="74"/>
      <c r="CF66" s="74"/>
      <c r="CG66" s="74"/>
      <c r="CH66" s="74"/>
      <c r="CI66" s="74"/>
      <c r="CJ66" s="74"/>
      <c r="CK66" s="74"/>
      <c r="CL66" s="74"/>
      <c r="CM66" s="74"/>
      <c r="CN66" s="74"/>
      <c r="CO66" s="74"/>
      <c r="CP66" s="109"/>
      <c r="CQ66" s="74"/>
      <c r="CR66" s="74"/>
      <c r="CS66" s="109"/>
      <c r="CT66" s="74"/>
      <c r="CU66" s="74"/>
      <c r="CV66" s="109"/>
      <c r="CW66" s="74"/>
      <c r="CX66" s="74"/>
      <c r="CY66" s="109"/>
      <c r="CZ66" s="74"/>
      <c r="DA66" s="74"/>
      <c r="DB66" s="109"/>
      <c r="DC66" s="74"/>
      <c r="DD66" s="74"/>
      <c r="DE66" s="109"/>
      <c r="DF66" s="74"/>
      <c r="DG66" s="74"/>
      <c r="DH66" s="74"/>
      <c r="DI66" s="78"/>
      <c r="DJ66" s="74"/>
      <c r="DK66" s="109"/>
      <c r="DL66" s="78"/>
      <c r="DM66" s="74"/>
      <c r="DN66" s="109"/>
      <c r="DO66" s="78"/>
      <c r="DP66" s="74"/>
      <c r="DQ66" s="109"/>
      <c r="DR66" s="78"/>
      <c r="DS66" s="74"/>
      <c r="DT66" s="109"/>
      <c r="DU66" s="78"/>
      <c r="DV66" s="74"/>
      <c r="DW66" s="109"/>
      <c r="DX66" s="78">
        <v>10368</v>
      </c>
      <c r="DY66" s="74">
        <v>10368</v>
      </c>
      <c r="DZ66" s="74">
        <f t="shared" si="261"/>
        <v>100</v>
      </c>
      <c r="EA66" s="78"/>
      <c r="EB66" s="74"/>
      <c r="EC66" s="109"/>
      <c r="ED66" s="78"/>
      <c r="EE66" s="74"/>
      <c r="EF66" s="109"/>
      <c r="EG66" s="78"/>
      <c r="EH66" s="74"/>
      <c r="EI66" s="109"/>
      <c r="EJ66" s="78"/>
      <c r="EK66" s="74"/>
      <c r="EL66" s="109"/>
      <c r="EM66" s="78"/>
      <c r="EN66" s="74"/>
      <c r="EO66" s="109"/>
      <c r="EP66" s="74"/>
      <c r="EQ66" s="74"/>
      <c r="ER66" s="109"/>
      <c r="ES66" s="74"/>
      <c r="ET66" s="74"/>
      <c r="EU66" s="109"/>
      <c r="EV66" s="78"/>
      <c r="EW66" s="74"/>
      <c r="EX66" s="109"/>
      <c r="EY66" s="78"/>
      <c r="EZ66" s="74"/>
      <c r="FA66" s="109"/>
      <c r="FB66" s="78"/>
      <c r="FC66" s="74"/>
      <c r="FD66" s="109"/>
      <c r="FE66" s="78"/>
      <c r="FF66" s="74"/>
      <c r="FG66" s="109"/>
      <c r="FH66" s="78"/>
      <c r="FI66" s="74"/>
      <c r="FJ66" s="109"/>
      <c r="FK66" s="74"/>
      <c r="FL66" s="74"/>
      <c r="FM66" s="109"/>
      <c r="FN66" s="78"/>
      <c r="FO66" s="74"/>
      <c r="FP66" s="109"/>
      <c r="FQ66" s="74"/>
      <c r="FR66" s="74"/>
      <c r="FS66" s="109"/>
      <c r="FT66" s="74"/>
      <c r="FU66" s="74"/>
      <c r="FV66" s="109"/>
      <c r="FW66" s="74"/>
      <c r="FX66" s="74"/>
      <c r="FY66" s="109"/>
      <c r="FZ66" s="74"/>
      <c r="GA66" s="74"/>
      <c r="GB66" s="109"/>
      <c r="GC66" s="74"/>
      <c r="GD66" s="74"/>
      <c r="GE66" s="109"/>
      <c r="GF66" s="74"/>
      <c r="GG66" s="74"/>
      <c r="GH66" s="109"/>
      <c r="GI66" s="74"/>
      <c r="GJ66" s="74"/>
      <c r="GK66" s="109"/>
      <c r="GL66" s="74"/>
      <c r="GM66" s="74"/>
      <c r="GN66" s="109"/>
      <c r="GO66" s="74"/>
      <c r="GP66" s="74"/>
      <c r="GQ66" s="74"/>
      <c r="GR66" s="74"/>
      <c r="GS66" s="74"/>
      <c r="GT66" s="74"/>
      <c r="GU66" s="74"/>
      <c r="GV66" s="74"/>
      <c r="GW66" s="74"/>
      <c r="GX66" s="74"/>
      <c r="GY66" s="74"/>
      <c r="GZ66" s="74"/>
      <c r="HA66" s="74"/>
      <c r="HB66" s="74"/>
      <c r="HC66" s="74"/>
    </row>
    <row r="67" spans="1:211" s="31" customFormat="1" ht="15.75" x14ac:dyDescent="0.25">
      <c r="A67" s="41" t="s">
        <v>283</v>
      </c>
      <c r="B67" s="134">
        <f t="shared" si="102"/>
        <v>5004</v>
      </c>
      <c r="C67" s="134">
        <f t="shared" si="103"/>
        <v>5004</v>
      </c>
      <c r="D67" s="74">
        <f t="shared" si="366"/>
        <v>100</v>
      </c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112"/>
      <c r="BK67" s="112"/>
      <c r="BL67" s="112"/>
      <c r="BM67" s="74"/>
      <c r="BN67" s="74"/>
      <c r="BO67" s="109"/>
      <c r="BP67" s="74"/>
      <c r="BQ67" s="74"/>
      <c r="BR67" s="109"/>
      <c r="BS67" s="74"/>
      <c r="BT67" s="74"/>
      <c r="BU67" s="109"/>
      <c r="BV67" s="74"/>
      <c r="BW67" s="74"/>
      <c r="BX67" s="109"/>
      <c r="BY67" s="74"/>
      <c r="BZ67" s="74"/>
      <c r="CA67" s="109"/>
      <c r="CB67" s="74"/>
      <c r="CC67" s="74"/>
      <c r="CD67" s="109"/>
      <c r="CE67" s="74"/>
      <c r="CF67" s="74"/>
      <c r="CG67" s="109"/>
      <c r="CH67" s="74"/>
      <c r="CI67" s="74"/>
      <c r="CJ67" s="109"/>
      <c r="CK67" s="74"/>
      <c r="CL67" s="74"/>
      <c r="CM67" s="109"/>
      <c r="CN67" s="74"/>
      <c r="CO67" s="74"/>
      <c r="CP67" s="109"/>
      <c r="CQ67" s="74"/>
      <c r="CR67" s="74"/>
      <c r="CS67" s="109"/>
      <c r="CT67" s="74"/>
      <c r="CU67" s="74"/>
      <c r="CV67" s="109"/>
      <c r="CW67" s="74"/>
      <c r="CX67" s="74"/>
      <c r="CY67" s="109"/>
      <c r="CZ67" s="74"/>
      <c r="DA67" s="74"/>
      <c r="DB67" s="109"/>
      <c r="DC67" s="74"/>
      <c r="DD67" s="74"/>
      <c r="DE67" s="109"/>
      <c r="DF67" s="74"/>
      <c r="DG67" s="74"/>
      <c r="DH67" s="74"/>
      <c r="DI67" s="78"/>
      <c r="DJ67" s="74"/>
      <c r="DK67" s="109"/>
      <c r="DL67" s="78"/>
      <c r="DM67" s="74"/>
      <c r="DN67" s="109"/>
      <c r="DO67" s="78"/>
      <c r="DP67" s="74"/>
      <c r="DQ67" s="109"/>
      <c r="DR67" s="78"/>
      <c r="DS67" s="74"/>
      <c r="DT67" s="109"/>
      <c r="DU67" s="78"/>
      <c r="DV67" s="74"/>
      <c r="DW67" s="109"/>
      <c r="DX67" s="78">
        <v>5004</v>
      </c>
      <c r="DY67" s="74">
        <v>5004</v>
      </c>
      <c r="DZ67" s="74">
        <f t="shared" si="261"/>
        <v>100</v>
      </c>
      <c r="EA67" s="78"/>
      <c r="EB67" s="74"/>
      <c r="EC67" s="109"/>
      <c r="ED67" s="78"/>
      <c r="EE67" s="74"/>
      <c r="EF67" s="109"/>
      <c r="EG67" s="78"/>
      <c r="EH67" s="74"/>
      <c r="EI67" s="109"/>
      <c r="EJ67" s="78"/>
      <c r="EK67" s="74"/>
      <c r="EL67" s="109"/>
      <c r="EM67" s="78"/>
      <c r="EN67" s="74"/>
      <c r="EO67" s="109"/>
      <c r="EP67" s="74"/>
      <c r="EQ67" s="74"/>
      <c r="ER67" s="109"/>
      <c r="ES67" s="74"/>
      <c r="ET67" s="74"/>
      <c r="EU67" s="109"/>
      <c r="EV67" s="78"/>
      <c r="EW67" s="74"/>
      <c r="EX67" s="109"/>
      <c r="EY67" s="78"/>
      <c r="EZ67" s="74"/>
      <c r="FA67" s="109"/>
      <c r="FB67" s="78"/>
      <c r="FC67" s="74"/>
      <c r="FD67" s="109"/>
      <c r="FE67" s="78"/>
      <c r="FF67" s="74"/>
      <c r="FG67" s="109"/>
      <c r="FH67" s="78"/>
      <c r="FI67" s="74"/>
      <c r="FJ67" s="109"/>
      <c r="FK67" s="74"/>
      <c r="FL67" s="74"/>
      <c r="FM67" s="109"/>
      <c r="FN67" s="78"/>
      <c r="FO67" s="74"/>
      <c r="FP67" s="109"/>
      <c r="FQ67" s="74"/>
      <c r="FR67" s="74"/>
      <c r="FS67" s="109"/>
      <c r="FT67" s="74"/>
      <c r="FU67" s="74"/>
      <c r="FV67" s="109"/>
      <c r="FW67" s="74"/>
      <c r="FX67" s="74"/>
      <c r="FY67" s="109"/>
      <c r="FZ67" s="74"/>
      <c r="GA67" s="74"/>
      <c r="GB67" s="109"/>
      <c r="GC67" s="74"/>
      <c r="GD67" s="74"/>
      <c r="GE67" s="109"/>
      <c r="GF67" s="74"/>
      <c r="GG67" s="74"/>
      <c r="GH67" s="109"/>
      <c r="GI67" s="74"/>
      <c r="GJ67" s="74"/>
      <c r="GK67" s="109"/>
      <c r="GL67" s="74"/>
      <c r="GM67" s="74"/>
      <c r="GN67" s="109"/>
      <c r="GO67" s="74"/>
      <c r="GP67" s="74"/>
      <c r="GQ67" s="74"/>
      <c r="GR67" s="74"/>
      <c r="GS67" s="74"/>
      <c r="GT67" s="74"/>
      <c r="GU67" s="74"/>
      <c r="GV67" s="74"/>
      <c r="GW67" s="74"/>
      <c r="GX67" s="74"/>
      <c r="GY67" s="74"/>
      <c r="GZ67" s="74"/>
      <c r="HA67" s="74"/>
      <c r="HB67" s="74"/>
      <c r="HC67" s="74"/>
    </row>
    <row r="68" spans="1:211" s="31" customFormat="1" ht="15.75" x14ac:dyDescent="0.25">
      <c r="A68" s="41" t="s">
        <v>455</v>
      </c>
      <c r="B68" s="134">
        <f t="shared" si="102"/>
        <v>3594</v>
      </c>
      <c r="C68" s="134">
        <f t="shared" si="103"/>
        <v>3594</v>
      </c>
      <c r="D68" s="74">
        <f t="shared" si="366"/>
        <v>100</v>
      </c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112"/>
      <c r="BK68" s="112"/>
      <c r="BL68" s="112"/>
      <c r="BM68" s="74"/>
      <c r="BN68" s="74"/>
      <c r="BO68" s="109"/>
      <c r="BP68" s="74"/>
      <c r="BQ68" s="74"/>
      <c r="BR68" s="109"/>
      <c r="BS68" s="74"/>
      <c r="BT68" s="74"/>
      <c r="BU68" s="109"/>
      <c r="BV68" s="74"/>
      <c r="BW68" s="74"/>
      <c r="BX68" s="109"/>
      <c r="BY68" s="74"/>
      <c r="BZ68" s="74"/>
      <c r="CA68" s="109"/>
      <c r="CB68" s="74"/>
      <c r="CC68" s="74"/>
      <c r="CD68" s="109"/>
      <c r="CE68" s="74"/>
      <c r="CF68" s="74"/>
      <c r="CG68" s="109"/>
      <c r="CH68" s="74"/>
      <c r="CI68" s="74"/>
      <c r="CJ68" s="109"/>
      <c r="CK68" s="74"/>
      <c r="CL68" s="74"/>
      <c r="CM68" s="109"/>
      <c r="CN68" s="74"/>
      <c r="CO68" s="74"/>
      <c r="CP68" s="109"/>
      <c r="CQ68" s="74"/>
      <c r="CR68" s="74"/>
      <c r="CS68" s="109"/>
      <c r="CT68" s="74"/>
      <c r="CU68" s="74"/>
      <c r="CV68" s="109"/>
      <c r="CW68" s="74"/>
      <c r="CX68" s="74"/>
      <c r="CY68" s="109"/>
      <c r="CZ68" s="74"/>
      <c r="DA68" s="74"/>
      <c r="DB68" s="109"/>
      <c r="DC68" s="74"/>
      <c r="DD68" s="74"/>
      <c r="DE68" s="109"/>
      <c r="DF68" s="74"/>
      <c r="DG68" s="74"/>
      <c r="DH68" s="74"/>
      <c r="DI68" s="78"/>
      <c r="DJ68" s="74"/>
      <c r="DK68" s="109"/>
      <c r="DL68" s="78"/>
      <c r="DM68" s="74"/>
      <c r="DN68" s="109"/>
      <c r="DO68" s="78"/>
      <c r="DP68" s="74"/>
      <c r="DQ68" s="109"/>
      <c r="DR68" s="78"/>
      <c r="DS68" s="74"/>
      <c r="DT68" s="109"/>
      <c r="DU68" s="78"/>
      <c r="DV68" s="74"/>
      <c r="DW68" s="109"/>
      <c r="DX68" s="78">
        <v>3594</v>
      </c>
      <c r="DY68" s="74">
        <v>3594</v>
      </c>
      <c r="DZ68" s="74">
        <f t="shared" si="261"/>
        <v>100</v>
      </c>
      <c r="EA68" s="78"/>
      <c r="EB68" s="74"/>
      <c r="EC68" s="109"/>
      <c r="ED68" s="78"/>
      <c r="EE68" s="74"/>
      <c r="EF68" s="109"/>
      <c r="EG68" s="78"/>
      <c r="EH68" s="74"/>
      <c r="EI68" s="109"/>
      <c r="EJ68" s="78"/>
      <c r="EK68" s="74"/>
      <c r="EL68" s="109"/>
      <c r="EM68" s="78"/>
      <c r="EN68" s="74"/>
      <c r="EO68" s="109"/>
      <c r="EP68" s="74"/>
      <c r="EQ68" s="74"/>
      <c r="ER68" s="109"/>
      <c r="ES68" s="74"/>
      <c r="ET68" s="74"/>
      <c r="EU68" s="109"/>
      <c r="EV68" s="78"/>
      <c r="EW68" s="74"/>
      <c r="EX68" s="109"/>
      <c r="EY68" s="78"/>
      <c r="EZ68" s="74"/>
      <c r="FA68" s="109"/>
      <c r="FB68" s="78"/>
      <c r="FC68" s="74"/>
      <c r="FD68" s="109"/>
      <c r="FE68" s="78"/>
      <c r="FF68" s="74"/>
      <c r="FG68" s="109"/>
      <c r="FH68" s="78"/>
      <c r="FI68" s="74"/>
      <c r="FJ68" s="109"/>
      <c r="FK68" s="74"/>
      <c r="FL68" s="74"/>
      <c r="FM68" s="109"/>
      <c r="FN68" s="78"/>
      <c r="FO68" s="74"/>
      <c r="FP68" s="109"/>
      <c r="FQ68" s="74"/>
      <c r="FR68" s="74"/>
      <c r="FS68" s="109"/>
      <c r="FT68" s="74"/>
      <c r="FU68" s="74"/>
      <c r="FV68" s="109"/>
      <c r="FW68" s="74"/>
      <c r="FX68" s="74"/>
      <c r="FY68" s="109"/>
      <c r="FZ68" s="74"/>
      <c r="GA68" s="74"/>
      <c r="GB68" s="109"/>
      <c r="GC68" s="74"/>
      <c r="GD68" s="74"/>
      <c r="GE68" s="109"/>
      <c r="GF68" s="74"/>
      <c r="GG68" s="74"/>
      <c r="GH68" s="109"/>
      <c r="GI68" s="74"/>
      <c r="GJ68" s="74"/>
      <c r="GK68" s="109"/>
      <c r="GL68" s="74"/>
      <c r="GM68" s="74"/>
      <c r="GN68" s="109"/>
      <c r="GO68" s="74"/>
      <c r="GP68" s="74"/>
      <c r="GQ68" s="74"/>
      <c r="GR68" s="74"/>
      <c r="GS68" s="74"/>
      <c r="GT68" s="74"/>
      <c r="GU68" s="74"/>
      <c r="GV68" s="74"/>
      <c r="GW68" s="74"/>
      <c r="GX68" s="74"/>
      <c r="GY68" s="74"/>
      <c r="GZ68" s="74"/>
      <c r="HA68" s="74"/>
      <c r="HB68" s="74"/>
      <c r="HC68" s="74"/>
    </row>
    <row r="69" spans="1:211" s="31" customFormat="1" ht="15.75" x14ac:dyDescent="0.25">
      <c r="A69" s="41" t="s">
        <v>458</v>
      </c>
      <c r="B69" s="134">
        <f t="shared" si="102"/>
        <v>2733</v>
      </c>
      <c r="C69" s="134">
        <f t="shared" si="103"/>
        <v>2733</v>
      </c>
      <c r="D69" s="74">
        <f t="shared" si="366"/>
        <v>100</v>
      </c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112"/>
      <c r="BK69" s="112"/>
      <c r="BL69" s="112"/>
      <c r="BM69" s="74"/>
      <c r="BN69" s="74"/>
      <c r="BO69" s="109"/>
      <c r="BP69" s="74"/>
      <c r="BQ69" s="74"/>
      <c r="BR69" s="109"/>
      <c r="BS69" s="74"/>
      <c r="BT69" s="74"/>
      <c r="BU69" s="109"/>
      <c r="BV69" s="74"/>
      <c r="BW69" s="74"/>
      <c r="BX69" s="109"/>
      <c r="BY69" s="74"/>
      <c r="BZ69" s="74"/>
      <c r="CA69" s="109"/>
      <c r="CB69" s="74"/>
      <c r="CC69" s="74"/>
      <c r="CD69" s="109"/>
      <c r="CE69" s="74"/>
      <c r="CF69" s="74"/>
      <c r="CG69" s="109"/>
      <c r="CH69" s="74"/>
      <c r="CI69" s="74"/>
      <c r="CJ69" s="109"/>
      <c r="CK69" s="74"/>
      <c r="CL69" s="74"/>
      <c r="CM69" s="109"/>
      <c r="CN69" s="74"/>
      <c r="CO69" s="74"/>
      <c r="CP69" s="109"/>
      <c r="CQ69" s="74"/>
      <c r="CR69" s="74"/>
      <c r="CS69" s="109"/>
      <c r="CT69" s="74"/>
      <c r="CU69" s="74"/>
      <c r="CV69" s="109"/>
      <c r="CW69" s="74"/>
      <c r="CX69" s="74"/>
      <c r="CY69" s="109"/>
      <c r="CZ69" s="74"/>
      <c r="DA69" s="74"/>
      <c r="DB69" s="109"/>
      <c r="DC69" s="74"/>
      <c r="DD69" s="74"/>
      <c r="DE69" s="109"/>
      <c r="DF69" s="74"/>
      <c r="DG69" s="74"/>
      <c r="DH69" s="74"/>
      <c r="DI69" s="78"/>
      <c r="DJ69" s="74"/>
      <c r="DK69" s="109"/>
      <c r="DL69" s="78"/>
      <c r="DM69" s="74"/>
      <c r="DN69" s="109"/>
      <c r="DO69" s="78"/>
      <c r="DP69" s="74"/>
      <c r="DQ69" s="109"/>
      <c r="DR69" s="78"/>
      <c r="DS69" s="74"/>
      <c r="DT69" s="109"/>
      <c r="DU69" s="78"/>
      <c r="DV69" s="74"/>
      <c r="DW69" s="109"/>
      <c r="DX69" s="78">
        <v>2733</v>
      </c>
      <c r="DY69" s="74">
        <v>2733</v>
      </c>
      <c r="DZ69" s="74">
        <f t="shared" si="261"/>
        <v>100</v>
      </c>
      <c r="EA69" s="78"/>
      <c r="EB69" s="74"/>
      <c r="EC69" s="109"/>
      <c r="ED69" s="78"/>
      <c r="EE69" s="74"/>
      <c r="EF69" s="109"/>
      <c r="EG69" s="78"/>
      <c r="EH69" s="74"/>
      <c r="EI69" s="109"/>
      <c r="EJ69" s="78"/>
      <c r="EK69" s="74"/>
      <c r="EL69" s="109"/>
      <c r="EM69" s="78"/>
      <c r="EN69" s="74"/>
      <c r="EO69" s="109"/>
      <c r="EP69" s="74"/>
      <c r="EQ69" s="74"/>
      <c r="ER69" s="109"/>
      <c r="ES69" s="74"/>
      <c r="ET69" s="74"/>
      <c r="EU69" s="109"/>
      <c r="EV69" s="78"/>
      <c r="EW69" s="74"/>
      <c r="EX69" s="109"/>
      <c r="EY69" s="78"/>
      <c r="EZ69" s="74"/>
      <c r="FA69" s="109"/>
      <c r="FB69" s="78"/>
      <c r="FC69" s="74"/>
      <c r="FD69" s="109"/>
      <c r="FE69" s="78"/>
      <c r="FF69" s="74"/>
      <c r="FG69" s="109"/>
      <c r="FH69" s="78"/>
      <c r="FI69" s="74"/>
      <c r="FJ69" s="109"/>
      <c r="FK69" s="74"/>
      <c r="FL69" s="74"/>
      <c r="FM69" s="109"/>
      <c r="FN69" s="78"/>
      <c r="FO69" s="74"/>
      <c r="FP69" s="109"/>
      <c r="FQ69" s="74"/>
      <c r="FR69" s="74"/>
      <c r="FS69" s="109"/>
      <c r="FT69" s="74"/>
      <c r="FU69" s="74"/>
      <c r="FV69" s="109"/>
      <c r="FW69" s="74"/>
      <c r="FX69" s="74"/>
      <c r="FY69" s="109"/>
      <c r="FZ69" s="74"/>
      <c r="GA69" s="74"/>
      <c r="GB69" s="109"/>
      <c r="GC69" s="74"/>
      <c r="GD69" s="74"/>
      <c r="GE69" s="109"/>
      <c r="GF69" s="74"/>
      <c r="GG69" s="74"/>
      <c r="GH69" s="109"/>
      <c r="GI69" s="74"/>
      <c r="GJ69" s="74"/>
      <c r="GK69" s="109"/>
      <c r="GL69" s="74"/>
      <c r="GM69" s="74"/>
      <c r="GN69" s="109"/>
      <c r="GO69" s="74"/>
      <c r="GP69" s="74"/>
      <c r="GQ69" s="74"/>
      <c r="GR69" s="74"/>
      <c r="GS69" s="74"/>
      <c r="GT69" s="74"/>
      <c r="GU69" s="74"/>
      <c r="GV69" s="74"/>
      <c r="GW69" s="74"/>
      <c r="GX69" s="74"/>
      <c r="GY69" s="74"/>
      <c r="GZ69" s="74"/>
      <c r="HA69" s="74"/>
      <c r="HB69" s="74"/>
      <c r="HC69" s="74"/>
    </row>
    <row r="70" spans="1:211" s="31" customFormat="1" ht="15.75" x14ac:dyDescent="0.25">
      <c r="A70" s="41" t="s">
        <v>284</v>
      </c>
      <c r="B70" s="134">
        <f t="shared" si="102"/>
        <v>6393</v>
      </c>
      <c r="C70" s="134">
        <f t="shared" si="103"/>
        <v>6393</v>
      </c>
      <c r="D70" s="74">
        <f t="shared" si="366"/>
        <v>100</v>
      </c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112"/>
      <c r="BK70" s="112"/>
      <c r="BL70" s="112"/>
      <c r="BM70" s="74"/>
      <c r="BN70" s="74"/>
      <c r="BO70" s="109"/>
      <c r="BP70" s="74"/>
      <c r="BQ70" s="74"/>
      <c r="BR70" s="109"/>
      <c r="BS70" s="74"/>
      <c r="BT70" s="74"/>
      <c r="BU70" s="109"/>
      <c r="BV70" s="74"/>
      <c r="BW70" s="74"/>
      <c r="BX70" s="109"/>
      <c r="BY70" s="74"/>
      <c r="BZ70" s="74"/>
      <c r="CA70" s="109"/>
      <c r="CB70" s="74"/>
      <c r="CC70" s="74"/>
      <c r="CD70" s="109"/>
      <c r="CE70" s="74"/>
      <c r="CF70" s="74"/>
      <c r="CG70" s="109"/>
      <c r="CH70" s="74"/>
      <c r="CI70" s="74"/>
      <c r="CJ70" s="109"/>
      <c r="CK70" s="74"/>
      <c r="CL70" s="74"/>
      <c r="CM70" s="109"/>
      <c r="CN70" s="74"/>
      <c r="CO70" s="74"/>
      <c r="CP70" s="109"/>
      <c r="CQ70" s="74"/>
      <c r="CR70" s="74"/>
      <c r="CS70" s="109"/>
      <c r="CT70" s="74"/>
      <c r="CU70" s="74"/>
      <c r="CV70" s="109"/>
      <c r="CW70" s="74"/>
      <c r="CX70" s="74"/>
      <c r="CY70" s="109"/>
      <c r="CZ70" s="74"/>
      <c r="DA70" s="74"/>
      <c r="DB70" s="109"/>
      <c r="DC70" s="74"/>
      <c r="DD70" s="74"/>
      <c r="DE70" s="109"/>
      <c r="DF70" s="74"/>
      <c r="DG70" s="74"/>
      <c r="DH70" s="74"/>
      <c r="DI70" s="78"/>
      <c r="DJ70" s="74"/>
      <c r="DK70" s="109"/>
      <c r="DL70" s="78"/>
      <c r="DM70" s="74"/>
      <c r="DN70" s="109"/>
      <c r="DO70" s="78"/>
      <c r="DP70" s="74"/>
      <c r="DQ70" s="109"/>
      <c r="DR70" s="78"/>
      <c r="DS70" s="74"/>
      <c r="DT70" s="109"/>
      <c r="DU70" s="78"/>
      <c r="DV70" s="74"/>
      <c r="DW70" s="109"/>
      <c r="DX70" s="78">
        <v>6393</v>
      </c>
      <c r="DY70" s="74">
        <v>6393</v>
      </c>
      <c r="DZ70" s="74">
        <f t="shared" si="261"/>
        <v>100</v>
      </c>
      <c r="EA70" s="78"/>
      <c r="EB70" s="74"/>
      <c r="EC70" s="109"/>
      <c r="ED70" s="78"/>
      <c r="EE70" s="74"/>
      <c r="EF70" s="109"/>
      <c r="EG70" s="78"/>
      <c r="EH70" s="74"/>
      <c r="EI70" s="109"/>
      <c r="EJ70" s="78"/>
      <c r="EK70" s="74"/>
      <c r="EL70" s="109"/>
      <c r="EM70" s="78"/>
      <c r="EN70" s="74"/>
      <c r="EO70" s="109"/>
      <c r="EP70" s="74"/>
      <c r="EQ70" s="74"/>
      <c r="ER70" s="109"/>
      <c r="ES70" s="74"/>
      <c r="ET70" s="74"/>
      <c r="EU70" s="109"/>
      <c r="EV70" s="78"/>
      <c r="EW70" s="74"/>
      <c r="EX70" s="109"/>
      <c r="EY70" s="78"/>
      <c r="EZ70" s="74"/>
      <c r="FA70" s="109"/>
      <c r="FB70" s="78"/>
      <c r="FC70" s="74"/>
      <c r="FD70" s="109"/>
      <c r="FE70" s="78"/>
      <c r="FF70" s="74"/>
      <c r="FG70" s="109"/>
      <c r="FH70" s="78"/>
      <c r="FI70" s="74"/>
      <c r="FJ70" s="109"/>
      <c r="FK70" s="74"/>
      <c r="FL70" s="74"/>
      <c r="FM70" s="109"/>
      <c r="FN70" s="78"/>
      <c r="FO70" s="74"/>
      <c r="FP70" s="109"/>
      <c r="FQ70" s="74"/>
      <c r="FR70" s="74"/>
      <c r="FS70" s="109"/>
      <c r="FT70" s="74"/>
      <c r="FU70" s="74"/>
      <c r="FV70" s="109"/>
      <c r="FW70" s="74"/>
      <c r="FX70" s="74"/>
      <c r="FY70" s="109"/>
      <c r="FZ70" s="74"/>
      <c r="GA70" s="74"/>
      <c r="GB70" s="109"/>
      <c r="GC70" s="74"/>
      <c r="GD70" s="74"/>
      <c r="GE70" s="109"/>
      <c r="GF70" s="74"/>
      <c r="GG70" s="74"/>
      <c r="GH70" s="109"/>
      <c r="GI70" s="74"/>
      <c r="GJ70" s="74"/>
      <c r="GK70" s="109"/>
      <c r="GL70" s="74"/>
      <c r="GM70" s="74"/>
      <c r="GN70" s="109"/>
      <c r="GO70" s="74"/>
      <c r="GP70" s="74"/>
      <c r="GQ70" s="74"/>
      <c r="GR70" s="74"/>
      <c r="GS70" s="74"/>
      <c r="GT70" s="74"/>
      <c r="GU70" s="74"/>
      <c r="GV70" s="74"/>
      <c r="GW70" s="74"/>
      <c r="GX70" s="74"/>
      <c r="GY70" s="74"/>
      <c r="GZ70" s="74"/>
      <c r="HA70" s="74"/>
      <c r="HB70" s="74"/>
      <c r="HC70" s="74"/>
    </row>
    <row r="71" spans="1:211" s="31" customFormat="1" ht="15.75" x14ac:dyDescent="0.25">
      <c r="A71" s="41" t="s">
        <v>457</v>
      </c>
      <c r="B71" s="134">
        <f t="shared" si="102"/>
        <v>7293</v>
      </c>
      <c r="C71" s="134">
        <f t="shared" si="103"/>
        <v>7293</v>
      </c>
      <c r="D71" s="74">
        <f t="shared" si="366"/>
        <v>100</v>
      </c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112"/>
      <c r="BK71" s="112"/>
      <c r="BL71" s="112"/>
      <c r="BM71" s="74"/>
      <c r="BN71" s="74"/>
      <c r="BO71" s="109"/>
      <c r="BP71" s="74"/>
      <c r="BQ71" s="74"/>
      <c r="BR71" s="109"/>
      <c r="BS71" s="74"/>
      <c r="BT71" s="74"/>
      <c r="BU71" s="109"/>
      <c r="BV71" s="74"/>
      <c r="BW71" s="74"/>
      <c r="BX71" s="109"/>
      <c r="BY71" s="74"/>
      <c r="BZ71" s="74"/>
      <c r="CA71" s="109"/>
      <c r="CB71" s="74"/>
      <c r="CC71" s="74"/>
      <c r="CD71" s="109"/>
      <c r="CE71" s="74"/>
      <c r="CF71" s="74"/>
      <c r="CG71" s="109"/>
      <c r="CH71" s="74"/>
      <c r="CI71" s="74"/>
      <c r="CJ71" s="109"/>
      <c r="CK71" s="74"/>
      <c r="CL71" s="74"/>
      <c r="CM71" s="109"/>
      <c r="CN71" s="74"/>
      <c r="CO71" s="74"/>
      <c r="CP71" s="109"/>
      <c r="CQ71" s="74"/>
      <c r="CR71" s="74"/>
      <c r="CS71" s="109"/>
      <c r="CT71" s="74"/>
      <c r="CU71" s="74"/>
      <c r="CV71" s="109"/>
      <c r="CW71" s="74"/>
      <c r="CX71" s="74"/>
      <c r="CY71" s="109"/>
      <c r="CZ71" s="74"/>
      <c r="DA71" s="74"/>
      <c r="DB71" s="109"/>
      <c r="DC71" s="74"/>
      <c r="DD71" s="74"/>
      <c r="DE71" s="109"/>
      <c r="DF71" s="74"/>
      <c r="DG71" s="74"/>
      <c r="DH71" s="74"/>
      <c r="DI71" s="78"/>
      <c r="DJ71" s="74"/>
      <c r="DK71" s="109"/>
      <c r="DL71" s="78"/>
      <c r="DM71" s="74"/>
      <c r="DN71" s="109"/>
      <c r="DO71" s="78"/>
      <c r="DP71" s="74"/>
      <c r="DQ71" s="109"/>
      <c r="DR71" s="78"/>
      <c r="DS71" s="74"/>
      <c r="DT71" s="109"/>
      <c r="DU71" s="78"/>
      <c r="DV71" s="74"/>
      <c r="DW71" s="109"/>
      <c r="DX71" s="78">
        <v>7293</v>
      </c>
      <c r="DY71" s="74">
        <v>7293</v>
      </c>
      <c r="DZ71" s="74">
        <f t="shared" si="261"/>
        <v>100</v>
      </c>
      <c r="EA71" s="78"/>
      <c r="EB71" s="74"/>
      <c r="EC71" s="109"/>
      <c r="ED71" s="78"/>
      <c r="EE71" s="74"/>
      <c r="EF71" s="109"/>
      <c r="EG71" s="78"/>
      <c r="EH71" s="74"/>
      <c r="EI71" s="109"/>
      <c r="EJ71" s="78"/>
      <c r="EK71" s="74"/>
      <c r="EL71" s="109"/>
      <c r="EM71" s="78"/>
      <c r="EN71" s="74"/>
      <c r="EO71" s="109"/>
      <c r="EP71" s="74"/>
      <c r="EQ71" s="74"/>
      <c r="ER71" s="109"/>
      <c r="ES71" s="74"/>
      <c r="ET71" s="74"/>
      <c r="EU71" s="109"/>
      <c r="EV71" s="78"/>
      <c r="EW71" s="74"/>
      <c r="EX71" s="109"/>
      <c r="EY71" s="78"/>
      <c r="EZ71" s="74"/>
      <c r="FA71" s="109"/>
      <c r="FB71" s="78"/>
      <c r="FC71" s="74"/>
      <c r="FD71" s="109"/>
      <c r="FE71" s="78"/>
      <c r="FF71" s="74"/>
      <c r="FG71" s="109"/>
      <c r="FH71" s="78"/>
      <c r="FI71" s="74"/>
      <c r="FJ71" s="109"/>
      <c r="FK71" s="74"/>
      <c r="FL71" s="74"/>
      <c r="FM71" s="109"/>
      <c r="FN71" s="78"/>
      <c r="FO71" s="74"/>
      <c r="FP71" s="109"/>
      <c r="FQ71" s="74"/>
      <c r="FR71" s="74"/>
      <c r="FS71" s="109"/>
      <c r="FT71" s="74"/>
      <c r="FU71" s="74"/>
      <c r="FV71" s="109"/>
      <c r="FW71" s="74"/>
      <c r="FX71" s="74"/>
      <c r="FY71" s="109"/>
      <c r="FZ71" s="74"/>
      <c r="GA71" s="74"/>
      <c r="GB71" s="109"/>
      <c r="GC71" s="74"/>
      <c r="GD71" s="74"/>
      <c r="GE71" s="109"/>
      <c r="GF71" s="74"/>
      <c r="GG71" s="74"/>
      <c r="GH71" s="109"/>
      <c r="GI71" s="74"/>
      <c r="GJ71" s="74"/>
      <c r="GK71" s="109"/>
      <c r="GL71" s="74"/>
      <c r="GM71" s="74"/>
      <c r="GN71" s="109"/>
      <c r="GO71" s="74"/>
      <c r="GP71" s="74"/>
      <c r="GQ71" s="74"/>
      <c r="GR71" s="74"/>
      <c r="GS71" s="74"/>
      <c r="GT71" s="74"/>
      <c r="GU71" s="74"/>
      <c r="GV71" s="74"/>
      <c r="GW71" s="74"/>
      <c r="GX71" s="74"/>
      <c r="GY71" s="74"/>
      <c r="GZ71" s="74"/>
      <c r="HA71" s="74"/>
      <c r="HB71" s="74"/>
      <c r="HC71" s="74"/>
    </row>
    <row r="72" spans="1:211" s="31" customFormat="1" ht="15.75" x14ac:dyDescent="0.25">
      <c r="A72" s="41" t="s">
        <v>456</v>
      </c>
      <c r="B72" s="134">
        <f t="shared" si="102"/>
        <v>7764</v>
      </c>
      <c r="C72" s="134">
        <f t="shared" si="103"/>
        <v>7764</v>
      </c>
      <c r="D72" s="74">
        <f t="shared" si="366"/>
        <v>100</v>
      </c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112"/>
      <c r="BK72" s="112"/>
      <c r="BL72" s="112"/>
      <c r="BM72" s="74"/>
      <c r="BN72" s="74"/>
      <c r="BO72" s="109"/>
      <c r="BP72" s="74"/>
      <c r="BQ72" s="74"/>
      <c r="BR72" s="109"/>
      <c r="BS72" s="74"/>
      <c r="BT72" s="74"/>
      <c r="BU72" s="109"/>
      <c r="BV72" s="74"/>
      <c r="BW72" s="74"/>
      <c r="BX72" s="109"/>
      <c r="BY72" s="74"/>
      <c r="BZ72" s="74"/>
      <c r="CA72" s="109"/>
      <c r="CB72" s="74"/>
      <c r="CC72" s="74"/>
      <c r="CD72" s="109"/>
      <c r="CE72" s="74"/>
      <c r="CF72" s="74"/>
      <c r="CG72" s="109"/>
      <c r="CH72" s="74"/>
      <c r="CI72" s="74"/>
      <c r="CJ72" s="109"/>
      <c r="CK72" s="74"/>
      <c r="CL72" s="74"/>
      <c r="CM72" s="109"/>
      <c r="CN72" s="74"/>
      <c r="CO72" s="74"/>
      <c r="CP72" s="109"/>
      <c r="CQ72" s="74"/>
      <c r="CR72" s="74"/>
      <c r="CS72" s="109"/>
      <c r="CT72" s="74"/>
      <c r="CU72" s="74"/>
      <c r="CV72" s="109"/>
      <c r="CW72" s="74"/>
      <c r="CX72" s="74"/>
      <c r="CY72" s="109"/>
      <c r="CZ72" s="74"/>
      <c r="DA72" s="74"/>
      <c r="DB72" s="109"/>
      <c r="DC72" s="74"/>
      <c r="DD72" s="74"/>
      <c r="DE72" s="109"/>
      <c r="DF72" s="74"/>
      <c r="DG72" s="74"/>
      <c r="DH72" s="74"/>
      <c r="DI72" s="78"/>
      <c r="DJ72" s="74"/>
      <c r="DK72" s="109"/>
      <c r="DL72" s="78"/>
      <c r="DM72" s="74"/>
      <c r="DN72" s="109"/>
      <c r="DO72" s="78"/>
      <c r="DP72" s="74"/>
      <c r="DQ72" s="109"/>
      <c r="DR72" s="78"/>
      <c r="DS72" s="74"/>
      <c r="DT72" s="109"/>
      <c r="DU72" s="78"/>
      <c r="DV72" s="74"/>
      <c r="DW72" s="109"/>
      <c r="DX72" s="78">
        <v>7764</v>
      </c>
      <c r="DY72" s="74">
        <v>7764</v>
      </c>
      <c r="DZ72" s="74">
        <f t="shared" si="261"/>
        <v>100</v>
      </c>
      <c r="EA72" s="78"/>
      <c r="EB72" s="74"/>
      <c r="EC72" s="109"/>
      <c r="ED72" s="78"/>
      <c r="EE72" s="74"/>
      <c r="EF72" s="109"/>
      <c r="EG72" s="78"/>
      <c r="EH72" s="74"/>
      <c r="EI72" s="109"/>
      <c r="EJ72" s="78"/>
      <c r="EK72" s="74"/>
      <c r="EL72" s="109"/>
      <c r="EM72" s="78"/>
      <c r="EN72" s="74"/>
      <c r="EO72" s="109"/>
      <c r="EP72" s="74"/>
      <c r="EQ72" s="74"/>
      <c r="ER72" s="109"/>
      <c r="ES72" s="74"/>
      <c r="ET72" s="74"/>
      <c r="EU72" s="109"/>
      <c r="EV72" s="78"/>
      <c r="EW72" s="74"/>
      <c r="EX72" s="109"/>
      <c r="EY72" s="78"/>
      <c r="EZ72" s="74"/>
      <c r="FA72" s="109"/>
      <c r="FB72" s="78"/>
      <c r="FC72" s="74"/>
      <c r="FD72" s="109"/>
      <c r="FE72" s="78"/>
      <c r="FF72" s="74"/>
      <c r="FG72" s="109"/>
      <c r="FH72" s="78"/>
      <c r="FI72" s="74"/>
      <c r="FJ72" s="109"/>
      <c r="FK72" s="74"/>
      <c r="FL72" s="74"/>
      <c r="FM72" s="109"/>
      <c r="FN72" s="78"/>
      <c r="FO72" s="74"/>
      <c r="FP72" s="109"/>
      <c r="FQ72" s="74"/>
      <c r="FR72" s="74"/>
      <c r="FS72" s="109"/>
      <c r="FT72" s="74"/>
      <c r="FU72" s="74"/>
      <c r="FV72" s="109"/>
      <c r="FW72" s="74"/>
      <c r="FX72" s="74"/>
      <c r="FY72" s="109"/>
      <c r="FZ72" s="74"/>
      <c r="GA72" s="74"/>
      <c r="GB72" s="109"/>
      <c r="GC72" s="74"/>
      <c r="GD72" s="74"/>
      <c r="GE72" s="109"/>
      <c r="GF72" s="74"/>
      <c r="GG72" s="74"/>
      <c r="GH72" s="109"/>
      <c r="GI72" s="74"/>
      <c r="GJ72" s="74"/>
      <c r="GK72" s="109"/>
      <c r="GL72" s="74"/>
      <c r="GM72" s="74"/>
      <c r="GN72" s="109"/>
      <c r="GO72" s="74"/>
      <c r="GP72" s="74"/>
      <c r="GQ72" s="74"/>
      <c r="GR72" s="74"/>
      <c r="GS72" s="74"/>
      <c r="GT72" s="74"/>
      <c r="GU72" s="74"/>
      <c r="GV72" s="74"/>
      <c r="GW72" s="74"/>
      <c r="GX72" s="74"/>
      <c r="GY72" s="74"/>
      <c r="GZ72" s="74"/>
      <c r="HA72" s="74"/>
      <c r="HB72" s="74"/>
      <c r="HC72" s="74"/>
    </row>
    <row r="73" spans="1:211" s="32" customFormat="1" ht="31.5" x14ac:dyDescent="0.25">
      <c r="A73" s="40" t="s">
        <v>291</v>
      </c>
      <c r="B73" s="133">
        <f t="shared" si="102"/>
        <v>73070.56482</v>
      </c>
      <c r="C73" s="133">
        <f t="shared" si="103"/>
        <v>51435.230409999996</v>
      </c>
      <c r="D73" s="91">
        <f t="shared" ref="D73" si="367">C73/B73*100</f>
        <v>70.391176716238775</v>
      </c>
      <c r="E73" s="92">
        <f t="shared" ref="E73:BL73" si="368">E74+E75+E76+E77+E78</f>
        <v>0</v>
      </c>
      <c r="F73" s="92">
        <f t="shared" si="368"/>
        <v>0</v>
      </c>
      <c r="G73" s="92">
        <f t="shared" si="368"/>
        <v>0</v>
      </c>
      <c r="H73" s="92">
        <f t="shared" si="368"/>
        <v>0</v>
      </c>
      <c r="I73" s="92">
        <f t="shared" si="368"/>
        <v>0</v>
      </c>
      <c r="J73" s="92">
        <f t="shared" si="368"/>
        <v>0</v>
      </c>
      <c r="K73" s="92">
        <f t="shared" ref="K73:M73" si="369">K74+K75+K76+K77+K78</f>
        <v>0</v>
      </c>
      <c r="L73" s="92">
        <f t="shared" si="369"/>
        <v>0</v>
      </c>
      <c r="M73" s="92">
        <f t="shared" si="369"/>
        <v>0</v>
      </c>
      <c r="N73" s="92">
        <f t="shared" ref="N73:P73" si="370">N74+N75+N76+N77+N78</f>
        <v>0</v>
      </c>
      <c r="O73" s="92">
        <f t="shared" si="370"/>
        <v>0</v>
      </c>
      <c r="P73" s="92">
        <f t="shared" si="370"/>
        <v>0</v>
      </c>
      <c r="Q73" s="92">
        <f t="shared" ref="Q73:S73" si="371">Q74+Q75+Q76+Q77+Q78</f>
        <v>0</v>
      </c>
      <c r="R73" s="92">
        <f t="shared" si="371"/>
        <v>0</v>
      </c>
      <c r="S73" s="92">
        <f t="shared" si="371"/>
        <v>0</v>
      </c>
      <c r="T73" s="92">
        <f t="shared" ref="T73:V73" si="372">T74+T75+T76+T77+T78</f>
        <v>0</v>
      </c>
      <c r="U73" s="92">
        <f t="shared" si="372"/>
        <v>0</v>
      </c>
      <c r="V73" s="92">
        <f t="shared" si="372"/>
        <v>0</v>
      </c>
      <c r="W73" s="92">
        <f t="shared" ref="W73:Y73" si="373">W74+W75+W76+W77+W78</f>
        <v>0</v>
      </c>
      <c r="X73" s="92">
        <f t="shared" si="373"/>
        <v>0</v>
      </c>
      <c r="Y73" s="92">
        <f t="shared" si="373"/>
        <v>0</v>
      </c>
      <c r="Z73" s="92">
        <f t="shared" si="368"/>
        <v>0</v>
      </c>
      <c r="AA73" s="92">
        <f t="shared" si="368"/>
        <v>0</v>
      </c>
      <c r="AB73" s="92">
        <f t="shared" si="368"/>
        <v>0</v>
      </c>
      <c r="AC73" s="92">
        <f t="shared" si="368"/>
        <v>0</v>
      </c>
      <c r="AD73" s="92">
        <f t="shared" si="368"/>
        <v>0</v>
      </c>
      <c r="AE73" s="92">
        <f t="shared" si="368"/>
        <v>0</v>
      </c>
      <c r="AF73" s="92">
        <f t="shared" si="368"/>
        <v>0</v>
      </c>
      <c r="AG73" s="92">
        <f t="shared" si="368"/>
        <v>0</v>
      </c>
      <c r="AH73" s="92">
        <f t="shared" si="368"/>
        <v>0</v>
      </c>
      <c r="AI73" s="92">
        <f t="shared" si="368"/>
        <v>0</v>
      </c>
      <c r="AJ73" s="92">
        <f t="shared" si="368"/>
        <v>0</v>
      </c>
      <c r="AK73" s="92">
        <f t="shared" si="368"/>
        <v>0</v>
      </c>
      <c r="AL73" s="92">
        <f t="shared" si="368"/>
        <v>102.04082000000001</v>
      </c>
      <c r="AM73" s="92">
        <f t="shared" si="368"/>
        <v>102.04082000000001</v>
      </c>
      <c r="AN73" s="91">
        <f>AM73/AL73*100</f>
        <v>100</v>
      </c>
      <c r="AO73" s="92">
        <f t="shared" si="368"/>
        <v>0</v>
      </c>
      <c r="AP73" s="92">
        <f t="shared" si="368"/>
        <v>0</v>
      </c>
      <c r="AQ73" s="92">
        <f t="shared" si="368"/>
        <v>0</v>
      </c>
      <c r="AR73" s="92">
        <f t="shared" ref="AR73:AS73" si="374">AR74+AR75+AR76+AR77+AR78</f>
        <v>48.427999999999997</v>
      </c>
      <c r="AS73" s="92">
        <f t="shared" si="374"/>
        <v>48.427999999999997</v>
      </c>
      <c r="AT73" s="91">
        <f>AS73/AR73*100</f>
        <v>100</v>
      </c>
      <c r="AU73" s="92"/>
      <c r="AV73" s="92"/>
      <c r="AW73" s="91"/>
      <c r="AX73" s="92"/>
      <c r="AY73" s="92"/>
      <c r="AZ73" s="91"/>
      <c r="BA73" s="92">
        <f t="shared" si="368"/>
        <v>0</v>
      </c>
      <c r="BB73" s="92">
        <f t="shared" si="368"/>
        <v>0</v>
      </c>
      <c r="BC73" s="92">
        <f t="shared" si="368"/>
        <v>0</v>
      </c>
      <c r="BD73" s="92">
        <f t="shared" si="368"/>
        <v>1755.15</v>
      </c>
      <c r="BE73" s="92">
        <f t="shared" si="368"/>
        <v>819.274</v>
      </c>
      <c r="BF73" s="91">
        <f t="shared" ref="BF73:BF135" si="375">BE73/BD73*100</f>
        <v>46.678289604877072</v>
      </c>
      <c r="BG73" s="92">
        <f t="shared" si="368"/>
        <v>10000</v>
      </c>
      <c r="BH73" s="92">
        <f t="shared" si="368"/>
        <v>10000</v>
      </c>
      <c r="BI73" s="91">
        <f t="shared" ref="BI73" si="376">BH73/BG73*100</f>
        <v>100</v>
      </c>
      <c r="BJ73" s="92">
        <f t="shared" si="368"/>
        <v>11921.3</v>
      </c>
      <c r="BK73" s="92">
        <f t="shared" si="368"/>
        <v>7503.4092599999994</v>
      </c>
      <c r="BL73" s="92">
        <f t="shared" si="368"/>
        <v>62.941199869141784</v>
      </c>
      <c r="BM73" s="92">
        <f t="shared" ref="BM73:DH73" si="377">BM74+BM75+BM76+BM77+BM78</f>
        <v>0</v>
      </c>
      <c r="BN73" s="92">
        <f t="shared" si="377"/>
        <v>0</v>
      </c>
      <c r="BO73" s="92">
        <f t="shared" si="377"/>
        <v>0</v>
      </c>
      <c r="BP73" s="92">
        <f t="shared" ref="BP73:BR73" si="378">BP74+BP75+BP76+BP77+BP78</f>
        <v>0</v>
      </c>
      <c r="BQ73" s="92">
        <f t="shared" si="378"/>
        <v>0</v>
      </c>
      <c r="BR73" s="92">
        <f t="shared" si="378"/>
        <v>0</v>
      </c>
      <c r="BS73" s="92">
        <f t="shared" si="377"/>
        <v>2741.8</v>
      </c>
      <c r="BT73" s="92">
        <f t="shared" si="377"/>
        <v>1676.1</v>
      </c>
      <c r="BU73" s="92">
        <f t="shared" si="377"/>
        <v>61.131373550222477</v>
      </c>
      <c r="BV73" s="92">
        <f t="shared" ref="BV73:BW73" si="379">BV74+BV75+BV76+BV77+BV78</f>
        <v>361.1</v>
      </c>
      <c r="BW73" s="92">
        <f t="shared" si="379"/>
        <v>0</v>
      </c>
      <c r="BX73" s="92">
        <f t="shared" ref="BX73:BX74" si="380">BW73/BV73*100</f>
        <v>0</v>
      </c>
      <c r="BY73" s="92">
        <f t="shared" ref="BY73:BZ73" si="381">BY74+BY75+BY76+BY77+BY78</f>
        <v>560</v>
      </c>
      <c r="BZ73" s="92">
        <f t="shared" si="381"/>
        <v>160</v>
      </c>
      <c r="CA73" s="92">
        <f t="shared" ref="CA73:CA74" si="382">BZ73/BY73*100</f>
        <v>28.571428571428569</v>
      </c>
      <c r="CB73" s="92">
        <f t="shared" si="377"/>
        <v>0</v>
      </c>
      <c r="CC73" s="92">
        <f t="shared" si="377"/>
        <v>0</v>
      </c>
      <c r="CD73" s="92">
        <f t="shared" si="377"/>
        <v>0</v>
      </c>
      <c r="CE73" s="92">
        <f t="shared" si="377"/>
        <v>0</v>
      </c>
      <c r="CF73" s="92">
        <f t="shared" si="377"/>
        <v>0</v>
      </c>
      <c r="CG73" s="92">
        <f t="shared" si="377"/>
        <v>0</v>
      </c>
      <c r="CH73" s="92">
        <f t="shared" ref="CH73:CJ73" si="383">CH74+CH75+CH76+CH77+CH78</f>
        <v>0</v>
      </c>
      <c r="CI73" s="92">
        <f t="shared" si="383"/>
        <v>0</v>
      </c>
      <c r="CJ73" s="92">
        <f t="shared" si="383"/>
        <v>0</v>
      </c>
      <c r="CK73" s="92">
        <f t="shared" si="377"/>
        <v>0</v>
      </c>
      <c r="CL73" s="92">
        <f t="shared" si="377"/>
        <v>0</v>
      </c>
      <c r="CM73" s="92">
        <f t="shared" si="377"/>
        <v>0</v>
      </c>
      <c r="CN73" s="92">
        <f t="shared" si="377"/>
        <v>0</v>
      </c>
      <c r="CO73" s="92">
        <f t="shared" si="377"/>
        <v>0</v>
      </c>
      <c r="CP73" s="92">
        <f t="shared" si="377"/>
        <v>0</v>
      </c>
      <c r="CQ73" s="92">
        <f t="shared" ref="CQ73:CS73" si="384">CQ74+CQ75+CQ76+CQ77+CQ78</f>
        <v>0</v>
      </c>
      <c r="CR73" s="92">
        <f t="shared" si="384"/>
        <v>0</v>
      </c>
      <c r="CS73" s="92">
        <f t="shared" si="384"/>
        <v>0</v>
      </c>
      <c r="CT73" s="92">
        <f t="shared" si="377"/>
        <v>0</v>
      </c>
      <c r="CU73" s="92">
        <f t="shared" si="377"/>
        <v>0</v>
      </c>
      <c r="CV73" s="92">
        <f t="shared" si="377"/>
        <v>0</v>
      </c>
      <c r="CW73" s="92">
        <f t="shared" si="377"/>
        <v>0</v>
      </c>
      <c r="CX73" s="92">
        <f t="shared" si="377"/>
        <v>0</v>
      </c>
      <c r="CY73" s="92">
        <f t="shared" si="377"/>
        <v>0</v>
      </c>
      <c r="CZ73" s="92">
        <f t="shared" si="377"/>
        <v>0</v>
      </c>
      <c r="DA73" s="92">
        <f t="shared" si="377"/>
        <v>0</v>
      </c>
      <c r="DB73" s="92">
        <f t="shared" si="377"/>
        <v>0</v>
      </c>
      <c r="DC73" s="92">
        <f t="shared" si="377"/>
        <v>0</v>
      </c>
      <c r="DD73" s="92">
        <f t="shared" si="377"/>
        <v>0</v>
      </c>
      <c r="DE73" s="92">
        <f t="shared" si="377"/>
        <v>0</v>
      </c>
      <c r="DF73" s="92">
        <f t="shared" si="377"/>
        <v>0</v>
      </c>
      <c r="DG73" s="92">
        <f t="shared" si="377"/>
        <v>0</v>
      </c>
      <c r="DH73" s="92">
        <f t="shared" si="377"/>
        <v>0</v>
      </c>
      <c r="DI73" s="92">
        <f t="shared" ref="DI73:DY73" si="385">DI74+DI75+DI76+DI77+DI78</f>
        <v>0</v>
      </c>
      <c r="DJ73" s="92">
        <f t="shared" si="385"/>
        <v>0</v>
      </c>
      <c r="DK73" s="92">
        <f t="shared" si="385"/>
        <v>0</v>
      </c>
      <c r="DL73" s="92">
        <f t="shared" ref="DL73:DN73" si="386">DL74+DL75+DL76+DL77+DL78</f>
        <v>0</v>
      </c>
      <c r="DM73" s="92">
        <f t="shared" si="386"/>
        <v>0</v>
      </c>
      <c r="DN73" s="92">
        <f t="shared" si="386"/>
        <v>0</v>
      </c>
      <c r="DO73" s="92">
        <f t="shared" ref="DO73:DQ73" si="387">DO74+DO75+DO76+DO77+DO78</f>
        <v>0</v>
      </c>
      <c r="DP73" s="92">
        <f t="shared" si="387"/>
        <v>0</v>
      </c>
      <c r="DQ73" s="92">
        <f t="shared" si="387"/>
        <v>0</v>
      </c>
      <c r="DR73" s="92">
        <f t="shared" ref="DR73:DT73" si="388">DR74+DR75+DR76+DR77+DR78</f>
        <v>0</v>
      </c>
      <c r="DS73" s="92">
        <f t="shared" si="388"/>
        <v>0</v>
      </c>
      <c r="DT73" s="92">
        <f t="shared" si="388"/>
        <v>0</v>
      </c>
      <c r="DU73" s="92">
        <f t="shared" si="385"/>
        <v>3507.1</v>
      </c>
      <c r="DV73" s="92">
        <f t="shared" si="385"/>
        <v>1918.98233</v>
      </c>
      <c r="DW73" s="92">
        <f t="shared" si="132"/>
        <v>54.717069088420637</v>
      </c>
      <c r="DX73" s="92">
        <f t="shared" si="385"/>
        <v>31599</v>
      </c>
      <c r="DY73" s="92">
        <f t="shared" si="385"/>
        <v>22275</v>
      </c>
      <c r="DZ73" s="91">
        <f t="shared" si="261"/>
        <v>70.49273711193392</v>
      </c>
      <c r="EA73" s="92">
        <f t="shared" ref="EA73:EB73" si="389">EA74+EA75+EA76+EA77+EA78</f>
        <v>3346.1</v>
      </c>
      <c r="EB73" s="92">
        <f t="shared" si="389"/>
        <v>1326.15</v>
      </c>
      <c r="EC73" s="92">
        <f>EB73/EA73*100</f>
        <v>39.632706733211805</v>
      </c>
      <c r="ED73" s="92">
        <f t="shared" ref="ED73:EE73" si="390">ED74+ED75+ED76+ED77+ED78</f>
        <v>274</v>
      </c>
      <c r="EE73" s="92">
        <f t="shared" si="390"/>
        <v>0</v>
      </c>
      <c r="EF73" s="92">
        <f>EE73/ED73*100</f>
        <v>0</v>
      </c>
      <c r="EG73" s="92">
        <f t="shared" ref="EG73:EH73" si="391">EG74+EG75+EG76+EG77+EG78</f>
        <v>720</v>
      </c>
      <c r="EH73" s="92">
        <f t="shared" si="391"/>
        <v>37.1</v>
      </c>
      <c r="EI73" s="92">
        <f>EH73/EG73*100</f>
        <v>5.1527777777777777</v>
      </c>
      <c r="EJ73" s="92">
        <f t="shared" ref="EJ73:EK73" si="392">EJ74+EJ75+EJ76+EJ77+EJ78</f>
        <v>1568.7460000000001</v>
      </c>
      <c r="EK73" s="92">
        <f t="shared" si="392"/>
        <v>1568.7460000000001</v>
      </c>
      <c r="EL73" s="92">
        <f>EK73/EJ73*100</f>
        <v>100</v>
      </c>
      <c r="EM73" s="92">
        <f t="shared" ref="EM73:EU73" si="393">EM74+EM75+EM76+EM77+EM78</f>
        <v>0</v>
      </c>
      <c r="EN73" s="92">
        <f t="shared" si="393"/>
        <v>0</v>
      </c>
      <c r="EO73" s="92">
        <f t="shared" si="393"/>
        <v>0</v>
      </c>
      <c r="EP73" s="92">
        <f t="shared" si="393"/>
        <v>2000</v>
      </c>
      <c r="EQ73" s="92">
        <f t="shared" si="393"/>
        <v>2000</v>
      </c>
      <c r="ER73" s="92">
        <f t="shared" si="393"/>
        <v>100</v>
      </c>
      <c r="ES73" s="92">
        <f t="shared" si="393"/>
        <v>2000</v>
      </c>
      <c r="ET73" s="92">
        <f t="shared" si="393"/>
        <v>2000</v>
      </c>
      <c r="EU73" s="92">
        <f t="shared" si="393"/>
        <v>100</v>
      </c>
      <c r="EV73" s="92">
        <f t="shared" ref="EV73:EX73" si="394">EV74+EV75+EV76+EV77+EV78</f>
        <v>0</v>
      </c>
      <c r="EW73" s="92">
        <f t="shared" si="394"/>
        <v>0</v>
      </c>
      <c r="EX73" s="92">
        <f t="shared" si="394"/>
        <v>0</v>
      </c>
      <c r="EY73" s="92">
        <f t="shared" ref="EY73:FA73" si="395">EY74+EY75+EY76+EY77+EY78</f>
        <v>0</v>
      </c>
      <c r="EZ73" s="92">
        <f t="shared" si="395"/>
        <v>0</v>
      </c>
      <c r="FA73" s="92">
        <f t="shared" si="395"/>
        <v>0</v>
      </c>
      <c r="FB73" s="92">
        <f t="shared" ref="FB73:FD73" si="396">FB74+FB75+FB76+FB77+FB78</f>
        <v>0</v>
      </c>
      <c r="FC73" s="92">
        <f t="shared" si="396"/>
        <v>0</v>
      </c>
      <c r="FD73" s="92">
        <f t="shared" si="396"/>
        <v>0</v>
      </c>
      <c r="FE73" s="92">
        <f t="shared" ref="FE73:FG73" si="397">FE74+FE75+FE76+FE77+FE78</f>
        <v>0</v>
      </c>
      <c r="FF73" s="92">
        <f t="shared" si="397"/>
        <v>0</v>
      </c>
      <c r="FG73" s="92">
        <f t="shared" si="397"/>
        <v>0</v>
      </c>
      <c r="FH73" s="92">
        <f t="shared" ref="FH73:FJ73" si="398">FH74+FH75+FH76+FH77+FH78</f>
        <v>0</v>
      </c>
      <c r="FI73" s="92">
        <f t="shared" si="398"/>
        <v>0</v>
      </c>
      <c r="FJ73" s="92">
        <f t="shared" si="398"/>
        <v>0</v>
      </c>
      <c r="FK73" s="92"/>
      <c r="FL73" s="92"/>
      <c r="FM73" s="92"/>
      <c r="FN73" s="92">
        <f t="shared" ref="FN73:FP73" si="399">FN74+FN75+FN76+FN77+FN78</f>
        <v>0</v>
      </c>
      <c r="FO73" s="92">
        <f t="shared" si="399"/>
        <v>0</v>
      </c>
      <c r="FP73" s="92">
        <f t="shared" si="399"/>
        <v>0</v>
      </c>
      <c r="FQ73" s="92"/>
      <c r="FR73" s="92"/>
      <c r="FS73" s="92"/>
      <c r="FT73" s="92">
        <f t="shared" ref="FT73:FY73" si="400">FT74+FT75+FT76+FT77+FT78</f>
        <v>0</v>
      </c>
      <c r="FU73" s="92">
        <f t="shared" si="400"/>
        <v>0</v>
      </c>
      <c r="FV73" s="92">
        <f t="shared" si="400"/>
        <v>0</v>
      </c>
      <c r="FW73" s="92">
        <f t="shared" si="400"/>
        <v>0</v>
      </c>
      <c r="FX73" s="92">
        <f t="shared" si="400"/>
        <v>0</v>
      </c>
      <c r="FY73" s="92">
        <f t="shared" si="400"/>
        <v>0</v>
      </c>
      <c r="FZ73" s="92">
        <f t="shared" ref="FZ73:GB73" si="401">FZ74+FZ75+FZ76+FZ77+FZ78</f>
        <v>0</v>
      </c>
      <c r="GA73" s="92">
        <f t="shared" si="401"/>
        <v>0</v>
      </c>
      <c r="GB73" s="92">
        <f t="shared" si="401"/>
        <v>0</v>
      </c>
      <c r="GC73" s="92">
        <f t="shared" ref="GC73:GE73" si="402">GC74+GC75+GC76+GC77+GC78</f>
        <v>0</v>
      </c>
      <c r="GD73" s="92">
        <f t="shared" si="402"/>
        <v>0</v>
      </c>
      <c r="GE73" s="92">
        <f t="shared" si="402"/>
        <v>0</v>
      </c>
      <c r="GF73" s="92">
        <f t="shared" ref="GF73:GQ73" si="403">GF74+GF75+GF76+GF77+GF78</f>
        <v>0</v>
      </c>
      <c r="GG73" s="92">
        <f t="shared" si="403"/>
        <v>0</v>
      </c>
      <c r="GH73" s="92">
        <f t="shared" si="403"/>
        <v>0</v>
      </c>
      <c r="GI73" s="92">
        <f t="shared" si="403"/>
        <v>0</v>
      </c>
      <c r="GJ73" s="92">
        <f t="shared" si="403"/>
        <v>0</v>
      </c>
      <c r="GK73" s="92">
        <f t="shared" si="403"/>
        <v>0</v>
      </c>
      <c r="GL73" s="92">
        <f t="shared" si="403"/>
        <v>0</v>
      </c>
      <c r="GM73" s="92">
        <f t="shared" si="403"/>
        <v>0</v>
      </c>
      <c r="GN73" s="92">
        <f t="shared" si="403"/>
        <v>0</v>
      </c>
      <c r="GO73" s="92">
        <f t="shared" si="403"/>
        <v>0</v>
      </c>
      <c r="GP73" s="92">
        <f t="shared" si="403"/>
        <v>0</v>
      </c>
      <c r="GQ73" s="92">
        <f t="shared" si="403"/>
        <v>0</v>
      </c>
      <c r="GR73" s="92">
        <f t="shared" ref="GR73:GT73" si="404">GR74+GR75+GR76+GR77+GR78</f>
        <v>0</v>
      </c>
      <c r="GS73" s="92">
        <f t="shared" si="404"/>
        <v>0</v>
      </c>
      <c r="GT73" s="92">
        <f t="shared" si="404"/>
        <v>0</v>
      </c>
      <c r="GU73" s="92">
        <f t="shared" ref="GU73:GY73" si="405">GU74+GU75+GU76+GU77+GU78</f>
        <v>0</v>
      </c>
      <c r="GV73" s="92">
        <f t="shared" si="405"/>
        <v>0</v>
      </c>
      <c r="GW73" s="92">
        <f t="shared" si="405"/>
        <v>0</v>
      </c>
      <c r="GX73" s="92">
        <f t="shared" si="405"/>
        <v>565.79999999999995</v>
      </c>
      <c r="GY73" s="92">
        <f t="shared" si="405"/>
        <v>0</v>
      </c>
      <c r="GZ73" s="91">
        <f t="shared" ref="GZ73" si="406">GY73/GX73*100</f>
        <v>0</v>
      </c>
      <c r="HA73" s="92"/>
      <c r="HB73" s="92"/>
      <c r="HC73" s="91"/>
    </row>
    <row r="74" spans="1:211" s="31" customFormat="1" ht="15.75" x14ac:dyDescent="0.25">
      <c r="A74" s="41" t="s">
        <v>290</v>
      </c>
      <c r="B74" s="134">
        <f t="shared" si="102"/>
        <v>29716.414819999998</v>
      </c>
      <c r="C74" s="134">
        <f t="shared" si="103"/>
        <v>18340.956409999999</v>
      </c>
      <c r="D74" s="74">
        <f t="shared" si="104"/>
        <v>61.719950138991898</v>
      </c>
      <c r="E74" s="78"/>
      <c r="F74" s="74"/>
      <c r="G74" s="74"/>
      <c r="H74" s="78"/>
      <c r="I74" s="78"/>
      <c r="J74" s="74"/>
      <c r="K74" s="78"/>
      <c r="L74" s="78"/>
      <c r="M74" s="74"/>
      <c r="N74" s="78"/>
      <c r="O74" s="78"/>
      <c r="P74" s="74"/>
      <c r="Q74" s="78"/>
      <c r="R74" s="78"/>
      <c r="S74" s="74"/>
      <c r="T74" s="78"/>
      <c r="U74" s="78"/>
      <c r="V74" s="74"/>
      <c r="W74" s="78"/>
      <c r="X74" s="78"/>
      <c r="Y74" s="74"/>
      <c r="Z74" s="74"/>
      <c r="AA74" s="74"/>
      <c r="AB74" s="78"/>
      <c r="AC74" s="78"/>
      <c r="AD74" s="74"/>
      <c r="AE74" s="78"/>
      <c r="AF74" s="78">
        <v>0</v>
      </c>
      <c r="AG74" s="78">
        <v>0</v>
      </c>
      <c r="AH74" s="74"/>
      <c r="AI74" s="78"/>
      <c r="AJ74" s="78"/>
      <c r="AK74" s="74"/>
      <c r="AL74" s="78">
        <v>102.04082000000001</v>
      </c>
      <c r="AM74" s="78">
        <v>102.04082000000001</v>
      </c>
      <c r="AN74" s="74">
        <f>AM74/AL74*100</f>
        <v>100</v>
      </c>
      <c r="AO74" s="78"/>
      <c r="AP74" s="78"/>
      <c r="AQ74" s="74"/>
      <c r="AR74" s="78">
        <v>48.427999999999997</v>
      </c>
      <c r="AS74" s="78">
        <v>48.427999999999997</v>
      </c>
      <c r="AT74" s="74">
        <f>AS74/AR74*100</f>
        <v>100</v>
      </c>
      <c r="AU74" s="78"/>
      <c r="AV74" s="78"/>
      <c r="AW74" s="74"/>
      <c r="AX74" s="78"/>
      <c r="AY74" s="78"/>
      <c r="AZ74" s="74"/>
      <c r="BA74" s="78"/>
      <c r="BB74" s="78"/>
      <c r="BC74" s="74"/>
      <c r="BD74" s="74"/>
      <c r="BE74" s="74"/>
      <c r="BF74" s="74"/>
      <c r="BG74" s="78">
        <v>0</v>
      </c>
      <c r="BH74" s="78"/>
      <c r="BI74" s="74"/>
      <c r="BJ74" s="78">
        <v>11921.3</v>
      </c>
      <c r="BK74" s="74">
        <v>7503.4092599999994</v>
      </c>
      <c r="BL74" s="78">
        <f t="shared" si="118"/>
        <v>62.941199869141784</v>
      </c>
      <c r="BM74" s="78"/>
      <c r="BN74" s="78"/>
      <c r="BO74" s="78"/>
      <c r="BP74" s="78"/>
      <c r="BQ74" s="78"/>
      <c r="BR74" s="78"/>
      <c r="BS74" s="78">
        <v>2741.8</v>
      </c>
      <c r="BT74" s="78">
        <v>1676.1</v>
      </c>
      <c r="BU74" s="78">
        <f t="shared" si="121"/>
        <v>61.131373550222477</v>
      </c>
      <c r="BV74" s="78">
        <v>361.1</v>
      </c>
      <c r="BW74" s="78"/>
      <c r="BX74" s="78">
        <f t="shared" si="380"/>
        <v>0</v>
      </c>
      <c r="BY74" s="78">
        <v>560</v>
      </c>
      <c r="BZ74" s="78">
        <v>160</v>
      </c>
      <c r="CA74" s="78">
        <f t="shared" si="382"/>
        <v>28.571428571428569</v>
      </c>
      <c r="CB74" s="78"/>
      <c r="CC74" s="108"/>
      <c r="CD74" s="108"/>
      <c r="CE74" s="78"/>
      <c r="CF74" s="108"/>
      <c r="CG74" s="108"/>
      <c r="CH74" s="78"/>
      <c r="CI74" s="108"/>
      <c r="CJ74" s="108"/>
      <c r="CK74" s="78"/>
      <c r="CL74" s="108"/>
      <c r="CM74" s="108"/>
      <c r="CN74" s="78"/>
      <c r="CO74" s="108"/>
      <c r="CP74" s="108"/>
      <c r="CQ74" s="78"/>
      <c r="CR74" s="108"/>
      <c r="CS74" s="108"/>
      <c r="CT74" s="78"/>
      <c r="CU74" s="108"/>
      <c r="CV74" s="108"/>
      <c r="CW74" s="78"/>
      <c r="CX74" s="108"/>
      <c r="CY74" s="108"/>
      <c r="CZ74" s="78"/>
      <c r="DA74" s="108"/>
      <c r="DB74" s="108"/>
      <c r="DC74" s="78"/>
      <c r="DD74" s="108"/>
      <c r="DE74" s="108"/>
      <c r="DF74" s="78"/>
      <c r="DG74" s="78"/>
      <c r="DH74" s="78"/>
      <c r="DI74" s="78"/>
      <c r="DJ74" s="108"/>
      <c r="DK74" s="108"/>
      <c r="DL74" s="78"/>
      <c r="DM74" s="108"/>
      <c r="DN74" s="108"/>
      <c r="DO74" s="78"/>
      <c r="DP74" s="108"/>
      <c r="DQ74" s="108"/>
      <c r="DR74" s="78"/>
      <c r="DS74" s="108"/>
      <c r="DT74" s="108"/>
      <c r="DU74" s="78">
        <v>3507.1</v>
      </c>
      <c r="DV74" s="78">
        <v>1918.98233</v>
      </c>
      <c r="DW74" s="78">
        <f t="shared" si="132"/>
        <v>54.717069088420637</v>
      </c>
      <c r="DX74" s="78"/>
      <c r="DY74" s="108"/>
      <c r="DZ74" s="74"/>
      <c r="EA74" s="78">
        <v>3346.1</v>
      </c>
      <c r="EB74" s="78">
        <v>1326.15</v>
      </c>
      <c r="EC74" s="78">
        <f>EB74/EA74*100</f>
        <v>39.632706733211805</v>
      </c>
      <c r="ED74" s="78">
        <v>274</v>
      </c>
      <c r="EE74" s="78"/>
      <c r="EF74" s="78">
        <f>EE74/ED74*100</f>
        <v>0</v>
      </c>
      <c r="EG74" s="78">
        <v>720</v>
      </c>
      <c r="EH74" s="78">
        <v>37.1</v>
      </c>
      <c r="EI74" s="78">
        <f>EH74/EG74*100</f>
        <v>5.1527777777777777</v>
      </c>
      <c r="EJ74" s="78">
        <v>1568.7460000000001</v>
      </c>
      <c r="EK74" s="78">
        <v>1568.7460000000001</v>
      </c>
      <c r="EL74" s="78">
        <f>EK74/EJ74*100</f>
        <v>100</v>
      </c>
      <c r="EM74" s="78"/>
      <c r="EN74" s="108"/>
      <c r="EO74" s="108"/>
      <c r="EP74" s="78">
        <v>2000</v>
      </c>
      <c r="EQ74" s="78">
        <v>2000</v>
      </c>
      <c r="ER74" s="78">
        <f t="shared" ref="ER74" si="407">EQ74/EP74*100</f>
        <v>100</v>
      </c>
      <c r="ES74" s="78">
        <v>2000</v>
      </c>
      <c r="ET74" s="78">
        <v>2000</v>
      </c>
      <c r="EU74" s="78">
        <f t="shared" ref="EU74" si="408">ET74/ES74*100</f>
        <v>100</v>
      </c>
      <c r="EV74" s="78"/>
      <c r="EW74" s="108"/>
      <c r="EX74" s="108"/>
      <c r="EY74" s="78"/>
      <c r="EZ74" s="108"/>
      <c r="FA74" s="108"/>
      <c r="FB74" s="78"/>
      <c r="FC74" s="108"/>
      <c r="FD74" s="108"/>
      <c r="FE74" s="78"/>
      <c r="FF74" s="108"/>
      <c r="FG74" s="108"/>
      <c r="FH74" s="78"/>
      <c r="FI74" s="108"/>
      <c r="FJ74" s="108"/>
      <c r="FK74" s="78"/>
      <c r="FL74" s="78"/>
      <c r="FM74" s="78"/>
      <c r="FN74" s="78"/>
      <c r="FO74" s="108"/>
      <c r="FP74" s="108"/>
      <c r="FQ74" s="78"/>
      <c r="FR74" s="78"/>
      <c r="FS74" s="78"/>
      <c r="FT74" s="78"/>
      <c r="FU74" s="78"/>
      <c r="FV74" s="78"/>
      <c r="FW74" s="78"/>
      <c r="FX74" s="78"/>
      <c r="FY74" s="78"/>
      <c r="FZ74" s="78"/>
      <c r="GA74" s="78"/>
      <c r="GB74" s="78"/>
      <c r="GC74" s="78"/>
      <c r="GD74" s="78"/>
      <c r="GE74" s="78"/>
      <c r="GF74" s="78"/>
      <c r="GG74" s="78"/>
      <c r="GH74" s="78"/>
      <c r="GI74" s="78"/>
      <c r="GJ74" s="78"/>
      <c r="GK74" s="78"/>
      <c r="GL74" s="78"/>
      <c r="GM74" s="78"/>
      <c r="GN74" s="78"/>
      <c r="GO74" s="78">
        <v>0</v>
      </c>
      <c r="GP74" s="78">
        <v>0</v>
      </c>
      <c r="GQ74" s="74"/>
      <c r="GR74" s="78">
        <v>0</v>
      </c>
      <c r="GS74" s="78">
        <v>0</v>
      </c>
      <c r="GT74" s="74"/>
      <c r="GU74" s="78">
        <v>0</v>
      </c>
      <c r="GV74" s="78">
        <v>0</v>
      </c>
      <c r="GW74" s="74"/>
      <c r="GX74" s="78">
        <v>565.79999999999995</v>
      </c>
      <c r="GY74" s="78"/>
      <c r="GZ74" s="74">
        <f>GY74/GX74*100</f>
        <v>0</v>
      </c>
      <c r="HA74" s="78"/>
      <c r="HB74" s="78"/>
      <c r="HC74" s="74"/>
    </row>
    <row r="75" spans="1:211" s="31" customFormat="1" ht="15.75" x14ac:dyDescent="0.25">
      <c r="A75" s="41" t="s">
        <v>288</v>
      </c>
      <c r="B75" s="134">
        <f t="shared" si="102"/>
        <v>25444</v>
      </c>
      <c r="C75" s="134">
        <f t="shared" si="103"/>
        <v>25444</v>
      </c>
      <c r="D75" s="74">
        <f>C75/B75*100</f>
        <v>100</v>
      </c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>
        <v>10000</v>
      </c>
      <c r="BH75" s="74">
        <v>10000</v>
      </c>
      <c r="BI75" s="74">
        <f>BH75/BG75*100</f>
        <v>100</v>
      </c>
      <c r="BJ75" s="112"/>
      <c r="BK75" s="112"/>
      <c r="BL75" s="112"/>
      <c r="BM75" s="74"/>
      <c r="BN75" s="74"/>
      <c r="BO75" s="109"/>
      <c r="BP75" s="74"/>
      <c r="BQ75" s="74"/>
      <c r="BR75" s="109"/>
      <c r="BS75" s="74"/>
      <c r="BT75" s="74"/>
      <c r="BU75" s="109"/>
      <c r="BV75" s="74"/>
      <c r="BW75" s="74"/>
      <c r="BX75" s="109"/>
      <c r="BY75" s="74"/>
      <c r="BZ75" s="74"/>
      <c r="CA75" s="109"/>
      <c r="CB75" s="74"/>
      <c r="CC75" s="74"/>
      <c r="CD75" s="109"/>
      <c r="CE75" s="74"/>
      <c r="CF75" s="74"/>
      <c r="CG75" s="109"/>
      <c r="CH75" s="74"/>
      <c r="CI75" s="74"/>
      <c r="CJ75" s="109"/>
      <c r="CK75" s="74"/>
      <c r="CL75" s="74"/>
      <c r="CM75" s="109"/>
      <c r="CN75" s="74"/>
      <c r="CO75" s="74"/>
      <c r="CP75" s="109"/>
      <c r="CQ75" s="74"/>
      <c r="CR75" s="74"/>
      <c r="CS75" s="109"/>
      <c r="CT75" s="74"/>
      <c r="CU75" s="74"/>
      <c r="CV75" s="109"/>
      <c r="CW75" s="74"/>
      <c r="CX75" s="74"/>
      <c r="CY75" s="109"/>
      <c r="CZ75" s="74"/>
      <c r="DA75" s="74"/>
      <c r="DB75" s="109"/>
      <c r="DC75" s="74"/>
      <c r="DD75" s="74"/>
      <c r="DE75" s="109"/>
      <c r="DF75" s="74"/>
      <c r="DG75" s="74"/>
      <c r="DH75" s="74"/>
      <c r="DI75" s="78"/>
      <c r="DJ75" s="74"/>
      <c r="DK75" s="109"/>
      <c r="DL75" s="78"/>
      <c r="DM75" s="74"/>
      <c r="DN75" s="109"/>
      <c r="DO75" s="78"/>
      <c r="DP75" s="74"/>
      <c r="DQ75" s="109"/>
      <c r="DR75" s="78"/>
      <c r="DS75" s="74"/>
      <c r="DT75" s="109"/>
      <c r="DU75" s="78"/>
      <c r="DV75" s="74"/>
      <c r="DW75" s="109"/>
      <c r="DX75" s="78">
        <v>15444</v>
      </c>
      <c r="DY75" s="74">
        <v>15444</v>
      </c>
      <c r="DZ75" s="74">
        <f t="shared" si="261"/>
        <v>100</v>
      </c>
      <c r="EA75" s="78"/>
      <c r="EB75" s="74"/>
      <c r="EC75" s="78"/>
      <c r="ED75" s="78"/>
      <c r="EE75" s="74"/>
      <c r="EF75" s="78"/>
      <c r="EG75" s="78"/>
      <c r="EH75" s="74"/>
      <c r="EI75" s="78"/>
      <c r="EJ75" s="78"/>
      <c r="EK75" s="74"/>
      <c r="EL75" s="78"/>
      <c r="EM75" s="78"/>
      <c r="EN75" s="74"/>
      <c r="EO75" s="109"/>
      <c r="EP75" s="74"/>
      <c r="EQ75" s="74"/>
      <c r="ER75" s="109"/>
      <c r="ES75" s="74"/>
      <c r="ET75" s="74"/>
      <c r="EU75" s="109"/>
      <c r="EV75" s="78"/>
      <c r="EW75" s="74"/>
      <c r="EX75" s="109"/>
      <c r="EY75" s="78"/>
      <c r="EZ75" s="74"/>
      <c r="FA75" s="109"/>
      <c r="FB75" s="78"/>
      <c r="FC75" s="74"/>
      <c r="FD75" s="109"/>
      <c r="FE75" s="78"/>
      <c r="FF75" s="74"/>
      <c r="FG75" s="109"/>
      <c r="FH75" s="78"/>
      <c r="FI75" s="74"/>
      <c r="FJ75" s="109"/>
      <c r="FK75" s="74"/>
      <c r="FL75" s="74"/>
      <c r="FM75" s="109"/>
      <c r="FN75" s="78"/>
      <c r="FO75" s="74"/>
      <c r="FP75" s="109"/>
      <c r="FQ75" s="74"/>
      <c r="FR75" s="74"/>
      <c r="FS75" s="109"/>
      <c r="FT75" s="74"/>
      <c r="FU75" s="74"/>
      <c r="FV75" s="109"/>
      <c r="FW75" s="74"/>
      <c r="FX75" s="74"/>
      <c r="FY75" s="109"/>
      <c r="FZ75" s="74"/>
      <c r="GA75" s="74"/>
      <c r="GB75" s="109"/>
      <c r="GC75" s="74"/>
      <c r="GD75" s="74"/>
      <c r="GE75" s="109"/>
      <c r="GF75" s="74"/>
      <c r="GG75" s="74"/>
      <c r="GH75" s="109"/>
      <c r="GI75" s="74"/>
      <c r="GJ75" s="74"/>
      <c r="GK75" s="109"/>
      <c r="GL75" s="74"/>
      <c r="GM75" s="74"/>
      <c r="GN75" s="109"/>
      <c r="GO75" s="74"/>
      <c r="GP75" s="74"/>
      <c r="GQ75" s="74"/>
      <c r="GR75" s="74"/>
      <c r="GS75" s="74"/>
      <c r="GT75" s="74"/>
      <c r="GU75" s="74"/>
      <c r="GV75" s="74"/>
      <c r="GW75" s="74"/>
      <c r="GX75" s="74"/>
      <c r="GY75" s="74"/>
      <c r="GZ75" s="74"/>
      <c r="HA75" s="74"/>
      <c r="HB75" s="74"/>
      <c r="HC75" s="74"/>
    </row>
    <row r="76" spans="1:211" s="31" customFormat="1" ht="15.75" x14ac:dyDescent="0.25">
      <c r="A76" s="41" t="s">
        <v>461</v>
      </c>
      <c r="B76" s="134">
        <f t="shared" ref="B76:B139" si="409">E76+H76+K76+N76+Q76+T76+W76+Z76+AC76+AF76+AI76+AL76+AO76+AR76+AU76+AX76+BA76+BD76+BG76+BJ76+BM76+BP76+BS76+BV76+BY76+CB76+CE76+CH76+CK76+CN76+CQ76+CT76+CW76+CZ76+DC76+DF76+DI76+DL76+DO76++DR76+DU76+DX76+EA76+ED76+EG76+EJ76+EM76+EP76+ES76+EV76+EY76+FB76+FE76+FH76+FK76+FN76+FQ76+FT76+FW76+FZ76+GC76+GF76+GI76+GL76+GO76+GR76+GU76+GX76+HA76</f>
        <v>4589.8760000000002</v>
      </c>
      <c r="C76" s="134">
        <f t="shared" ref="C76:C139" si="410">F76+I76+L76+O76+R76+U76+X76+AA76+AD76+AG76+AJ76+AM76+AP76+AS76+AV76+AY76+BB76+BE76+BH76+BK76+BN76+BQ76+BT76+BW76+BZ76+CC76+CF76+CI76+CL76+CO76+CR76+CU76+CX76+DA76+DD76+DG76+DJ76+DM76+DP76++DS76+DV76+DY76+EB76+EE76+EH76+EK76+EN76+EQ76+ET76+EW76+EZ76+FC76+FF76+FI76+FL76+FO76+FR76+FU76+FX76+GA76+GD76+GG76+GJ76+GM76+GP76+GS76+GV76+GY76+HB76</f>
        <v>0</v>
      </c>
      <c r="D76" s="74">
        <f t="shared" ref="D76:D78" si="411">C76/B76*100</f>
        <v>0</v>
      </c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>
        <v>935.87599999999998</v>
      </c>
      <c r="BE76" s="74"/>
      <c r="BF76" s="74">
        <f t="shared" si="375"/>
        <v>0</v>
      </c>
      <c r="BG76" s="74"/>
      <c r="BH76" s="74"/>
      <c r="BI76" s="74"/>
      <c r="BJ76" s="112"/>
      <c r="BK76" s="112"/>
      <c r="BL76" s="112"/>
      <c r="BM76" s="74"/>
      <c r="BN76" s="74"/>
      <c r="BO76" s="109"/>
      <c r="BP76" s="74"/>
      <c r="BQ76" s="74"/>
      <c r="BR76" s="109"/>
      <c r="BS76" s="74"/>
      <c r="BT76" s="74"/>
      <c r="BU76" s="109"/>
      <c r="BV76" s="74"/>
      <c r="BW76" s="74"/>
      <c r="BX76" s="109"/>
      <c r="BY76" s="74"/>
      <c r="BZ76" s="74"/>
      <c r="CA76" s="109"/>
      <c r="CB76" s="74"/>
      <c r="CC76" s="74"/>
      <c r="CD76" s="109"/>
      <c r="CE76" s="74"/>
      <c r="CF76" s="74"/>
      <c r="CG76" s="109"/>
      <c r="CH76" s="74"/>
      <c r="CI76" s="74"/>
      <c r="CJ76" s="109"/>
      <c r="CK76" s="74"/>
      <c r="CL76" s="74"/>
      <c r="CM76" s="109"/>
      <c r="CN76" s="74"/>
      <c r="CO76" s="74"/>
      <c r="CP76" s="109"/>
      <c r="CQ76" s="74"/>
      <c r="CR76" s="74"/>
      <c r="CS76" s="109"/>
      <c r="CT76" s="74"/>
      <c r="CU76" s="74"/>
      <c r="CV76" s="109"/>
      <c r="CW76" s="74"/>
      <c r="CX76" s="74"/>
      <c r="CY76" s="109"/>
      <c r="CZ76" s="74"/>
      <c r="DA76" s="74"/>
      <c r="DB76" s="109"/>
      <c r="DC76" s="74"/>
      <c r="DD76" s="74"/>
      <c r="DE76" s="109"/>
      <c r="DF76" s="74"/>
      <c r="DG76" s="74"/>
      <c r="DH76" s="74"/>
      <c r="DI76" s="78"/>
      <c r="DJ76" s="74"/>
      <c r="DK76" s="109"/>
      <c r="DL76" s="78"/>
      <c r="DM76" s="74"/>
      <c r="DN76" s="109"/>
      <c r="DO76" s="78"/>
      <c r="DP76" s="74"/>
      <c r="DQ76" s="109"/>
      <c r="DR76" s="78"/>
      <c r="DS76" s="74"/>
      <c r="DT76" s="109"/>
      <c r="DU76" s="78"/>
      <c r="DV76" s="74"/>
      <c r="DW76" s="109"/>
      <c r="DX76" s="78">
        <v>3654</v>
      </c>
      <c r="DY76" s="74"/>
      <c r="DZ76" s="74">
        <f t="shared" si="261"/>
        <v>0</v>
      </c>
      <c r="EA76" s="78"/>
      <c r="EB76" s="74"/>
      <c r="EC76" s="78"/>
      <c r="ED76" s="78"/>
      <c r="EE76" s="74"/>
      <c r="EF76" s="78"/>
      <c r="EG76" s="78"/>
      <c r="EH76" s="74"/>
      <c r="EI76" s="78"/>
      <c r="EJ76" s="78"/>
      <c r="EK76" s="74"/>
      <c r="EL76" s="78"/>
      <c r="EM76" s="78"/>
      <c r="EN76" s="74"/>
      <c r="EO76" s="109"/>
      <c r="EP76" s="74"/>
      <c r="EQ76" s="74"/>
      <c r="ER76" s="109"/>
      <c r="ES76" s="74"/>
      <c r="ET76" s="74"/>
      <c r="EU76" s="109"/>
      <c r="EV76" s="78"/>
      <c r="EW76" s="74"/>
      <c r="EX76" s="109"/>
      <c r="EY76" s="78"/>
      <c r="EZ76" s="74"/>
      <c r="FA76" s="109"/>
      <c r="FB76" s="78"/>
      <c r="FC76" s="74"/>
      <c r="FD76" s="109"/>
      <c r="FE76" s="78"/>
      <c r="FF76" s="74"/>
      <c r="FG76" s="109"/>
      <c r="FH76" s="78"/>
      <c r="FI76" s="74"/>
      <c r="FJ76" s="109"/>
      <c r="FK76" s="74"/>
      <c r="FL76" s="74"/>
      <c r="FM76" s="109"/>
      <c r="FN76" s="78"/>
      <c r="FO76" s="74"/>
      <c r="FP76" s="109"/>
      <c r="FQ76" s="74"/>
      <c r="FR76" s="74"/>
      <c r="FS76" s="109"/>
      <c r="FT76" s="74"/>
      <c r="FU76" s="74"/>
      <c r="FV76" s="109"/>
      <c r="FW76" s="74"/>
      <c r="FX76" s="74"/>
      <c r="FY76" s="109"/>
      <c r="FZ76" s="74"/>
      <c r="GA76" s="74"/>
      <c r="GB76" s="109"/>
      <c r="GC76" s="74"/>
      <c r="GD76" s="74"/>
      <c r="GE76" s="109"/>
      <c r="GF76" s="74"/>
      <c r="GG76" s="74"/>
      <c r="GH76" s="109"/>
      <c r="GI76" s="74"/>
      <c r="GJ76" s="74"/>
      <c r="GK76" s="109"/>
      <c r="GL76" s="74"/>
      <c r="GM76" s="74"/>
      <c r="GN76" s="109"/>
      <c r="GO76" s="74"/>
      <c r="GP76" s="74"/>
      <c r="GQ76" s="74"/>
      <c r="GR76" s="74"/>
      <c r="GS76" s="74"/>
      <c r="GT76" s="74"/>
      <c r="GU76" s="74"/>
      <c r="GV76" s="74"/>
      <c r="GW76" s="74"/>
      <c r="GX76" s="74"/>
      <c r="GY76" s="74"/>
      <c r="GZ76" s="74"/>
      <c r="HA76" s="74"/>
      <c r="HB76" s="74"/>
      <c r="HC76" s="74"/>
    </row>
    <row r="77" spans="1:211" s="31" customFormat="1" ht="15.75" x14ac:dyDescent="0.25">
      <c r="A77" s="41" t="s">
        <v>460</v>
      </c>
      <c r="B77" s="134">
        <f t="shared" si="409"/>
        <v>6489.2740000000003</v>
      </c>
      <c r="C77" s="134">
        <f t="shared" si="410"/>
        <v>819.274</v>
      </c>
      <c r="D77" s="74">
        <f t="shared" si="411"/>
        <v>12.625048657214965</v>
      </c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>
        <v>819.274</v>
      </c>
      <c r="BE77" s="74">
        <v>819.274</v>
      </c>
      <c r="BF77" s="74">
        <f t="shared" si="375"/>
        <v>100</v>
      </c>
      <c r="BG77" s="74"/>
      <c r="BH77" s="74"/>
      <c r="BI77" s="74"/>
      <c r="BJ77" s="112"/>
      <c r="BK77" s="112"/>
      <c r="BL77" s="112"/>
      <c r="BM77" s="74"/>
      <c r="BN77" s="74"/>
      <c r="BO77" s="109"/>
      <c r="BP77" s="74"/>
      <c r="BQ77" s="74"/>
      <c r="BR77" s="109"/>
      <c r="BS77" s="74"/>
      <c r="BT77" s="74"/>
      <c r="BU77" s="109"/>
      <c r="BV77" s="74"/>
      <c r="BW77" s="74"/>
      <c r="BX77" s="109"/>
      <c r="BY77" s="74"/>
      <c r="BZ77" s="74"/>
      <c r="CA77" s="109"/>
      <c r="CB77" s="74"/>
      <c r="CC77" s="74"/>
      <c r="CD77" s="109"/>
      <c r="CE77" s="74"/>
      <c r="CF77" s="74"/>
      <c r="CG77" s="109"/>
      <c r="CH77" s="74"/>
      <c r="CI77" s="74"/>
      <c r="CJ77" s="109"/>
      <c r="CK77" s="74"/>
      <c r="CL77" s="74"/>
      <c r="CM77" s="109"/>
      <c r="CN77" s="74"/>
      <c r="CO77" s="74"/>
      <c r="CP77" s="109"/>
      <c r="CQ77" s="74"/>
      <c r="CR77" s="74"/>
      <c r="CS77" s="109"/>
      <c r="CT77" s="74"/>
      <c r="CU77" s="74"/>
      <c r="CV77" s="109"/>
      <c r="CW77" s="74"/>
      <c r="CX77" s="74"/>
      <c r="CY77" s="109"/>
      <c r="CZ77" s="74"/>
      <c r="DA77" s="74"/>
      <c r="DB77" s="109"/>
      <c r="DC77" s="74"/>
      <c r="DD77" s="74"/>
      <c r="DE77" s="109"/>
      <c r="DF77" s="74"/>
      <c r="DG77" s="74"/>
      <c r="DH77" s="74"/>
      <c r="DI77" s="78"/>
      <c r="DJ77" s="74"/>
      <c r="DK77" s="109"/>
      <c r="DL77" s="78"/>
      <c r="DM77" s="74"/>
      <c r="DN77" s="109"/>
      <c r="DO77" s="78"/>
      <c r="DP77" s="74"/>
      <c r="DQ77" s="109"/>
      <c r="DR77" s="78"/>
      <c r="DS77" s="74"/>
      <c r="DT77" s="109"/>
      <c r="DU77" s="78"/>
      <c r="DV77" s="74"/>
      <c r="DW77" s="109"/>
      <c r="DX77" s="78">
        <v>5670</v>
      </c>
      <c r="DY77" s="74"/>
      <c r="DZ77" s="74">
        <f t="shared" si="261"/>
        <v>0</v>
      </c>
      <c r="EA77" s="78"/>
      <c r="EB77" s="74"/>
      <c r="EC77" s="78"/>
      <c r="ED77" s="78"/>
      <c r="EE77" s="74"/>
      <c r="EF77" s="78"/>
      <c r="EG77" s="78"/>
      <c r="EH77" s="74"/>
      <c r="EI77" s="78"/>
      <c r="EJ77" s="78"/>
      <c r="EK77" s="74"/>
      <c r="EL77" s="78"/>
      <c r="EM77" s="78"/>
      <c r="EN77" s="74"/>
      <c r="EO77" s="109"/>
      <c r="EP77" s="74"/>
      <c r="EQ77" s="74"/>
      <c r="ER77" s="109"/>
      <c r="ES77" s="74"/>
      <c r="ET77" s="74"/>
      <c r="EU77" s="109"/>
      <c r="EV77" s="78"/>
      <c r="EW77" s="74"/>
      <c r="EX77" s="109"/>
      <c r="EY77" s="78"/>
      <c r="EZ77" s="74"/>
      <c r="FA77" s="109"/>
      <c r="FB77" s="78"/>
      <c r="FC77" s="74"/>
      <c r="FD77" s="109"/>
      <c r="FE77" s="78"/>
      <c r="FF77" s="74"/>
      <c r="FG77" s="109"/>
      <c r="FH77" s="78"/>
      <c r="FI77" s="74"/>
      <c r="FJ77" s="109"/>
      <c r="FK77" s="74"/>
      <c r="FL77" s="74"/>
      <c r="FM77" s="109"/>
      <c r="FN77" s="78"/>
      <c r="FO77" s="74"/>
      <c r="FP77" s="109"/>
      <c r="FQ77" s="74"/>
      <c r="FR77" s="74"/>
      <c r="FS77" s="109"/>
      <c r="FT77" s="74"/>
      <c r="FU77" s="74"/>
      <c r="FV77" s="109"/>
      <c r="FW77" s="74"/>
      <c r="FX77" s="74"/>
      <c r="FY77" s="109"/>
      <c r="FZ77" s="74"/>
      <c r="GA77" s="74"/>
      <c r="GB77" s="109"/>
      <c r="GC77" s="74"/>
      <c r="GD77" s="74"/>
      <c r="GE77" s="109"/>
      <c r="GF77" s="74"/>
      <c r="GG77" s="74"/>
      <c r="GH77" s="109"/>
      <c r="GI77" s="74"/>
      <c r="GJ77" s="74"/>
      <c r="GK77" s="109"/>
      <c r="GL77" s="74"/>
      <c r="GM77" s="74"/>
      <c r="GN77" s="109"/>
      <c r="GO77" s="74"/>
      <c r="GP77" s="74"/>
      <c r="GQ77" s="74"/>
      <c r="GR77" s="74"/>
      <c r="GS77" s="74"/>
      <c r="GT77" s="74"/>
      <c r="GU77" s="74"/>
      <c r="GV77" s="74"/>
      <c r="GW77" s="74"/>
      <c r="GX77" s="74"/>
      <c r="GY77" s="74"/>
      <c r="GZ77" s="74"/>
      <c r="HA77" s="74"/>
      <c r="HB77" s="74"/>
      <c r="HC77" s="74"/>
    </row>
    <row r="78" spans="1:211" s="31" customFormat="1" ht="15.75" x14ac:dyDescent="0.25">
      <c r="A78" s="41" t="s">
        <v>289</v>
      </c>
      <c r="B78" s="134">
        <f t="shared" si="409"/>
        <v>6831</v>
      </c>
      <c r="C78" s="134">
        <f t="shared" si="410"/>
        <v>6831</v>
      </c>
      <c r="D78" s="74">
        <f t="shared" si="411"/>
        <v>100</v>
      </c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112"/>
      <c r="BK78" s="112"/>
      <c r="BL78" s="112"/>
      <c r="BM78" s="74"/>
      <c r="BN78" s="74"/>
      <c r="BO78" s="109"/>
      <c r="BP78" s="74"/>
      <c r="BQ78" s="74"/>
      <c r="BR78" s="109"/>
      <c r="BS78" s="74"/>
      <c r="BT78" s="74"/>
      <c r="BU78" s="109"/>
      <c r="BV78" s="74"/>
      <c r="BW78" s="74"/>
      <c r="BX78" s="109"/>
      <c r="BY78" s="74"/>
      <c r="BZ78" s="74"/>
      <c r="CA78" s="109"/>
      <c r="CB78" s="74"/>
      <c r="CC78" s="74"/>
      <c r="CD78" s="109"/>
      <c r="CE78" s="74"/>
      <c r="CF78" s="74"/>
      <c r="CG78" s="109"/>
      <c r="CH78" s="74"/>
      <c r="CI78" s="74"/>
      <c r="CJ78" s="109"/>
      <c r="CK78" s="74"/>
      <c r="CL78" s="74"/>
      <c r="CM78" s="109"/>
      <c r="CN78" s="74"/>
      <c r="CO78" s="74"/>
      <c r="CP78" s="109"/>
      <c r="CQ78" s="74"/>
      <c r="CR78" s="74"/>
      <c r="CS78" s="109"/>
      <c r="CT78" s="74"/>
      <c r="CU78" s="74"/>
      <c r="CV78" s="109"/>
      <c r="CW78" s="74"/>
      <c r="CX78" s="74"/>
      <c r="CY78" s="109"/>
      <c r="CZ78" s="74"/>
      <c r="DA78" s="74"/>
      <c r="DB78" s="109"/>
      <c r="DC78" s="74"/>
      <c r="DD78" s="74"/>
      <c r="DE78" s="109"/>
      <c r="DF78" s="74"/>
      <c r="DG78" s="74"/>
      <c r="DH78" s="74"/>
      <c r="DI78" s="78"/>
      <c r="DJ78" s="74"/>
      <c r="DK78" s="109"/>
      <c r="DL78" s="78"/>
      <c r="DM78" s="74"/>
      <c r="DN78" s="109"/>
      <c r="DO78" s="78"/>
      <c r="DP78" s="74"/>
      <c r="DQ78" s="109"/>
      <c r="DR78" s="78"/>
      <c r="DS78" s="74"/>
      <c r="DT78" s="109"/>
      <c r="DU78" s="78"/>
      <c r="DV78" s="74"/>
      <c r="DW78" s="109"/>
      <c r="DX78" s="78">
        <v>6831</v>
      </c>
      <c r="DY78" s="74">
        <v>6831</v>
      </c>
      <c r="DZ78" s="74">
        <f t="shared" si="261"/>
        <v>100</v>
      </c>
      <c r="EA78" s="78"/>
      <c r="EB78" s="74"/>
      <c r="EC78" s="78"/>
      <c r="ED78" s="78"/>
      <c r="EE78" s="74"/>
      <c r="EF78" s="78"/>
      <c r="EG78" s="78"/>
      <c r="EH78" s="74"/>
      <c r="EI78" s="78"/>
      <c r="EJ78" s="78"/>
      <c r="EK78" s="74"/>
      <c r="EL78" s="78"/>
      <c r="EM78" s="78"/>
      <c r="EN78" s="74"/>
      <c r="EO78" s="109"/>
      <c r="EP78" s="74"/>
      <c r="EQ78" s="74"/>
      <c r="ER78" s="109"/>
      <c r="ES78" s="74"/>
      <c r="ET78" s="74"/>
      <c r="EU78" s="109"/>
      <c r="EV78" s="78"/>
      <c r="EW78" s="74"/>
      <c r="EX78" s="109"/>
      <c r="EY78" s="78"/>
      <c r="EZ78" s="74"/>
      <c r="FA78" s="109"/>
      <c r="FB78" s="78"/>
      <c r="FC78" s="74"/>
      <c r="FD78" s="109"/>
      <c r="FE78" s="78"/>
      <c r="FF78" s="74"/>
      <c r="FG78" s="109"/>
      <c r="FH78" s="78"/>
      <c r="FI78" s="74"/>
      <c r="FJ78" s="109"/>
      <c r="FK78" s="74"/>
      <c r="FL78" s="74"/>
      <c r="FM78" s="109"/>
      <c r="FN78" s="78"/>
      <c r="FO78" s="74"/>
      <c r="FP78" s="109"/>
      <c r="FQ78" s="74"/>
      <c r="FR78" s="74"/>
      <c r="FS78" s="109"/>
      <c r="FT78" s="74"/>
      <c r="FU78" s="74"/>
      <c r="FV78" s="109"/>
      <c r="FW78" s="74"/>
      <c r="FX78" s="74"/>
      <c r="FY78" s="109"/>
      <c r="FZ78" s="74"/>
      <c r="GA78" s="74"/>
      <c r="GB78" s="109"/>
      <c r="GC78" s="74"/>
      <c r="GD78" s="74"/>
      <c r="GE78" s="109"/>
      <c r="GF78" s="74"/>
      <c r="GG78" s="74"/>
      <c r="GH78" s="109"/>
      <c r="GI78" s="74"/>
      <c r="GJ78" s="74"/>
      <c r="GK78" s="109"/>
      <c r="GL78" s="74"/>
      <c r="GM78" s="74"/>
      <c r="GN78" s="109"/>
      <c r="GO78" s="74"/>
      <c r="GP78" s="74"/>
      <c r="GQ78" s="74"/>
      <c r="GR78" s="74"/>
      <c r="GS78" s="74"/>
      <c r="GT78" s="74"/>
      <c r="GU78" s="74"/>
      <c r="GV78" s="74"/>
      <c r="GW78" s="74"/>
      <c r="GX78" s="74"/>
      <c r="GY78" s="74"/>
      <c r="GZ78" s="74"/>
      <c r="HA78" s="74"/>
      <c r="HB78" s="74"/>
      <c r="HC78" s="74"/>
    </row>
    <row r="79" spans="1:211" s="32" customFormat="1" ht="31.5" x14ac:dyDescent="0.25">
      <c r="A79" s="40" t="s">
        <v>473</v>
      </c>
      <c r="B79" s="133">
        <f t="shared" si="409"/>
        <v>230703.25529200005</v>
      </c>
      <c r="C79" s="133">
        <f t="shared" si="410"/>
        <v>178355.1195</v>
      </c>
      <c r="D79" s="91">
        <f>C79/B79*100</f>
        <v>77.309320700419576</v>
      </c>
      <c r="E79" s="92">
        <f t="shared" ref="E79:BL79" si="412">E80+E81+E82+E83+E84+E85+E86+E87+E88+E89+E90+E91+E92+E93+E94+E95</f>
        <v>1516.2527</v>
      </c>
      <c r="F79" s="92">
        <f t="shared" si="412"/>
        <v>1516.2527</v>
      </c>
      <c r="G79" s="91">
        <f>F79/E79*100</f>
        <v>100</v>
      </c>
      <c r="H79" s="92">
        <f t="shared" si="412"/>
        <v>240</v>
      </c>
      <c r="I79" s="92">
        <f t="shared" si="412"/>
        <v>240</v>
      </c>
      <c r="J79" s="91">
        <f>I79/H79*100</f>
        <v>100</v>
      </c>
      <c r="K79" s="92">
        <f t="shared" ref="K79:M79" si="413">K80+K81+K82+K83+K84+K85+K86+K87+K88+K89+K90+K91+K92+K93+K94+K95</f>
        <v>0</v>
      </c>
      <c r="L79" s="92">
        <f t="shared" si="413"/>
        <v>0</v>
      </c>
      <c r="M79" s="92">
        <f t="shared" si="413"/>
        <v>0</v>
      </c>
      <c r="N79" s="92">
        <f t="shared" ref="N79:P79" si="414">N80+N81+N82+N83+N84+N85+N86+N87+N88+N89+N90+N91+N92+N93+N94+N95</f>
        <v>0</v>
      </c>
      <c r="O79" s="92">
        <f t="shared" si="414"/>
        <v>0</v>
      </c>
      <c r="P79" s="92">
        <f t="shared" si="414"/>
        <v>0</v>
      </c>
      <c r="Q79" s="92">
        <f t="shared" ref="Q79:S79" si="415">Q80+Q81+Q82+Q83+Q84+Q85+Q86+Q87+Q88+Q89+Q90+Q91+Q92+Q93+Q94+Q95</f>
        <v>0</v>
      </c>
      <c r="R79" s="92">
        <f t="shared" si="415"/>
        <v>0</v>
      </c>
      <c r="S79" s="92">
        <f t="shared" si="415"/>
        <v>0</v>
      </c>
      <c r="T79" s="92">
        <f t="shared" ref="T79:V79" si="416">T80+T81+T82+T83+T84+T85+T86+T87+T88+T89+T90+T91+T92+T93+T94+T95</f>
        <v>0</v>
      </c>
      <c r="U79" s="92">
        <f t="shared" si="416"/>
        <v>0</v>
      </c>
      <c r="V79" s="92">
        <f t="shared" si="416"/>
        <v>0</v>
      </c>
      <c r="W79" s="92">
        <f t="shared" ref="W79:Y79" si="417">W80+W81+W82+W83+W84+W85+W86+W87+W88+W89+W90+W91+W92+W93+W94+W95</f>
        <v>0</v>
      </c>
      <c r="X79" s="92">
        <f t="shared" si="417"/>
        <v>0</v>
      </c>
      <c r="Y79" s="92">
        <f t="shared" si="417"/>
        <v>0</v>
      </c>
      <c r="Z79" s="92">
        <f t="shared" si="412"/>
        <v>1345.7745</v>
      </c>
      <c r="AA79" s="92">
        <f t="shared" si="412"/>
        <v>955.85235999999998</v>
      </c>
      <c r="AB79" s="92">
        <f>AA79/Z79*100</f>
        <v>71.026190494767135</v>
      </c>
      <c r="AC79" s="92">
        <f t="shared" si="412"/>
        <v>0</v>
      </c>
      <c r="AD79" s="92">
        <f t="shared" si="412"/>
        <v>0</v>
      </c>
      <c r="AE79" s="92">
        <f t="shared" si="412"/>
        <v>0</v>
      </c>
      <c r="AF79" s="92">
        <f t="shared" si="412"/>
        <v>0</v>
      </c>
      <c r="AG79" s="92">
        <f t="shared" si="412"/>
        <v>0</v>
      </c>
      <c r="AH79" s="92">
        <f t="shared" si="412"/>
        <v>0</v>
      </c>
      <c r="AI79" s="92">
        <f t="shared" si="412"/>
        <v>0</v>
      </c>
      <c r="AJ79" s="92">
        <f t="shared" si="412"/>
        <v>0</v>
      </c>
      <c r="AK79" s="92">
        <f t="shared" si="412"/>
        <v>0</v>
      </c>
      <c r="AL79" s="92">
        <f t="shared" si="412"/>
        <v>0</v>
      </c>
      <c r="AM79" s="92">
        <f t="shared" si="412"/>
        <v>0</v>
      </c>
      <c r="AN79" s="92">
        <f t="shared" si="412"/>
        <v>0</v>
      </c>
      <c r="AO79" s="92">
        <f t="shared" si="412"/>
        <v>51.020422000000003</v>
      </c>
      <c r="AP79" s="92">
        <f t="shared" si="412"/>
        <v>51.020420000000001</v>
      </c>
      <c r="AQ79" s="91">
        <f>AP79/AO79*100</f>
        <v>99.999996080001068</v>
      </c>
      <c r="AR79" s="92">
        <f t="shared" ref="AR79:AS79" si="418">AR80+AR81+AR82+AR83+AR84+AR85+AR86+AR87+AR88+AR89+AR90+AR91+AR92+AR93+AR94+AR95</f>
        <v>391.51799999999997</v>
      </c>
      <c r="AS79" s="92">
        <f t="shared" si="418"/>
        <v>391.51799999999997</v>
      </c>
      <c r="AT79" s="91">
        <f>AS79/AR79*100</f>
        <v>100</v>
      </c>
      <c r="AU79" s="92"/>
      <c r="AV79" s="92"/>
      <c r="AW79" s="91"/>
      <c r="AX79" s="92"/>
      <c r="AY79" s="92"/>
      <c r="AZ79" s="91"/>
      <c r="BA79" s="92">
        <f t="shared" si="412"/>
        <v>0</v>
      </c>
      <c r="BB79" s="92">
        <f t="shared" si="412"/>
        <v>0</v>
      </c>
      <c r="BC79" s="92">
        <f t="shared" si="412"/>
        <v>0</v>
      </c>
      <c r="BD79" s="92">
        <f t="shared" si="412"/>
        <v>7413</v>
      </c>
      <c r="BE79" s="92">
        <f t="shared" si="412"/>
        <v>2979</v>
      </c>
      <c r="BF79" s="91">
        <f t="shared" si="375"/>
        <v>40.186159449615538</v>
      </c>
      <c r="BG79" s="92">
        <f t="shared" si="412"/>
        <v>10000</v>
      </c>
      <c r="BH79" s="92">
        <f t="shared" si="412"/>
        <v>10000</v>
      </c>
      <c r="BI79" s="91">
        <f t="shared" ref="BI79" si="419">BH79/BG79*100</f>
        <v>100</v>
      </c>
      <c r="BJ79" s="92">
        <f t="shared" si="412"/>
        <v>38218.300000000003</v>
      </c>
      <c r="BK79" s="92">
        <f t="shared" si="412"/>
        <v>24789.097679999999</v>
      </c>
      <c r="BL79" s="92">
        <f t="shared" si="412"/>
        <v>64.861853300643929</v>
      </c>
      <c r="BM79" s="92">
        <f t="shared" ref="BM79:DG79" si="420">BM80+BM81+BM82+BM83+BM84+BM85+BM86+BM87+BM88+BM89+BM90+BM91+BM92+BM93+BM94+BM95</f>
        <v>0</v>
      </c>
      <c r="BN79" s="92">
        <f t="shared" si="420"/>
        <v>0</v>
      </c>
      <c r="BO79" s="92">
        <f t="shared" si="420"/>
        <v>0</v>
      </c>
      <c r="BP79" s="92">
        <f t="shared" ref="BP79:BR79" si="421">BP80+BP81+BP82+BP83+BP84+BP85+BP86+BP87+BP88+BP89+BP90+BP91+BP92+BP93+BP94+BP95</f>
        <v>0</v>
      </c>
      <c r="BQ79" s="92">
        <f t="shared" si="421"/>
        <v>0</v>
      </c>
      <c r="BR79" s="92">
        <f t="shared" si="421"/>
        <v>0</v>
      </c>
      <c r="BS79" s="92">
        <f t="shared" si="420"/>
        <v>3954.4</v>
      </c>
      <c r="BT79" s="92">
        <f t="shared" si="420"/>
        <v>2703.06592</v>
      </c>
      <c r="BU79" s="92">
        <f t="shared" si="420"/>
        <v>68.355905320655481</v>
      </c>
      <c r="BV79" s="92">
        <f t="shared" ref="BV79:BW79" si="422">BV80+BV81+BV82+BV83+BV84+BV85+BV86+BV87+BV88+BV89+BV90+BV91+BV92+BV93+BV94+BV95</f>
        <v>700</v>
      </c>
      <c r="BW79" s="92">
        <f t="shared" si="422"/>
        <v>0</v>
      </c>
      <c r="BX79" s="92">
        <f t="shared" ref="BX79:BX80" si="423">BW79/BV79*100</f>
        <v>0</v>
      </c>
      <c r="BY79" s="92">
        <f t="shared" ref="BY79:BZ79" si="424">BY80+BY81+BY82+BY83+BY84+BY85+BY86+BY87+BY88+BY89+BY90+BY91+BY92+BY93+BY94+BY95</f>
        <v>840</v>
      </c>
      <c r="BZ79" s="92">
        <f t="shared" si="424"/>
        <v>163</v>
      </c>
      <c r="CA79" s="92">
        <f t="shared" ref="CA79:CA80" si="425">BZ79/BY79*100</f>
        <v>19.404761904761905</v>
      </c>
      <c r="CB79" s="92">
        <f t="shared" si="420"/>
        <v>0</v>
      </c>
      <c r="CC79" s="92">
        <f t="shared" si="420"/>
        <v>0</v>
      </c>
      <c r="CD79" s="92">
        <f t="shared" si="420"/>
        <v>0</v>
      </c>
      <c r="CE79" s="92">
        <f t="shared" si="420"/>
        <v>0</v>
      </c>
      <c r="CF79" s="92">
        <f t="shared" si="420"/>
        <v>0</v>
      </c>
      <c r="CG79" s="92">
        <f t="shared" si="420"/>
        <v>0</v>
      </c>
      <c r="CH79" s="92">
        <f t="shared" ref="CH79:CJ79" si="426">CH80+CH81+CH82+CH83+CH84+CH85+CH86+CH87+CH88+CH89+CH90+CH91+CH92+CH93+CH94+CH95</f>
        <v>0</v>
      </c>
      <c r="CI79" s="92">
        <f t="shared" si="426"/>
        <v>0</v>
      </c>
      <c r="CJ79" s="92">
        <f t="shared" si="426"/>
        <v>0</v>
      </c>
      <c r="CK79" s="92">
        <f t="shared" si="420"/>
        <v>0</v>
      </c>
      <c r="CL79" s="92">
        <f t="shared" si="420"/>
        <v>0</v>
      </c>
      <c r="CM79" s="92">
        <f t="shared" si="420"/>
        <v>0</v>
      </c>
      <c r="CN79" s="92">
        <f t="shared" si="420"/>
        <v>0</v>
      </c>
      <c r="CO79" s="92">
        <f t="shared" si="420"/>
        <v>0</v>
      </c>
      <c r="CP79" s="92">
        <f t="shared" si="420"/>
        <v>0</v>
      </c>
      <c r="CQ79" s="92">
        <f t="shared" ref="CQ79:CS79" si="427">CQ80+CQ81+CQ82+CQ83+CQ84+CQ85+CQ86+CQ87+CQ88+CQ89+CQ90+CQ91+CQ92+CQ93+CQ94+CQ95</f>
        <v>0</v>
      </c>
      <c r="CR79" s="92">
        <f t="shared" si="427"/>
        <v>0</v>
      </c>
      <c r="CS79" s="92">
        <f t="shared" si="427"/>
        <v>0</v>
      </c>
      <c r="CT79" s="92">
        <f t="shared" si="420"/>
        <v>0</v>
      </c>
      <c r="CU79" s="92">
        <f t="shared" si="420"/>
        <v>0</v>
      </c>
      <c r="CV79" s="92">
        <f t="shared" si="420"/>
        <v>0</v>
      </c>
      <c r="CW79" s="92">
        <f t="shared" si="420"/>
        <v>0</v>
      </c>
      <c r="CX79" s="92">
        <f t="shared" si="420"/>
        <v>0</v>
      </c>
      <c r="CY79" s="92">
        <f t="shared" si="420"/>
        <v>0</v>
      </c>
      <c r="CZ79" s="92">
        <f t="shared" si="420"/>
        <v>1000</v>
      </c>
      <c r="DA79" s="92">
        <f t="shared" si="420"/>
        <v>1000</v>
      </c>
      <c r="DB79" s="91">
        <f t="shared" ref="DB79" si="428">DA79/CZ79*100</f>
        <v>100</v>
      </c>
      <c r="DC79" s="92">
        <f t="shared" si="420"/>
        <v>873</v>
      </c>
      <c r="DD79" s="92">
        <f t="shared" si="420"/>
        <v>359.3</v>
      </c>
      <c r="DE79" s="92">
        <f t="shared" si="420"/>
        <v>41.156930126002294</v>
      </c>
      <c r="DF79" s="92">
        <f t="shared" si="420"/>
        <v>20302.3809</v>
      </c>
      <c r="DG79" s="92">
        <f t="shared" si="420"/>
        <v>20302.3809</v>
      </c>
      <c r="DH79" s="92">
        <f>DG79/DF79*100</f>
        <v>100</v>
      </c>
      <c r="DI79" s="92">
        <f t="shared" ref="DI79:DY79" si="429">DI80+DI81+DI82+DI83+DI84+DI85+DI86+DI87+DI88+DI89+DI90+DI91+DI92+DI93+DI94+DI95</f>
        <v>3744.4</v>
      </c>
      <c r="DJ79" s="92">
        <f t="shared" si="429"/>
        <v>79.5</v>
      </c>
      <c r="DK79" s="92">
        <f t="shared" si="429"/>
        <v>2.1231706014314708</v>
      </c>
      <c r="DL79" s="92">
        <f t="shared" ref="DL79:DN79" si="430">DL80+DL81+DL82+DL83+DL84+DL85+DL86+DL87+DL88+DL89+DL90+DL91+DL92+DL93+DL94+DL95</f>
        <v>1092.5999999999999</v>
      </c>
      <c r="DM79" s="92">
        <f t="shared" si="430"/>
        <v>114.43</v>
      </c>
      <c r="DN79" s="92">
        <f t="shared" si="430"/>
        <v>10.473183232656051</v>
      </c>
      <c r="DO79" s="92">
        <f t="shared" ref="DO79:DQ79" si="431">DO80+DO81+DO82+DO83+DO84+DO85+DO86+DO87+DO88+DO89+DO90+DO91+DO92+DO93+DO94+DO95</f>
        <v>0</v>
      </c>
      <c r="DP79" s="92">
        <f t="shared" si="431"/>
        <v>0</v>
      </c>
      <c r="DQ79" s="92">
        <f t="shared" si="431"/>
        <v>0</v>
      </c>
      <c r="DR79" s="92">
        <f t="shared" ref="DR79:DT79" si="432">DR80+DR81+DR82+DR83+DR84+DR85+DR86+DR87+DR88+DR89+DR90+DR91+DR92+DR93+DR94+DR95</f>
        <v>0</v>
      </c>
      <c r="DS79" s="92">
        <f t="shared" si="432"/>
        <v>0</v>
      </c>
      <c r="DT79" s="92">
        <f t="shared" si="432"/>
        <v>0</v>
      </c>
      <c r="DU79" s="92">
        <f t="shared" si="429"/>
        <v>32035.5</v>
      </c>
      <c r="DV79" s="92">
        <f t="shared" si="429"/>
        <v>15940.612640000001</v>
      </c>
      <c r="DW79" s="92">
        <f t="shared" si="132"/>
        <v>49.759212873218779</v>
      </c>
      <c r="DX79" s="92">
        <f t="shared" si="429"/>
        <v>51168</v>
      </c>
      <c r="DY79" s="92">
        <f t="shared" si="429"/>
        <v>51121.62</v>
      </c>
      <c r="DZ79" s="91">
        <f t="shared" si="261"/>
        <v>99.90935741088181</v>
      </c>
      <c r="EA79" s="92">
        <f t="shared" ref="EA79:EB79" si="433">EA80+EA81+EA82+EA83+EA84+EA85+EA86+EA87+EA88+EA89+EA90+EA91+EA92+EA93+EA94+EA95</f>
        <v>3637.2</v>
      </c>
      <c r="EB79" s="92">
        <f t="shared" si="433"/>
        <v>1805.2860000000001</v>
      </c>
      <c r="EC79" s="92">
        <f t="shared" ref="EC79:EC80" si="434">EB79/EA79*100</f>
        <v>49.633949191685915</v>
      </c>
      <c r="ED79" s="92">
        <f t="shared" ref="ED79:EE79" si="435">ED80+ED81+ED82+ED83+ED84+ED85+ED86+ED87+ED88+ED89+ED90+ED91+ED92+ED93+ED94+ED95</f>
        <v>500</v>
      </c>
      <c r="EE79" s="92">
        <f t="shared" si="435"/>
        <v>0</v>
      </c>
      <c r="EF79" s="92">
        <f t="shared" ref="EF79:EF80" si="436">EE79/ED79*100</f>
        <v>0</v>
      </c>
      <c r="EG79" s="92">
        <f t="shared" ref="EG79:EH79" si="437">EG80+EG81+EG82+EG83+EG84+EG85+EG86+EG87+EG88+EG89+EG90+EG91+EG92+EG93+EG94+EG95</f>
        <v>880</v>
      </c>
      <c r="EH79" s="92">
        <f t="shared" si="437"/>
        <v>163.173</v>
      </c>
      <c r="EI79" s="92">
        <f t="shared" ref="EI79:EI80" si="438">EH79/EG79*100</f>
        <v>18.542386363636364</v>
      </c>
      <c r="EJ79" s="92">
        <f t="shared" ref="EJ79:EK79" si="439">EJ80+EJ81+EJ82+EJ83+EJ84+EJ85+EJ86+EJ87+EJ88+EJ89+EJ90+EJ91+EJ92+EJ93+EJ94+EJ95</f>
        <v>3137.4920000000002</v>
      </c>
      <c r="EK79" s="92">
        <f t="shared" si="439"/>
        <v>3137.4920000000002</v>
      </c>
      <c r="EL79" s="92">
        <f t="shared" ref="EL79:EL80" si="440">EK79/EJ79*100</f>
        <v>100</v>
      </c>
      <c r="EM79" s="92">
        <f t="shared" ref="EM79:EU79" si="441">EM80+EM81+EM82+EM83+EM84+EM85+EM86+EM87+EM88+EM89+EM90+EM91+EM92+EM93+EM94+EM95</f>
        <v>17443.47</v>
      </c>
      <c r="EN79" s="92">
        <f t="shared" si="441"/>
        <v>17443.47</v>
      </c>
      <c r="EO79" s="92">
        <f>EN79/EM79*100</f>
        <v>100</v>
      </c>
      <c r="EP79" s="92">
        <f t="shared" si="441"/>
        <v>3200</v>
      </c>
      <c r="EQ79" s="92">
        <f t="shared" si="441"/>
        <v>3200</v>
      </c>
      <c r="ER79" s="92">
        <f t="shared" si="441"/>
        <v>100</v>
      </c>
      <c r="ES79" s="92">
        <f t="shared" si="441"/>
        <v>6700</v>
      </c>
      <c r="ET79" s="92">
        <f t="shared" si="441"/>
        <v>6622.3813700000001</v>
      </c>
      <c r="EU79" s="92">
        <f t="shared" si="441"/>
        <v>98.84151298507463</v>
      </c>
      <c r="EV79" s="92">
        <f t="shared" ref="EV79:EX79" si="442">EV80+EV81+EV82+EV83+EV84+EV85+EV86+EV87+EV88+EV89+EV90+EV91+EV92+EV93+EV94+EV95</f>
        <v>0</v>
      </c>
      <c r="EW79" s="92">
        <f t="shared" si="442"/>
        <v>0</v>
      </c>
      <c r="EX79" s="92">
        <f t="shared" si="442"/>
        <v>0</v>
      </c>
      <c r="EY79" s="92">
        <f t="shared" ref="EY79:FA79" si="443">EY80+EY81+EY82+EY83+EY84+EY85+EY86+EY87+EY88+EY89+EY90+EY91+EY92+EY93+EY94+EY95</f>
        <v>0</v>
      </c>
      <c r="EZ79" s="92">
        <f t="shared" si="443"/>
        <v>0</v>
      </c>
      <c r="FA79" s="92">
        <f t="shared" si="443"/>
        <v>0</v>
      </c>
      <c r="FB79" s="92">
        <f t="shared" ref="FB79:FD79" si="444">FB80+FB81+FB82+FB83+FB84+FB85+FB86+FB87+FB88+FB89+FB90+FB91+FB92+FB93+FB94+FB95</f>
        <v>0</v>
      </c>
      <c r="FC79" s="92">
        <f t="shared" si="444"/>
        <v>0</v>
      </c>
      <c r="FD79" s="92">
        <f t="shared" si="444"/>
        <v>0</v>
      </c>
      <c r="FE79" s="92">
        <f t="shared" ref="FE79:FF79" si="445">FE80+FE81+FE82+FE83+FE84+FE85+FE86+FE87+FE88+FE89+FE90+FE91+FE92+FE93+FE94+FE95</f>
        <v>11561.816510000001</v>
      </c>
      <c r="FF79" s="92">
        <f t="shared" si="445"/>
        <v>11561.816510000001</v>
      </c>
      <c r="FG79" s="92">
        <f>FF79/FE79*100</f>
        <v>100</v>
      </c>
      <c r="FH79" s="92">
        <f t="shared" ref="FH79:FM79" si="446">FH80+FH81+FH82+FH83+FH84+FH85+FH86+FH87+FH88+FH89+FH90+FH91+FH92+FH93+FH94+FH95</f>
        <v>0</v>
      </c>
      <c r="FI79" s="92">
        <f t="shared" si="446"/>
        <v>0</v>
      </c>
      <c r="FJ79" s="92">
        <f t="shared" si="446"/>
        <v>0</v>
      </c>
      <c r="FK79" s="92">
        <f t="shared" si="446"/>
        <v>1142.5999999999999</v>
      </c>
      <c r="FL79" s="92">
        <f t="shared" si="446"/>
        <v>0</v>
      </c>
      <c r="FM79" s="92">
        <f t="shared" si="446"/>
        <v>0</v>
      </c>
      <c r="FN79" s="92">
        <f t="shared" ref="FN79:FP79" si="447">FN80+FN81+FN82+FN83+FN84+FN85+FN86+FN87+FN88+FN89+FN90+FN91+FN92+FN93+FN94+FN95</f>
        <v>0</v>
      </c>
      <c r="FO79" s="92">
        <f t="shared" si="447"/>
        <v>0</v>
      </c>
      <c r="FP79" s="92">
        <f t="shared" si="447"/>
        <v>0</v>
      </c>
      <c r="FQ79" s="92">
        <f>SUM(FQ80:FQ95)</f>
        <v>3604.33025</v>
      </c>
      <c r="FR79" s="92">
        <f>SUM(FR80:FR95)</f>
        <v>0</v>
      </c>
      <c r="FS79" s="92"/>
      <c r="FT79" s="92">
        <f t="shared" ref="FT79:FY79" si="448">FT80+FT81+FT82+FT83+FT84+FT85+FT86+FT87+FT88+FT89+FT90+FT91+FT92+FT93+FT94+FT95</f>
        <v>0</v>
      </c>
      <c r="FU79" s="92">
        <f t="shared" si="448"/>
        <v>0</v>
      </c>
      <c r="FV79" s="92">
        <f t="shared" si="448"/>
        <v>0</v>
      </c>
      <c r="FW79" s="92">
        <f t="shared" si="448"/>
        <v>0</v>
      </c>
      <c r="FX79" s="92">
        <f t="shared" si="448"/>
        <v>0</v>
      </c>
      <c r="FY79" s="92">
        <f t="shared" si="448"/>
        <v>0</v>
      </c>
      <c r="FZ79" s="92">
        <f t="shared" ref="FZ79:GB79" si="449">FZ80+FZ81+FZ82+FZ83+FZ84+FZ85+FZ86+FZ87+FZ88+FZ89+FZ90+FZ91+FZ92+FZ93+FZ94+FZ95</f>
        <v>0</v>
      </c>
      <c r="GA79" s="92">
        <f t="shared" si="449"/>
        <v>0</v>
      </c>
      <c r="GB79" s="92">
        <f t="shared" si="449"/>
        <v>0</v>
      </c>
      <c r="GC79" s="92">
        <f t="shared" ref="GC79:GD79" si="450">GC80+GC81+GC82+GC83+GC84+GC85+GC86+GC87+GC88+GC89+GC90+GC91+GC92+GC93+GC94+GC95</f>
        <v>1738.7</v>
      </c>
      <c r="GD79" s="92">
        <f t="shared" si="450"/>
        <v>1714.8500000000001</v>
      </c>
      <c r="GE79" s="91">
        <f t="shared" ref="GE79" si="451">GD79/GC79*100</f>
        <v>98.62828550066142</v>
      </c>
      <c r="GF79" s="92">
        <f t="shared" ref="GF79:GM79" si="452">GF80+GF81+GF82+GF83+GF84+GF85+GF86+GF87+GF88+GF89+GF90+GF91+GF92+GF93+GF94+GF95</f>
        <v>170.00001</v>
      </c>
      <c r="GG79" s="92">
        <f t="shared" si="452"/>
        <v>0</v>
      </c>
      <c r="GH79" s="92">
        <f t="shared" si="452"/>
        <v>0</v>
      </c>
      <c r="GI79" s="92">
        <f t="shared" si="452"/>
        <v>0</v>
      </c>
      <c r="GJ79" s="92">
        <f t="shared" si="452"/>
        <v>0</v>
      </c>
      <c r="GK79" s="92">
        <f t="shared" si="452"/>
        <v>0</v>
      </c>
      <c r="GL79" s="92">
        <f t="shared" si="452"/>
        <v>0</v>
      </c>
      <c r="GM79" s="92">
        <f t="shared" si="452"/>
        <v>0</v>
      </c>
      <c r="GN79" s="91"/>
      <c r="GO79" s="92">
        <f t="shared" ref="GO79:GQ79" si="453">GO80+GO81+GO82+GO83+GO84+GO85+GO86+GO87+GO88+GO89+GO90+GO91+GO92+GO93+GO94+GO95</f>
        <v>0</v>
      </c>
      <c r="GP79" s="92">
        <f t="shared" si="453"/>
        <v>0</v>
      </c>
      <c r="GQ79" s="92">
        <f t="shared" si="453"/>
        <v>0</v>
      </c>
      <c r="GR79" s="92">
        <f t="shared" ref="GR79:GT79" si="454">GR80+GR81+GR82+GR83+GR84+GR85+GR86+GR87+GR88+GR89+GR90+GR91+GR92+GR93+GR94+GR95</f>
        <v>0</v>
      </c>
      <c r="GS79" s="92">
        <f t="shared" si="454"/>
        <v>0</v>
      </c>
      <c r="GT79" s="92">
        <f t="shared" si="454"/>
        <v>0</v>
      </c>
      <c r="GU79" s="92">
        <f t="shared" ref="GU79:GY79" si="455">GU80+GU81+GU82+GU83+GU84+GU85+GU86+GU87+GU88+GU89+GU90+GU91+GU92+GU93+GU94+GU95</f>
        <v>0</v>
      </c>
      <c r="GV79" s="92">
        <f t="shared" si="455"/>
        <v>0</v>
      </c>
      <c r="GW79" s="92">
        <f t="shared" si="455"/>
        <v>0</v>
      </c>
      <c r="GX79" s="92">
        <f t="shared" si="455"/>
        <v>2101.5</v>
      </c>
      <c r="GY79" s="92">
        <f t="shared" si="455"/>
        <v>0</v>
      </c>
      <c r="GZ79" s="91">
        <f t="shared" ref="GZ79" si="456">GY79/GX79*100</f>
        <v>0</v>
      </c>
      <c r="HA79" s="92"/>
      <c r="HB79" s="92"/>
      <c r="HC79" s="91"/>
    </row>
    <row r="80" spans="1:211" s="31" customFormat="1" ht="15.75" x14ac:dyDescent="0.25">
      <c r="A80" s="41" t="s">
        <v>294</v>
      </c>
      <c r="B80" s="134">
        <f t="shared" si="409"/>
        <v>159213.55528200002</v>
      </c>
      <c r="C80" s="134">
        <f t="shared" si="410"/>
        <v>111539.6495</v>
      </c>
      <c r="D80" s="74">
        <f t="shared" si="104"/>
        <v>70.056628848241161</v>
      </c>
      <c r="E80" s="78">
        <v>1516.2527</v>
      </c>
      <c r="F80" s="74">
        <v>1516.2527</v>
      </c>
      <c r="G80" s="74">
        <f>F80/E80*100</f>
        <v>100</v>
      </c>
      <c r="H80" s="78">
        <v>240</v>
      </c>
      <c r="I80" s="78">
        <v>240</v>
      </c>
      <c r="J80" s="74">
        <f>I80/H80*100</f>
        <v>100</v>
      </c>
      <c r="K80" s="78"/>
      <c r="L80" s="78"/>
      <c r="M80" s="74"/>
      <c r="N80" s="78"/>
      <c r="O80" s="78"/>
      <c r="P80" s="74"/>
      <c r="Q80" s="78"/>
      <c r="R80" s="78"/>
      <c r="S80" s="74"/>
      <c r="T80" s="78"/>
      <c r="U80" s="78"/>
      <c r="V80" s="74"/>
      <c r="W80" s="78"/>
      <c r="X80" s="78"/>
      <c r="Y80" s="74"/>
      <c r="Z80" s="74">
        <v>1345.7745</v>
      </c>
      <c r="AA80" s="74">
        <v>955.85235999999998</v>
      </c>
      <c r="AB80" s="78">
        <f>AA80/Z80*100</f>
        <v>71.026190494767135</v>
      </c>
      <c r="AC80" s="78"/>
      <c r="AD80" s="74"/>
      <c r="AE80" s="78"/>
      <c r="AF80" s="78">
        <v>0</v>
      </c>
      <c r="AG80" s="78">
        <v>0</v>
      </c>
      <c r="AH80" s="74"/>
      <c r="AI80" s="78"/>
      <c r="AJ80" s="78"/>
      <c r="AK80" s="74"/>
      <c r="AL80" s="78"/>
      <c r="AM80" s="78"/>
      <c r="AN80" s="74"/>
      <c r="AO80" s="74">
        <v>51.020422000000003</v>
      </c>
      <c r="AP80" s="74">
        <v>51.020420000000001</v>
      </c>
      <c r="AQ80" s="74">
        <f>AP80/AO80*100</f>
        <v>99.999996080001068</v>
      </c>
      <c r="AR80" s="74">
        <v>391.51799999999997</v>
      </c>
      <c r="AS80" s="74">
        <v>391.51799999999997</v>
      </c>
      <c r="AT80" s="74">
        <f>AS80/AR80*100</f>
        <v>100</v>
      </c>
      <c r="AU80" s="74"/>
      <c r="AV80" s="74"/>
      <c r="AW80" s="74"/>
      <c r="AX80" s="74"/>
      <c r="AY80" s="74"/>
      <c r="AZ80" s="74"/>
      <c r="BA80" s="78"/>
      <c r="BB80" s="78"/>
      <c r="BC80" s="74"/>
      <c r="BD80" s="74"/>
      <c r="BE80" s="74"/>
      <c r="BF80" s="74"/>
      <c r="BG80" s="78">
        <v>0</v>
      </c>
      <c r="BH80" s="78"/>
      <c r="BI80" s="74"/>
      <c r="BJ80" s="78">
        <v>38218.300000000003</v>
      </c>
      <c r="BK80" s="74">
        <v>24789.097679999999</v>
      </c>
      <c r="BL80" s="78">
        <f t="shared" si="118"/>
        <v>64.861853300643929</v>
      </c>
      <c r="BM80" s="78"/>
      <c r="BN80" s="78"/>
      <c r="BO80" s="78"/>
      <c r="BP80" s="78"/>
      <c r="BQ80" s="78"/>
      <c r="BR80" s="78"/>
      <c r="BS80" s="78">
        <v>3954.4</v>
      </c>
      <c r="BT80" s="78">
        <v>2703.06592</v>
      </c>
      <c r="BU80" s="78">
        <f t="shared" si="121"/>
        <v>68.355905320655481</v>
      </c>
      <c r="BV80" s="78">
        <v>700</v>
      </c>
      <c r="BW80" s="78"/>
      <c r="BX80" s="78">
        <f t="shared" si="423"/>
        <v>0</v>
      </c>
      <c r="BY80" s="78">
        <v>840</v>
      </c>
      <c r="BZ80" s="78">
        <v>163</v>
      </c>
      <c r="CA80" s="78">
        <f t="shared" si="425"/>
        <v>19.404761904761905</v>
      </c>
      <c r="CB80" s="78"/>
      <c r="CC80" s="108"/>
      <c r="CD80" s="108"/>
      <c r="CE80" s="78"/>
      <c r="CF80" s="108"/>
      <c r="CG80" s="108"/>
      <c r="CH80" s="78"/>
      <c r="CI80" s="108"/>
      <c r="CJ80" s="108"/>
      <c r="CK80" s="78"/>
      <c r="CL80" s="108"/>
      <c r="CM80" s="108"/>
      <c r="CN80" s="78"/>
      <c r="CO80" s="108"/>
      <c r="CP80" s="108"/>
      <c r="CQ80" s="78"/>
      <c r="CR80" s="108"/>
      <c r="CS80" s="108"/>
      <c r="CT80" s="78"/>
      <c r="CU80" s="108"/>
      <c r="CV80" s="108"/>
      <c r="CW80" s="78"/>
      <c r="CX80" s="108"/>
      <c r="CY80" s="108"/>
      <c r="CZ80" s="78"/>
      <c r="DA80" s="108"/>
      <c r="DB80" s="74"/>
      <c r="DC80" s="78">
        <v>873</v>
      </c>
      <c r="DD80" s="108">
        <v>359.3</v>
      </c>
      <c r="DE80" s="78">
        <f>DD80/DC80*100</f>
        <v>41.156930126002294</v>
      </c>
      <c r="DF80" s="78">
        <v>20302.3809</v>
      </c>
      <c r="DG80" s="78">
        <v>20302.3809</v>
      </c>
      <c r="DH80" s="78">
        <f>DG80/DF80*100</f>
        <v>100</v>
      </c>
      <c r="DI80" s="78">
        <v>3744.4</v>
      </c>
      <c r="DJ80" s="108">
        <v>79.5</v>
      </c>
      <c r="DK80" s="78">
        <f>DJ80/DI80*100</f>
        <v>2.1231706014314708</v>
      </c>
      <c r="DL80" s="78">
        <v>1092.5999999999999</v>
      </c>
      <c r="DM80" s="78">
        <v>114.43</v>
      </c>
      <c r="DN80" s="78">
        <f>DM80/DL80*100</f>
        <v>10.473183232656051</v>
      </c>
      <c r="DO80" s="78"/>
      <c r="DP80" s="108"/>
      <c r="DQ80" s="108"/>
      <c r="DR80" s="78"/>
      <c r="DS80" s="108"/>
      <c r="DT80" s="108"/>
      <c r="DU80" s="78">
        <v>32035.5</v>
      </c>
      <c r="DV80" s="78">
        <v>15940.612640000001</v>
      </c>
      <c r="DW80" s="78">
        <f t="shared" si="132"/>
        <v>49.759212873218779</v>
      </c>
      <c r="DX80" s="78"/>
      <c r="DY80" s="108"/>
      <c r="DZ80" s="74"/>
      <c r="EA80" s="78">
        <v>3637.2</v>
      </c>
      <c r="EB80" s="78">
        <v>1805.2860000000001</v>
      </c>
      <c r="EC80" s="78">
        <f t="shared" si="434"/>
        <v>49.633949191685915</v>
      </c>
      <c r="ED80" s="78">
        <v>500</v>
      </c>
      <c r="EE80" s="78"/>
      <c r="EF80" s="78">
        <f t="shared" si="436"/>
        <v>0</v>
      </c>
      <c r="EG80" s="78">
        <v>880</v>
      </c>
      <c r="EH80" s="78">
        <v>163.173</v>
      </c>
      <c r="EI80" s="78">
        <f t="shared" si="438"/>
        <v>18.542386363636364</v>
      </c>
      <c r="EJ80" s="78">
        <v>3137.4920000000002</v>
      </c>
      <c r="EK80" s="78">
        <v>3137.4920000000002</v>
      </c>
      <c r="EL80" s="78">
        <f t="shared" si="440"/>
        <v>100</v>
      </c>
      <c r="EM80" s="78">
        <v>17443.47</v>
      </c>
      <c r="EN80" s="78">
        <v>17443.47</v>
      </c>
      <c r="EO80" s="78">
        <f>EN80/EM80*100</f>
        <v>100</v>
      </c>
      <c r="EP80" s="78">
        <v>3200</v>
      </c>
      <c r="EQ80" s="78">
        <v>3200</v>
      </c>
      <c r="ER80" s="78">
        <f t="shared" ref="ER80" si="457">EQ80/EP80*100</f>
        <v>100</v>
      </c>
      <c r="ES80" s="78">
        <v>6700</v>
      </c>
      <c r="ET80" s="78">
        <v>6622.3813700000001</v>
      </c>
      <c r="EU80" s="78">
        <f t="shared" ref="EU80" si="458">ET80/ES80*100</f>
        <v>98.84151298507463</v>
      </c>
      <c r="EV80" s="78"/>
      <c r="EW80" s="108"/>
      <c r="EX80" s="108"/>
      <c r="EY80" s="78"/>
      <c r="EZ80" s="108"/>
      <c r="FA80" s="108"/>
      <c r="FB80" s="78"/>
      <c r="FC80" s="108"/>
      <c r="FD80" s="108"/>
      <c r="FE80" s="78">
        <v>11561.816510000001</v>
      </c>
      <c r="FF80" s="78">
        <v>11561.816510000001</v>
      </c>
      <c r="FG80" s="78">
        <f>FF80/FE80*100</f>
        <v>100</v>
      </c>
      <c r="FH80" s="78"/>
      <c r="FI80" s="108"/>
      <c r="FJ80" s="108"/>
      <c r="FK80" s="78">
        <v>1142.5999999999999</v>
      </c>
      <c r="FL80" s="78"/>
      <c r="FM80" s="78">
        <f t="shared" ref="FM80" si="459">FL80/FK80*100</f>
        <v>0</v>
      </c>
      <c r="FN80" s="78"/>
      <c r="FO80" s="108"/>
      <c r="FP80" s="108"/>
      <c r="FQ80" s="78">
        <v>3604.33025</v>
      </c>
      <c r="FR80" s="78"/>
      <c r="FS80" s="78"/>
      <c r="FT80" s="78"/>
      <c r="FU80" s="78"/>
      <c r="FV80" s="78"/>
      <c r="FW80" s="78"/>
      <c r="FX80" s="78"/>
      <c r="FY80" s="78"/>
      <c r="FZ80" s="78"/>
      <c r="GA80" s="78"/>
      <c r="GB80" s="78"/>
      <c r="GC80" s="78"/>
      <c r="GD80" s="78"/>
      <c r="GE80" s="74"/>
      <c r="GF80" s="78"/>
      <c r="GG80" s="78"/>
      <c r="GH80" s="78"/>
      <c r="GI80" s="78"/>
      <c r="GJ80" s="78"/>
      <c r="GK80" s="78"/>
      <c r="GL80" s="78"/>
      <c r="GM80" s="78"/>
      <c r="GN80" s="74"/>
      <c r="GO80" s="78">
        <v>0</v>
      </c>
      <c r="GP80" s="78">
        <v>0</v>
      </c>
      <c r="GQ80" s="74"/>
      <c r="GR80" s="78">
        <v>0</v>
      </c>
      <c r="GS80" s="78">
        <v>0</v>
      </c>
      <c r="GT80" s="74"/>
      <c r="GU80" s="78">
        <v>0</v>
      </c>
      <c r="GV80" s="78">
        <v>0</v>
      </c>
      <c r="GW80" s="74"/>
      <c r="GX80" s="78">
        <v>2101.5</v>
      </c>
      <c r="GY80" s="78"/>
      <c r="GZ80" s="74">
        <f>GY80/GX80*100</f>
        <v>0</v>
      </c>
      <c r="HA80" s="78"/>
      <c r="HB80" s="78"/>
      <c r="HC80" s="74"/>
    </row>
    <row r="81" spans="1:211" s="31" customFormat="1" ht="15.75" x14ac:dyDescent="0.25">
      <c r="A81" s="41" t="s">
        <v>293</v>
      </c>
      <c r="B81" s="134">
        <f t="shared" si="409"/>
        <v>14738.7</v>
      </c>
      <c r="C81" s="134">
        <f t="shared" si="410"/>
        <v>13214.85</v>
      </c>
      <c r="D81" s="74">
        <f>C81/B81*100</f>
        <v>89.660892751735219</v>
      </c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>
        <v>3000</v>
      </c>
      <c r="BE81" s="74">
        <v>1500</v>
      </c>
      <c r="BF81" s="74">
        <f t="shared" si="375"/>
        <v>50</v>
      </c>
      <c r="BG81" s="74">
        <v>10000</v>
      </c>
      <c r="BH81" s="74">
        <v>10000</v>
      </c>
      <c r="BI81" s="74">
        <f>BH81/BG81*100</f>
        <v>100</v>
      </c>
      <c r="BJ81" s="112"/>
      <c r="BK81" s="112"/>
      <c r="BL81" s="112"/>
      <c r="BM81" s="74"/>
      <c r="BN81" s="74"/>
      <c r="BO81" s="109"/>
      <c r="BP81" s="74"/>
      <c r="BQ81" s="74"/>
      <c r="BR81" s="109"/>
      <c r="BS81" s="74"/>
      <c r="BT81" s="74"/>
      <c r="BU81" s="109"/>
      <c r="BV81" s="74"/>
      <c r="BW81" s="74"/>
      <c r="BX81" s="109"/>
      <c r="BY81" s="74"/>
      <c r="BZ81" s="74"/>
      <c r="CA81" s="109"/>
      <c r="CB81" s="74"/>
      <c r="CC81" s="74"/>
      <c r="CD81" s="109"/>
      <c r="CE81" s="74"/>
      <c r="CF81" s="74"/>
      <c r="CG81" s="109"/>
      <c r="CH81" s="74"/>
      <c r="CI81" s="74"/>
      <c r="CJ81" s="109"/>
      <c r="CK81" s="74"/>
      <c r="CL81" s="74"/>
      <c r="CM81" s="109"/>
      <c r="CN81" s="74"/>
      <c r="CO81" s="74"/>
      <c r="CP81" s="109"/>
      <c r="CQ81" s="74"/>
      <c r="CR81" s="74"/>
      <c r="CS81" s="109"/>
      <c r="CT81" s="74"/>
      <c r="CU81" s="74"/>
      <c r="CV81" s="109"/>
      <c r="CW81" s="74"/>
      <c r="CX81" s="74"/>
      <c r="CY81" s="109"/>
      <c r="CZ81" s="74"/>
      <c r="DA81" s="74"/>
      <c r="DB81" s="74"/>
      <c r="DC81" s="74"/>
      <c r="DD81" s="74"/>
      <c r="DE81" s="109"/>
      <c r="DF81" s="74"/>
      <c r="DG81" s="74"/>
      <c r="DH81" s="74"/>
      <c r="DI81" s="78"/>
      <c r="DJ81" s="74"/>
      <c r="DK81" s="109"/>
      <c r="DL81" s="78"/>
      <c r="DM81" s="74"/>
      <c r="DN81" s="109"/>
      <c r="DO81" s="78"/>
      <c r="DP81" s="74"/>
      <c r="DQ81" s="109"/>
      <c r="DR81" s="78"/>
      <c r="DS81" s="74"/>
      <c r="DT81" s="109"/>
      <c r="DU81" s="78"/>
      <c r="DV81" s="74"/>
      <c r="DW81" s="109"/>
      <c r="DX81" s="78"/>
      <c r="DY81" s="74"/>
      <c r="DZ81" s="74"/>
      <c r="EA81" s="78"/>
      <c r="EB81" s="74"/>
      <c r="EC81" s="109"/>
      <c r="ED81" s="78"/>
      <c r="EE81" s="74"/>
      <c r="EF81" s="109"/>
      <c r="EG81" s="78"/>
      <c r="EH81" s="74"/>
      <c r="EI81" s="109"/>
      <c r="EJ81" s="78"/>
      <c r="EK81" s="74"/>
      <c r="EL81" s="109"/>
      <c r="EM81" s="78"/>
      <c r="EN81" s="74"/>
      <c r="EO81" s="109"/>
      <c r="EP81" s="74"/>
      <c r="EQ81" s="74"/>
      <c r="ER81" s="109"/>
      <c r="ES81" s="74"/>
      <c r="ET81" s="74"/>
      <c r="EU81" s="109"/>
      <c r="EV81" s="78"/>
      <c r="EW81" s="74"/>
      <c r="EX81" s="109"/>
      <c r="EY81" s="78"/>
      <c r="EZ81" s="74"/>
      <c r="FA81" s="109"/>
      <c r="FB81" s="78"/>
      <c r="FC81" s="74"/>
      <c r="FD81" s="109"/>
      <c r="FE81" s="78"/>
      <c r="FF81" s="74"/>
      <c r="FG81" s="109"/>
      <c r="FH81" s="78"/>
      <c r="FI81" s="74"/>
      <c r="FJ81" s="109"/>
      <c r="FK81" s="74"/>
      <c r="FL81" s="74"/>
      <c r="FM81" s="109"/>
      <c r="FN81" s="78"/>
      <c r="FO81" s="74"/>
      <c r="FP81" s="109"/>
      <c r="FQ81" s="74"/>
      <c r="FR81" s="74"/>
      <c r="FS81" s="109"/>
      <c r="FT81" s="74"/>
      <c r="FU81" s="74"/>
      <c r="FV81" s="109"/>
      <c r="FW81" s="74"/>
      <c r="FX81" s="74"/>
      <c r="FY81" s="109"/>
      <c r="FZ81" s="74"/>
      <c r="GA81" s="74"/>
      <c r="GB81" s="109"/>
      <c r="GC81" s="74">
        <f>1703.9+34.8</f>
        <v>1738.7</v>
      </c>
      <c r="GD81" s="74">
        <f>1680.553+34.297</f>
        <v>1714.8500000000001</v>
      </c>
      <c r="GE81" s="74">
        <f>GD81/GC81*100</f>
        <v>98.62828550066142</v>
      </c>
      <c r="GF81" s="74"/>
      <c r="GG81" s="74"/>
      <c r="GH81" s="109"/>
      <c r="GI81" s="74"/>
      <c r="GJ81" s="74"/>
      <c r="GK81" s="109"/>
      <c r="GL81" s="74"/>
      <c r="GM81" s="74"/>
      <c r="GN81" s="74"/>
      <c r="GO81" s="74"/>
      <c r="GP81" s="74"/>
      <c r="GQ81" s="74"/>
      <c r="GR81" s="74"/>
      <c r="GS81" s="74"/>
      <c r="GT81" s="74"/>
      <c r="GU81" s="74"/>
      <c r="GV81" s="74"/>
      <c r="GW81" s="74"/>
      <c r="GX81" s="74"/>
      <c r="GY81" s="74"/>
      <c r="GZ81" s="74"/>
      <c r="HA81" s="74"/>
      <c r="HB81" s="74"/>
      <c r="HC81" s="74"/>
    </row>
    <row r="82" spans="1:211" s="31" customFormat="1" ht="15.75" x14ac:dyDescent="0.25">
      <c r="A82" s="41" t="s">
        <v>268</v>
      </c>
      <c r="B82" s="134">
        <f t="shared" si="409"/>
        <v>3087</v>
      </c>
      <c r="C82" s="134">
        <f t="shared" si="410"/>
        <v>3087</v>
      </c>
      <c r="D82" s="74">
        <f t="shared" ref="D82:D94" si="460">C82/B82*100</f>
        <v>100</v>
      </c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112"/>
      <c r="BK82" s="112"/>
      <c r="BL82" s="112"/>
      <c r="BM82" s="74"/>
      <c r="BN82" s="74"/>
      <c r="BO82" s="109"/>
      <c r="BP82" s="74"/>
      <c r="BQ82" s="74"/>
      <c r="BR82" s="109"/>
      <c r="BS82" s="74"/>
      <c r="BT82" s="74"/>
      <c r="BU82" s="109"/>
      <c r="BV82" s="74"/>
      <c r="BW82" s="74"/>
      <c r="BX82" s="109"/>
      <c r="BY82" s="74"/>
      <c r="BZ82" s="74"/>
      <c r="CA82" s="109"/>
      <c r="CB82" s="74"/>
      <c r="CC82" s="74"/>
      <c r="CD82" s="109"/>
      <c r="CE82" s="74"/>
      <c r="CF82" s="74"/>
      <c r="CG82" s="109"/>
      <c r="CH82" s="74"/>
      <c r="CI82" s="74"/>
      <c r="CJ82" s="109"/>
      <c r="CK82" s="74"/>
      <c r="CL82" s="74"/>
      <c r="CM82" s="109"/>
      <c r="CN82" s="74"/>
      <c r="CO82" s="74"/>
      <c r="CP82" s="109"/>
      <c r="CQ82" s="74"/>
      <c r="CR82" s="74"/>
      <c r="CS82" s="109"/>
      <c r="CT82" s="74"/>
      <c r="CU82" s="74"/>
      <c r="CV82" s="109"/>
      <c r="CW82" s="74"/>
      <c r="CX82" s="74"/>
      <c r="CY82" s="109"/>
      <c r="CZ82" s="74"/>
      <c r="DA82" s="74"/>
      <c r="DB82" s="74"/>
      <c r="DC82" s="74"/>
      <c r="DD82" s="74"/>
      <c r="DE82" s="109"/>
      <c r="DF82" s="74"/>
      <c r="DG82" s="74"/>
      <c r="DH82" s="74"/>
      <c r="DI82" s="78"/>
      <c r="DJ82" s="74"/>
      <c r="DK82" s="109"/>
      <c r="DL82" s="78"/>
      <c r="DM82" s="74"/>
      <c r="DN82" s="109"/>
      <c r="DO82" s="78"/>
      <c r="DP82" s="74"/>
      <c r="DQ82" s="109"/>
      <c r="DR82" s="78"/>
      <c r="DS82" s="74"/>
      <c r="DT82" s="109"/>
      <c r="DU82" s="78"/>
      <c r="DV82" s="74"/>
      <c r="DW82" s="109"/>
      <c r="DX82" s="78">
        <v>3087</v>
      </c>
      <c r="DY82" s="74">
        <v>3087</v>
      </c>
      <c r="DZ82" s="74">
        <f t="shared" si="261"/>
        <v>100</v>
      </c>
      <c r="EA82" s="78"/>
      <c r="EB82" s="74"/>
      <c r="EC82" s="109"/>
      <c r="ED82" s="78"/>
      <c r="EE82" s="74"/>
      <c r="EF82" s="109"/>
      <c r="EG82" s="78"/>
      <c r="EH82" s="74"/>
      <c r="EI82" s="109"/>
      <c r="EJ82" s="78"/>
      <c r="EK82" s="74"/>
      <c r="EL82" s="109"/>
      <c r="EM82" s="78"/>
      <c r="EN82" s="74"/>
      <c r="EO82" s="109"/>
      <c r="EP82" s="74"/>
      <c r="EQ82" s="74"/>
      <c r="ER82" s="109"/>
      <c r="ES82" s="74"/>
      <c r="ET82" s="74"/>
      <c r="EU82" s="109"/>
      <c r="EV82" s="78"/>
      <c r="EW82" s="74"/>
      <c r="EX82" s="109"/>
      <c r="EY82" s="78"/>
      <c r="EZ82" s="74"/>
      <c r="FA82" s="109"/>
      <c r="FB82" s="78"/>
      <c r="FC82" s="74"/>
      <c r="FD82" s="109"/>
      <c r="FE82" s="78"/>
      <c r="FF82" s="74"/>
      <c r="FG82" s="109"/>
      <c r="FH82" s="78"/>
      <c r="FI82" s="74"/>
      <c r="FJ82" s="109"/>
      <c r="FK82" s="74"/>
      <c r="FL82" s="74"/>
      <c r="FM82" s="109"/>
      <c r="FN82" s="78"/>
      <c r="FO82" s="74"/>
      <c r="FP82" s="109"/>
      <c r="FQ82" s="74"/>
      <c r="FR82" s="74"/>
      <c r="FS82" s="109"/>
      <c r="FT82" s="74"/>
      <c r="FU82" s="74"/>
      <c r="FV82" s="109"/>
      <c r="FW82" s="74"/>
      <c r="FX82" s="74"/>
      <c r="FY82" s="109"/>
      <c r="FZ82" s="74"/>
      <c r="GA82" s="74"/>
      <c r="GB82" s="109"/>
      <c r="GC82" s="74"/>
      <c r="GD82" s="74"/>
      <c r="GE82" s="109"/>
      <c r="GF82" s="74"/>
      <c r="GG82" s="74"/>
      <c r="GH82" s="109"/>
      <c r="GI82" s="74"/>
      <c r="GJ82" s="74"/>
      <c r="GK82" s="109"/>
      <c r="GL82" s="74"/>
      <c r="GM82" s="74"/>
      <c r="GN82" s="109"/>
      <c r="GO82" s="74"/>
      <c r="GP82" s="74"/>
      <c r="GQ82" s="74"/>
      <c r="GR82" s="74"/>
      <c r="GS82" s="74"/>
      <c r="GT82" s="74"/>
      <c r="GU82" s="74"/>
      <c r="GV82" s="74"/>
      <c r="GW82" s="74"/>
      <c r="GX82" s="74"/>
      <c r="GY82" s="74"/>
      <c r="GZ82" s="74"/>
      <c r="HA82" s="74"/>
      <c r="HB82" s="74"/>
      <c r="HC82" s="74"/>
    </row>
    <row r="83" spans="1:211" s="31" customFormat="1" ht="15.75" x14ac:dyDescent="0.25">
      <c r="A83" s="41" t="s">
        <v>462</v>
      </c>
      <c r="B83" s="134">
        <f t="shared" si="409"/>
        <v>2598</v>
      </c>
      <c r="C83" s="134">
        <f t="shared" si="410"/>
        <v>2598</v>
      </c>
      <c r="D83" s="74">
        <f t="shared" si="460"/>
        <v>100</v>
      </c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112"/>
      <c r="BK83" s="112"/>
      <c r="BL83" s="112"/>
      <c r="BM83" s="74"/>
      <c r="BN83" s="74"/>
      <c r="BO83" s="109"/>
      <c r="BP83" s="74"/>
      <c r="BQ83" s="74"/>
      <c r="BR83" s="109"/>
      <c r="BS83" s="74"/>
      <c r="BT83" s="74"/>
      <c r="BU83" s="109"/>
      <c r="BV83" s="74"/>
      <c r="BW83" s="74"/>
      <c r="BX83" s="109"/>
      <c r="BY83" s="74"/>
      <c r="BZ83" s="74"/>
      <c r="CA83" s="109"/>
      <c r="CB83" s="74"/>
      <c r="CC83" s="74"/>
      <c r="CD83" s="109"/>
      <c r="CE83" s="74"/>
      <c r="CF83" s="74"/>
      <c r="CG83" s="109"/>
      <c r="CH83" s="74"/>
      <c r="CI83" s="74"/>
      <c r="CJ83" s="109"/>
      <c r="CK83" s="74"/>
      <c r="CL83" s="74"/>
      <c r="CM83" s="109"/>
      <c r="CN83" s="74"/>
      <c r="CO83" s="74"/>
      <c r="CP83" s="109"/>
      <c r="CQ83" s="74"/>
      <c r="CR83" s="74"/>
      <c r="CS83" s="109"/>
      <c r="CT83" s="74"/>
      <c r="CU83" s="74"/>
      <c r="CV83" s="109"/>
      <c r="CW83" s="74"/>
      <c r="CX83" s="74"/>
      <c r="CY83" s="109"/>
      <c r="CZ83" s="74"/>
      <c r="DA83" s="74"/>
      <c r="DB83" s="74"/>
      <c r="DC83" s="74"/>
      <c r="DD83" s="74"/>
      <c r="DE83" s="109"/>
      <c r="DF83" s="74"/>
      <c r="DG83" s="74"/>
      <c r="DH83" s="74"/>
      <c r="DI83" s="78"/>
      <c r="DJ83" s="74"/>
      <c r="DK83" s="109"/>
      <c r="DL83" s="78"/>
      <c r="DM83" s="74"/>
      <c r="DN83" s="109"/>
      <c r="DO83" s="78"/>
      <c r="DP83" s="74"/>
      <c r="DQ83" s="109"/>
      <c r="DR83" s="78"/>
      <c r="DS83" s="74"/>
      <c r="DT83" s="109"/>
      <c r="DU83" s="78"/>
      <c r="DV83" s="74"/>
      <c r="DW83" s="109"/>
      <c r="DX83" s="78">
        <v>2598</v>
      </c>
      <c r="DY83" s="74">
        <v>2598</v>
      </c>
      <c r="DZ83" s="74">
        <f t="shared" si="261"/>
        <v>100</v>
      </c>
      <c r="EA83" s="78"/>
      <c r="EB83" s="74"/>
      <c r="EC83" s="109"/>
      <c r="ED83" s="78"/>
      <c r="EE83" s="74"/>
      <c r="EF83" s="109"/>
      <c r="EG83" s="78"/>
      <c r="EH83" s="74"/>
      <c r="EI83" s="109"/>
      <c r="EJ83" s="78"/>
      <c r="EK83" s="74"/>
      <c r="EL83" s="109"/>
      <c r="EM83" s="78"/>
      <c r="EN83" s="74"/>
      <c r="EO83" s="109"/>
      <c r="EP83" s="74"/>
      <c r="EQ83" s="74"/>
      <c r="ER83" s="109"/>
      <c r="ES83" s="74"/>
      <c r="ET83" s="74"/>
      <c r="EU83" s="109"/>
      <c r="EV83" s="78"/>
      <c r="EW83" s="74"/>
      <c r="EX83" s="109"/>
      <c r="EY83" s="78"/>
      <c r="EZ83" s="74"/>
      <c r="FA83" s="109"/>
      <c r="FB83" s="78"/>
      <c r="FC83" s="74"/>
      <c r="FD83" s="109"/>
      <c r="FE83" s="78"/>
      <c r="FF83" s="74"/>
      <c r="FG83" s="109"/>
      <c r="FH83" s="78"/>
      <c r="FI83" s="74"/>
      <c r="FJ83" s="109"/>
      <c r="FK83" s="74"/>
      <c r="FL83" s="74"/>
      <c r="FM83" s="109"/>
      <c r="FN83" s="78"/>
      <c r="FO83" s="74"/>
      <c r="FP83" s="109"/>
      <c r="FQ83" s="74"/>
      <c r="FR83" s="74"/>
      <c r="FS83" s="109"/>
      <c r="FT83" s="74"/>
      <c r="FU83" s="74"/>
      <c r="FV83" s="109"/>
      <c r="FW83" s="74"/>
      <c r="FX83" s="74"/>
      <c r="FY83" s="109"/>
      <c r="FZ83" s="74"/>
      <c r="GA83" s="74"/>
      <c r="GB83" s="109"/>
      <c r="GC83" s="74"/>
      <c r="GD83" s="74"/>
      <c r="GE83" s="109"/>
      <c r="GF83" s="74"/>
      <c r="GG83" s="74"/>
      <c r="GH83" s="109"/>
      <c r="GI83" s="74"/>
      <c r="GJ83" s="74"/>
      <c r="GK83" s="109"/>
      <c r="GL83" s="74"/>
      <c r="GM83" s="74"/>
      <c r="GN83" s="109"/>
      <c r="GO83" s="74"/>
      <c r="GP83" s="74"/>
      <c r="GQ83" s="74"/>
      <c r="GR83" s="74"/>
      <c r="GS83" s="74"/>
      <c r="GT83" s="74"/>
      <c r="GU83" s="74"/>
      <c r="GV83" s="74"/>
      <c r="GW83" s="74"/>
      <c r="GX83" s="74"/>
      <c r="GY83" s="74"/>
      <c r="GZ83" s="74"/>
      <c r="HA83" s="74"/>
      <c r="HB83" s="74"/>
      <c r="HC83" s="74"/>
    </row>
    <row r="84" spans="1:211" s="31" customFormat="1" ht="15.75" x14ac:dyDescent="0.25">
      <c r="A84" s="41" t="s">
        <v>463</v>
      </c>
      <c r="B84" s="134">
        <f t="shared" si="409"/>
        <v>3039</v>
      </c>
      <c r="C84" s="134">
        <f t="shared" si="410"/>
        <v>3039</v>
      </c>
      <c r="D84" s="74">
        <f t="shared" si="460"/>
        <v>100</v>
      </c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112"/>
      <c r="BK84" s="112"/>
      <c r="BL84" s="112"/>
      <c r="BM84" s="74"/>
      <c r="BN84" s="74"/>
      <c r="BO84" s="109"/>
      <c r="BP84" s="74"/>
      <c r="BQ84" s="74"/>
      <c r="BR84" s="109"/>
      <c r="BS84" s="74"/>
      <c r="BT84" s="74"/>
      <c r="BU84" s="109"/>
      <c r="BV84" s="74"/>
      <c r="BW84" s="74"/>
      <c r="BX84" s="109"/>
      <c r="BY84" s="74"/>
      <c r="BZ84" s="74"/>
      <c r="CA84" s="109"/>
      <c r="CB84" s="74"/>
      <c r="CC84" s="74"/>
      <c r="CD84" s="109"/>
      <c r="CE84" s="74"/>
      <c r="CF84" s="74"/>
      <c r="CG84" s="109"/>
      <c r="CH84" s="74"/>
      <c r="CI84" s="74"/>
      <c r="CJ84" s="109"/>
      <c r="CK84" s="74"/>
      <c r="CL84" s="74"/>
      <c r="CM84" s="109"/>
      <c r="CN84" s="74"/>
      <c r="CO84" s="74"/>
      <c r="CP84" s="109"/>
      <c r="CQ84" s="74"/>
      <c r="CR84" s="74"/>
      <c r="CS84" s="109"/>
      <c r="CT84" s="74"/>
      <c r="CU84" s="74"/>
      <c r="CV84" s="109"/>
      <c r="CW84" s="74"/>
      <c r="CX84" s="74"/>
      <c r="CY84" s="109"/>
      <c r="CZ84" s="74"/>
      <c r="DA84" s="74"/>
      <c r="DB84" s="74"/>
      <c r="DC84" s="74"/>
      <c r="DD84" s="74"/>
      <c r="DE84" s="109"/>
      <c r="DF84" s="74"/>
      <c r="DG84" s="74"/>
      <c r="DH84" s="74"/>
      <c r="DI84" s="78"/>
      <c r="DJ84" s="74"/>
      <c r="DK84" s="109"/>
      <c r="DL84" s="78"/>
      <c r="DM84" s="74"/>
      <c r="DN84" s="109"/>
      <c r="DO84" s="78"/>
      <c r="DP84" s="74"/>
      <c r="DQ84" s="109"/>
      <c r="DR84" s="78"/>
      <c r="DS84" s="74"/>
      <c r="DT84" s="109"/>
      <c r="DU84" s="78"/>
      <c r="DV84" s="74"/>
      <c r="DW84" s="109"/>
      <c r="DX84" s="78">
        <v>3039</v>
      </c>
      <c r="DY84" s="74">
        <v>3039</v>
      </c>
      <c r="DZ84" s="74">
        <f t="shared" si="261"/>
        <v>100</v>
      </c>
      <c r="EA84" s="78"/>
      <c r="EB84" s="74"/>
      <c r="EC84" s="109"/>
      <c r="ED84" s="78"/>
      <c r="EE84" s="74"/>
      <c r="EF84" s="109"/>
      <c r="EG84" s="78"/>
      <c r="EH84" s="74"/>
      <c r="EI84" s="109"/>
      <c r="EJ84" s="78"/>
      <c r="EK84" s="74"/>
      <c r="EL84" s="109"/>
      <c r="EM84" s="78"/>
      <c r="EN84" s="74"/>
      <c r="EO84" s="109"/>
      <c r="EP84" s="74"/>
      <c r="EQ84" s="74"/>
      <c r="ER84" s="109"/>
      <c r="ES84" s="74"/>
      <c r="ET84" s="74"/>
      <c r="EU84" s="109"/>
      <c r="EV84" s="78"/>
      <c r="EW84" s="74"/>
      <c r="EX84" s="109"/>
      <c r="EY84" s="78"/>
      <c r="EZ84" s="74"/>
      <c r="FA84" s="109"/>
      <c r="FB84" s="78"/>
      <c r="FC84" s="74"/>
      <c r="FD84" s="109"/>
      <c r="FE84" s="78"/>
      <c r="FF84" s="74"/>
      <c r="FG84" s="109"/>
      <c r="FH84" s="78"/>
      <c r="FI84" s="74"/>
      <c r="FJ84" s="109"/>
      <c r="FK84" s="74"/>
      <c r="FL84" s="74"/>
      <c r="FM84" s="109"/>
      <c r="FN84" s="78"/>
      <c r="FO84" s="74"/>
      <c r="FP84" s="109"/>
      <c r="FQ84" s="74"/>
      <c r="FR84" s="74"/>
      <c r="FS84" s="109"/>
      <c r="FT84" s="74"/>
      <c r="FU84" s="74"/>
      <c r="FV84" s="109"/>
      <c r="FW84" s="74"/>
      <c r="FX84" s="74"/>
      <c r="FY84" s="109"/>
      <c r="FZ84" s="74"/>
      <c r="GA84" s="74"/>
      <c r="GB84" s="109"/>
      <c r="GC84" s="74"/>
      <c r="GD84" s="74"/>
      <c r="GE84" s="109"/>
      <c r="GF84" s="74"/>
      <c r="GG84" s="74"/>
      <c r="GH84" s="109"/>
      <c r="GI84" s="74"/>
      <c r="GJ84" s="74"/>
      <c r="GK84" s="109"/>
      <c r="GL84" s="74"/>
      <c r="GM84" s="74"/>
      <c r="GN84" s="109"/>
      <c r="GO84" s="74"/>
      <c r="GP84" s="74"/>
      <c r="GQ84" s="74"/>
      <c r="GR84" s="74"/>
      <c r="GS84" s="74"/>
      <c r="GT84" s="74"/>
      <c r="GU84" s="74"/>
      <c r="GV84" s="74"/>
      <c r="GW84" s="74"/>
      <c r="GX84" s="74"/>
      <c r="GY84" s="74"/>
      <c r="GZ84" s="74"/>
      <c r="HA84" s="74"/>
      <c r="HB84" s="74"/>
      <c r="HC84" s="74"/>
    </row>
    <row r="85" spans="1:211" s="31" customFormat="1" ht="15.75" x14ac:dyDescent="0.25">
      <c r="A85" s="41" t="s">
        <v>465</v>
      </c>
      <c r="B85" s="134">
        <f t="shared" si="409"/>
        <v>2100</v>
      </c>
      <c r="C85" s="134">
        <f t="shared" si="410"/>
        <v>2100</v>
      </c>
      <c r="D85" s="74">
        <f t="shared" si="460"/>
        <v>100</v>
      </c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112"/>
      <c r="BK85" s="112"/>
      <c r="BL85" s="112"/>
      <c r="BM85" s="74"/>
      <c r="BN85" s="74"/>
      <c r="BO85" s="109"/>
      <c r="BP85" s="74"/>
      <c r="BQ85" s="74"/>
      <c r="BR85" s="109"/>
      <c r="BS85" s="74"/>
      <c r="BT85" s="74"/>
      <c r="BU85" s="109"/>
      <c r="BV85" s="74"/>
      <c r="BW85" s="74"/>
      <c r="BX85" s="109"/>
      <c r="BY85" s="74"/>
      <c r="BZ85" s="74"/>
      <c r="CA85" s="109"/>
      <c r="CB85" s="74"/>
      <c r="CC85" s="74"/>
      <c r="CD85" s="109"/>
      <c r="CE85" s="74"/>
      <c r="CF85" s="74"/>
      <c r="CG85" s="109"/>
      <c r="CH85" s="74"/>
      <c r="CI85" s="74"/>
      <c r="CJ85" s="109"/>
      <c r="CK85" s="74"/>
      <c r="CL85" s="74"/>
      <c r="CM85" s="109"/>
      <c r="CN85" s="74"/>
      <c r="CO85" s="74"/>
      <c r="CP85" s="109"/>
      <c r="CQ85" s="74"/>
      <c r="CR85" s="74"/>
      <c r="CS85" s="109"/>
      <c r="CT85" s="74"/>
      <c r="CU85" s="74"/>
      <c r="CV85" s="109"/>
      <c r="CW85" s="74"/>
      <c r="CX85" s="74"/>
      <c r="CY85" s="109"/>
      <c r="CZ85" s="74"/>
      <c r="DA85" s="74"/>
      <c r="DB85" s="74"/>
      <c r="DC85" s="74"/>
      <c r="DD85" s="74"/>
      <c r="DE85" s="109"/>
      <c r="DF85" s="74"/>
      <c r="DG85" s="74"/>
      <c r="DH85" s="74"/>
      <c r="DI85" s="78"/>
      <c r="DJ85" s="74"/>
      <c r="DK85" s="109"/>
      <c r="DL85" s="78"/>
      <c r="DM85" s="74"/>
      <c r="DN85" s="109"/>
      <c r="DO85" s="78"/>
      <c r="DP85" s="74"/>
      <c r="DQ85" s="109"/>
      <c r="DR85" s="78"/>
      <c r="DS85" s="74"/>
      <c r="DT85" s="109"/>
      <c r="DU85" s="78"/>
      <c r="DV85" s="74"/>
      <c r="DW85" s="109"/>
      <c r="DX85" s="78">
        <v>2100</v>
      </c>
      <c r="DY85" s="74">
        <v>2100</v>
      </c>
      <c r="DZ85" s="74">
        <f t="shared" si="261"/>
        <v>100</v>
      </c>
      <c r="EA85" s="78"/>
      <c r="EB85" s="74"/>
      <c r="EC85" s="109"/>
      <c r="ED85" s="78"/>
      <c r="EE85" s="74"/>
      <c r="EF85" s="109"/>
      <c r="EG85" s="78"/>
      <c r="EH85" s="74"/>
      <c r="EI85" s="109"/>
      <c r="EJ85" s="78"/>
      <c r="EK85" s="74"/>
      <c r="EL85" s="109"/>
      <c r="EM85" s="78"/>
      <c r="EN85" s="74"/>
      <c r="EO85" s="109"/>
      <c r="EP85" s="74"/>
      <c r="EQ85" s="74"/>
      <c r="ER85" s="109"/>
      <c r="ES85" s="74"/>
      <c r="ET85" s="74"/>
      <c r="EU85" s="109"/>
      <c r="EV85" s="78"/>
      <c r="EW85" s="74"/>
      <c r="EX85" s="109"/>
      <c r="EY85" s="78"/>
      <c r="EZ85" s="74"/>
      <c r="FA85" s="109"/>
      <c r="FB85" s="78"/>
      <c r="FC85" s="74"/>
      <c r="FD85" s="109"/>
      <c r="FE85" s="78"/>
      <c r="FF85" s="74"/>
      <c r="FG85" s="109"/>
      <c r="FH85" s="78"/>
      <c r="FI85" s="74"/>
      <c r="FJ85" s="109"/>
      <c r="FK85" s="74"/>
      <c r="FL85" s="74"/>
      <c r="FM85" s="109"/>
      <c r="FN85" s="78"/>
      <c r="FO85" s="74"/>
      <c r="FP85" s="109"/>
      <c r="FQ85" s="74"/>
      <c r="FR85" s="74"/>
      <c r="FS85" s="109"/>
      <c r="FT85" s="74"/>
      <c r="FU85" s="74"/>
      <c r="FV85" s="109"/>
      <c r="FW85" s="74"/>
      <c r="FX85" s="74"/>
      <c r="FY85" s="109"/>
      <c r="FZ85" s="74"/>
      <c r="GA85" s="74"/>
      <c r="GB85" s="109"/>
      <c r="GC85" s="74"/>
      <c r="GD85" s="74"/>
      <c r="GE85" s="109"/>
      <c r="GF85" s="74"/>
      <c r="GG85" s="74"/>
      <c r="GH85" s="109"/>
      <c r="GI85" s="74"/>
      <c r="GJ85" s="74"/>
      <c r="GK85" s="109"/>
      <c r="GL85" s="74"/>
      <c r="GM85" s="74"/>
      <c r="GN85" s="109"/>
      <c r="GO85" s="74"/>
      <c r="GP85" s="74"/>
      <c r="GQ85" s="74"/>
      <c r="GR85" s="74"/>
      <c r="GS85" s="74"/>
      <c r="GT85" s="74"/>
      <c r="GU85" s="74"/>
      <c r="GV85" s="74"/>
      <c r="GW85" s="74"/>
      <c r="GX85" s="74"/>
      <c r="GY85" s="74"/>
      <c r="GZ85" s="74"/>
      <c r="HA85" s="74"/>
      <c r="HB85" s="74"/>
      <c r="HC85" s="74"/>
    </row>
    <row r="86" spans="1:211" s="31" customFormat="1" ht="15.75" x14ac:dyDescent="0.25">
      <c r="A86" s="41" t="s">
        <v>464</v>
      </c>
      <c r="B86" s="134">
        <f t="shared" si="409"/>
        <v>4281</v>
      </c>
      <c r="C86" s="134">
        <f t="shared" si="410"/>
        <v>4281</v>
      </c>
      <c r="D86" s="74">
        <f t="shared" si="460"/>
        <v>100</v>
      </c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>
        <v>1479</v>
      </c>
      <c r="BE86" s="74">
        <v>1479</v>
      </c>
      <c r="BF86" s="74">
        <f t="shared" si="375"/>
        <v>100</v>
      </c>
      <c r="BG86" s="74"/>
      <c r="BH86" s="74"/>
      <c r="BI86" s="74"/>
      <c r="BJ86" s="112"/>
      <c r="BK86" s="112"/>
      <c r="BL86" s="112"/>
      <c r="BM86" s="74"/>
      <c r="BN86" s="74"/>
      <c r="BO86" s="109"/>
      <c r="BP86" s="74"/>
      <c r="BQ86" s="74"/>
      <c r="BR86" s="109"/>
      <c r="BS86" s="74"/>
      <c r="BT86" s="74"/>
      <c r="BU86" s="109"/>
      <c r="BV86" s="74"/>
      <c r="BW86" s="74"/>
      <c r="BX86" s="109"/>
      <c r="BY86" s="74"/>
      <c r="BZ86" s="74"/>
      <c r="CA86" s="109"/>
      <c r="CB86" s="74"/>
      <c r="CC86" s="74"/>
      <c r="CD86" s="109"/>
      <c r="CE86" s="74"/>
      <c r="CF86" s="74"/>
      <c r="CG86" s="109"/>
      <c r="CH86" s="74"/>
      <c r="CI86" s="74"/>
      <c r="CJ86" s="109"/>
      <c r="CK86" s="74"/>
      <c r="CL86" s="74"/>
      <c r="CM86" s="109"/>
      <c r="CN86" s="74"/>
      <c r="CO86" s="74"/>
      <c r="CP86" s="109"/>
      <c r="CQ86" s="74"/>
      <c r="CR86" s="74"/>
      <c r="CS86" s="109"/>
      <c r="CT86" s="74"/>
      <c r="CU86" s="74"/>
      <c r="CV86" s="109"/>
      <c r="CW86" s="74"/>
      <c r="CX86" s="74"/>
      <c r="CY86" s="109"/>
      <c r="CZ86" s="74"/>
      <c r="DA86" s="74"/>
      <c r="DB86" s="74"/>
      <c r="DC86" s="74"/>
      <c r="DD86" s="74"/>
      <c r="DE86" s="109"/>
      <c r="DF86" s="74"/>
      <c r="DG86" s="74"/>
      <c r="DH86" s="74"/>
      <c r="DI86" s="78"/>
      <c r="DJ86" s="74"/>
      <c r="DK86" s="109"/>
      <c r="DL86" s="78"/>
      <c r="DM86" s="74"/>
      <c r="DN86" s="109"/>
      <c r="DO86" s="78"/>
      <c r="DP86" s="74"/>
      <c r="DQ86" s="109"/>
      <c r="DR86" s="78"/>
      <c r="DS86" s="74"/>
      <c r="DT86" s="109"/>
      <c r="DU86" s="78"/>
      <c r="DV86" s="74"/>
      <c r="DW86" s="109"/>
      <c r="DX86" s="78">
        <v>2802</v>
      </c>
      <c r="DY86" s="74">
        <v>2802</v>
      </c>
      <c r="DZ86" s="74">
        <f t="shared" si="261"/>
        <v>100</v>
      </c>
      <c r="EA86" s="78"/>
      <c r="EB86" s="74"/>
      <c r="EC86" s="109"/>
      <c r="ED86" s="78"/>
      <c r="EE86" s="74"/>
      <c r="EF86" s="109"/>
      <c r="EG86" s="78"/>
      <c r="EH86" s="74"/>
      <c r="EI86" s="109"/>
      <c r="EJ86" s="78"/>
      <c r="EK86" s="74"/>
      <c r="EL86" s="109"/>
      <c r="EM86" s="78"/>
      <c r="EN86" s="74"/>
      <c r="EO86" s="109"/>
      <c r="EP86" s="74"/>
      <c r="EQ86" s="74"/>
      <c r="ER86" s="109"/>
      <c r="ES86" s="74"/>
      <c r="ET86" s="74"/>
      <c r="EU86" s="109"/>
      <c r="EV86" s="78"/>
      <c r="EW86" s="74"/>
      <c r="EX86" s="109"/>
      <c r="EY86" s="78"/>
      <c r="EZ86" s="74"/>
      <c r="FA86" s="109"/>
      <c r="FB86" s="78"/>
      <c r="FC86" s="74"/>
      <c r="FD86" s="109"/>
      <c r="FE86" s="78"/>
      <c r="FF86" s="74"/>
      <c r="FG86" s="109"/>
      <c r="FH86" s="78"/>
      <c r="FI86" s="74"/>
      <c r="FJ86" s="109"/>
      <c r="FK86" s="74"/>
      <c r="FL86" s="74"/>
      <c r="FM86" s="109"/>
      <c r="FN86" s="78"/>
      <c r="FO86" s="74"/>
      <c r="FP86" s="109"/>
      <c r="FQ86" s="74"/>
      <c r="FR86" s="74"/>
      <c r="FS86" s="109"/>
      <c r="FT86" s="74"/>
      <c r="FU86" s="74"/>
      <c r="FV86" s="109"/>
      <c r="FW86" s="74"/>
      <c r="FX86" s="74"/>
      <c r="FY86" s="109"/>
      <c r="FZ86" s="74"/>
      <c r="GA86" s="74"/>
      <c r="GB86" s="109"/>
      <c r="GC86" s="74"/>
      <c r="GD86" s="74"/>
      <c r="GE86" s="109"/>
      <c r="GF86" s="74"/>
      <c r="GG86" s="74"/>
      <c r="GH86" s="109"/>
      <c r="GI86" s="74"/>
      <c r="GJ86" s="74"/>
      <c r="GK86" s="109"/>
      <c r="GL86" s="74"/>
      <c r="GM86" s="74"/>
      <c r="GN86" s="109"/>
      <c r="GO86" s="74"/>
      <c r="GP86" s="74"/>
      <c r="GQ86" s="74"/>
      <c r="GR86" s="74"/>
      <c r="GS86" s="74"/>
      <c r="GT86" s="74"/>
      <c r="GU86" s="74"/>
      <c r="GV86" s="74"/>
      <c r="GW86" s="74"/>
      <c r="GX86" s="74"/>
      <c r="GY86" s="74"/>
      <c r="GZ86" s="74"/>
      <c r="HA86" s="74"/>
      <c r="HB86" s="74"/>
      <c r="HC86" s="74"/>
    </row>
    <row r="87" spans="1:211" s="31" customFormat="1" ht="15.75" x14ac:dyDescent="0.25">
      <c r="A87" s="41" t="s">
        <v>371</v>
      </c>
      <c r="B87" s="134">
        <f t="shared" si="409"/>
        <v>4155</v>
      </c>
      <c r="C87" s="134">
        <f t="shared" si="410"/>
        <v>4155</v>
      </c>
      <c r="D87" s="74">
        <f t="shared" si="460"/>
        <v>100</v>
      </c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112"/>
      <c r="BK87" s="112"/>
      <c r="BL87" s="112"/>
      <c r="BM87" s="74"/>
      <c r="BN87" s="74"/>
      <c r="BO87" s="109"/>
      <c r="BP87" s="74"/>
      <c r="BQ87" s="74"/>
      <c r="BR87" s="109"/>
      <c r="BS87" s="74"/>
      <c r="BT87" s="74"/>
      <c r="BU87" s="109"/>
      <c r="BV87" s="74"/>
      <c r="BW87" s="74"/>
      <c r="BX87" s="109"/>
      <c r="BY87" s="74"/>
      <c r="BZ87" s="74"/>
      <c r="CA87" s="109"/>
      <c r="CB87" s="74"/>
      <c r="CC87" s="74"/>
      <c r="CD87" s="109"/>
      <c r="CE87" s="74"/>
      <c r="CF87" s="74"/>
      <c r="CG87" s="109"/>
      <c r="CH87" s="74"/>
      <c r="CI87" s="74"/>
      <c r="CJ87" s="109"/>
      <c r="CK87" s="74"/>
      <c r="CL87" s="74"/>
      <c r="CM87" s="109"/>
      <c r="CN87" s="74"/>
      <c r="CO87" s="74"/>
      <c r="CP87" s="109"/>
      <c r="CQ87" s="74"/>
      <c r="CR87" s="74"/>
      <c r="CS87" s="109"/>
      <c r="CT87" s="74"/>
      <c r="CU87" s="74"/>
      <c r="CV87" s="109"/>
      <c r="CW87" s="74"/>
      <c r="CX87" s="74"/>
      <c r="CY87" s="109"/>
      <c r="CZ87" s="74"/>
      <c r="DA87" s="74"/>
      <c r="DB87" s="74"/>
      <c r="DC87" s="74"/>
      <c r="DD87" s="74"/>
      <c r="DE87" s="109"/>
      <c r="DF87" s="74"/>
      <c r="DG87" s="74"/>
      <c r="DH87" s="74"/>
      <c r="DI87" s="78"/>
      <c r="DJ87" s="74"/>
      <c r="DK87" s="109"/>
      <c r="DL87" s="78"/>
      <c r="DM87" s="74"/>
      <c r="DN87" s="109"/>
      <c r="DO87" s="78"/>
      <c r="DP87" s="74"/>
      <c r="DQ87" s="109"/>
      <c r="DR87" s="78"/>
      <c r="DS87" s="74"/>
      <c r="DT87" s="109"/>
      <c r="DU87" s="78"/>
      <c r="DV87" s="74"/>
      <c r="DW87" s="109"/>
      <c r="DX87" s="78">
        <v>4155</v>
      </c>
      <c r="DY87" s="74">
        <v>4155</v>
      </c>
      <c r="DZ87" s="74">
        <f t="shared" si="261"/>
        <v>100</v>
      </c>
      <c r="EA87" s="78"/>
      <c r="EB87" s="74"/>
      <c r="EC87" s="109"/>
      <c r="ED87" s="78"/>
      <c r="EE87" s="74"/>
      <c r="EF87" s="109"/>
      <c r="EG87" s="78"/>
      <c r="EH87" s="74"/>
      <c r="EI87" s="109"/>
      <c r="EJ87" s="78"/>
      <c r="EK87" s="74"/>
      <c r="EL87" s="109"/>
      <c r="EM87" s="78"/>
      <c r="EN87" s="74"/>
      <c r="EO87" s="109"/>
      <c r="EP87" s="74"/>
      <c r="EQ87" s="74"/>
      <c r="ER87" s="109"/>
      <c r="ES87" s="74"/>
      <c r="ET87" s="74"/>
      <c r="EU87" s="109"/>
      <c r="EV87" s="78"/>
      <c r="EW87" s="74"/>
      <c r="EX87" s="109"/>
      <c r="EY87" s="78"/>
      <c r="EZ87" s="74"/>
      <c r="FA87" s="109"/>
      <c r="FB87" s="78"/>
      <c r="FC87" s="74"/>
      <c r="FD87" s="109"/>
      <c r="FE87" s="78"/>
      <c r="FF87" s="74"/>
      <c r="FG87" s="109"/>
      <c r="FH87" s="78"/>
      <c r="FI87" s="74"/>
      <c r="FJ87" s="109"/>
      <c r="FK87" s="74"/>
      <c r="FL87" s="74"/>
      <c r="FM87" s="109"/>
      <c r="FN87" s="78"/>
      <c r="FO87" s="74"/>
      <c r="FP87" s="109"/>
      <c r="FQ87" s="74"/>
      <c r="FR87" s="74"/>
      <c r="FS87" s="109"/>
      <c r="FT87" s="74"/>
      <c r="FU87" s="74"/>
      <c r="FV87" s="109"/>
      <c r="FW87" s="74"/>
      <c r="FX87" s="74"/>
      <c r="FY87" s="109"/>
      <c r="FZ87" s="74"/>
      <c r="GA87" s="74"/>
      <c r="GB87" s="109"/>
      <c r="GC87" s="74"/>
      <c r="GD87" s="74"/>
      <c r="GE87" s="109"/>
      <c r="GF87" s="74"/>
      <c r="GG87" s="74"/>
      <c r="GH87" s="109"/>
      <c r="GI87" s="74"/>
      <c r="GJ87" s="74"/>
      <c r="GK87" s="109"/>
      <c r="GL87" s="74"/>
      <c r="GM87" s="74"/>
      <c r="GN87" s="109"/>
      <c r="GO87" s="74"/>
      <c r="GP87" s="74"/>
      <c r="GQ87" s="74"/>
      <c r="GR87" s="74"/>
      <c r="GS87" s="74"/>
      <c r="GT87" s="74"/>
      <c r="GU87" s="74"/>
      <c r="GV87" s="74"/>
      <c r="GW87" s="74"/>
      <c r="GX87" s="74"/>
      <c r="GY87" s="74"/>
      <c r="GZ87" s="74"/>
      <c r="HA87" s="74"/>
      <c r="HB87" s="74"/>
      <c r="HC87" s="74"/>
    </row>
    <row r="88" spans="1:211" s="31" customFormat="1" ht="15.75" x14ac:dyDescent="0.25">
      <c r="A88" s="41" t="s">
        <v>466</v>
      </c>
      <c r="B88" s="134">
        <f t="shared" si="409"/>
        <v>2922</v>
      </c>
      <c r="C88" s="134">
        <f t="shared" si="410"/>
        <v>2922</v>
      </c>
      <c r="D88" s="74">
        <f t="shared" si="460"/>
        <v>100</v>
      </c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112"/>
      <c r="BK88" s="112"/>
      <c r="BL88" s="112"/>
      <c r="BM88" s="74"/>
      <c r="BN88" s="74"/>
      <c r="BO88" s="109"/>
      <c r="BP88" s="74"/>
      <c r="BQ88" s="74"/>
      <c r="BR88" s="109"/>
      <c r="BS88" s="74"/>
      <c r="BT88" s="74"/>
      <c r="BU88" s="109"/>
      <c r="BV88" s="74"/>
      <c r="BW88" s="74"/>
      <c r="BX88" s="109"/>
      <c r="BY88" s="74"/>
      <c r="BZ88" s="74"/>
      <c r="CA88" s="109"/>
      <c r="CB88" s="74"/>
      <c r="CC88" s="74"/>
      <c r="CD88" s="109"/>
      <c r="CE88" s="74"/>
      <c r="CF88" s="74"/>
      <c r="CG88" s="109"/>
      <c r="CH88" s="74"/>
      <c r="CI88" s="74"/>
      <c r="CJ88" s="109"/>
      <c r="CK88" s="74"/>
      <c r="CL88" s="74"/>
      <c r="CM88" s="109"/>
      <c r="CN88" s="74"/>
      <c r="CO88" s="74"/>
      <c r="CP88" s="109"/>
      <c r="CQ88" s="74"/>
      <c r="CR88" s="74"/>
      <c r="CS88" s="109"/>
      <c r="CT88" s="74"/>
      <c r="CU88" s="74"/>
      <c r="CV88" s="109"/>
      <c r="CW88" s="74"/>
      <c r="CX88" s="74"/>
      <c r="CY88" s="109"/>
      <c r="CZ88" s="74"/>
      <c r="DA88" s="74"/>
      <c r="DB88" s="74"/>
      <c r="DC88" s="74"/>
      <c r="DD88" s="74"/>
      <c r="DE88" s="109"/>
      <c r="DF88" s="74"/>
      <c r="DG88" s="74"/>
      <c r="DH88" s="74"/>
      <c r="DI88" s="78"/>
      <c r="DJ88" s="74"/>
      <c r="DK88" s="109"/>
      <c r="DL88" s="78"/>
      <c r="DM88" s="74"/>
      <c r="DN88" s="109"/>
      <c r="DO88" s="78"/>
      <c r="DP88" s="74"/>
      <c r="DQ88" s="109"/>
      <c r="DR88" s="78"/>
      <c r="DS88" s="74"/>
      <c r="DT88" s="109"/>
      <c r="DU88" s="78"/>
      <c r="DV88" s="74"/>
      <c r="DW88" s="109"/>
      <c r="DX88" s="78">
        <v>2922</v>
      </c>
      <c r="DY88" s="74">
        <v>2922</v>
      </c>
      <c r="DZ88" s="74">
        <f t="shared" si="261"/>
        <v>100</v>
      </c>
      <c r="EA88" s="78"/>
      <c r="EB88" s="74"/>
      <c r="EC88" s="109"/>
      <c r="ED88" s="78"/>
      <c r="EE88" s="74"/>
      <c r="EF88" s="109"/>
      <c r="EG88" s="78"/>
      <c r="EH88" s="74"/>
      <c r="EI88" s="109"/>
      <c r="EJ88" s="78"/>
      <c r="EK88" s="74"/>
      <c r="EL88" s="109"/>
      <c r="EM88" s="78"/>
      <c r="EN88" s="74"/>
      <c r="EO88" s="109"/>
      <c r="EP88" s="74"/>
      <c r="EQ88" s="74"/>
      <c r="ER88" s="109"/>
      <c r="ES88" s="74"/>
      <c r="ET88" s="74"/>
      <c r="EU88" s="109"/>
      <c r="EV88" s="78"/>
      <c r="EW88" s="74"/>
      <c r="EX88" s="109"/>
      <c r="EY88" s="78"/>
      <c r="EZ88" s="74"/>
      <c r="FA88" s="109"/>
      <c r="FB88" s="78"/>
      <c r="FC88" s="74"/>
      <c r="FD88" s="109"/>
      <c r="FE88" s="78"/>
      <c r="FF88" s="74"/>
      <c r="FG88" s="109"/>
      <c r="FH88" s="78"/>
      <c r="FI88" s="74"/>
      <c r="FJ88" s="109"/>
      <c r="FK88" s="74"/>
      <c r="FL88" s="74"/>
      <c r="FM88" s="109"/>
      <c r="FN88" s="78"/>
      <c r="FO88" s="74"/>
      <c r="FP88" s="109"/>
      <c r="FQ88" s="74"/>
      <c r="FR88" s="74"/>
      <c r="FS88" s="109"/>
      <c r="FT88" s="74"/>
      <c r="FU88" s="74"/>
      <c r="FV88" s="109"/>
      <c r="FW88" s="74"/>
      <c r="FX88" s="74"/>
      <c r="FY88" s="109"/>
      <c r="FZ88" s="74"/>
      <c r="GA88" s="74"/>
      <c r="GB88" s="109"/>
      <c r="GC88" s="74"/>
      <c r="GD88" s="74"/>
      <c r="GE88" s="109"/>
      <c r="GF88" s="74"/>
      <c r="GG88" s="74"/>
      <c r="GH88" s="109"/>
      <c r="GI88" s="74"/>
      <c r="GJ88" s="74"/>
      <c r="GK88" s="109"/>
      <c r="GL88" s="74"/>
      <c r="GM88" s="74"/>
      <c r="GN88" s="109"/>
      <c r="GO88" s="74"/>
      <c r="GP88" s="74"/>
      <c r="GQ88" s="74"/>
      <c r="GR88" s="74"/>
      <c r="GS88" s="74"/>
      <c r="GT88" s="74"/>
      <c r="GU88" s="74"/>
      <c r="GV88" s="74"/>
      <c r="GW88" s="74"/>
      <c r="GX88" s="74"/>
      <c r="GY88" s="74"/>
      <c r="GZ88" s="74"/>
      <c r="HA88" s="74"/>
      <c r="HB88" s="74"/>
      <c r="HC88" s="74"/>
    </row>
    <row r="89" spans="1:211" s="31" customFormat="1" ht="15.75" x14ac:dyDescent="0.25">
      <c r="A89" s="41" t="s">
        <v>467</v>
      </c>
      <c r="B89" s="134">
        <f t="shared" si="409"/>
        <v>2751</v>
      </c>
      <c r="C89" s="134">
        <f t="shared" si="410"/>
        <v>2751</v>
      </c>
      <c r="D89" s="74">
        <f t="shared" si="460"/>
        <v>100</v>
      </c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112"/>
      <c r="BK89" s="112"/>
      <c r="BL89" s="112"/>
      <c r="BM89" s="74"/>
      <c r="BN89" s="74"/>
      <c r="BO89" s="109"/>
      <c r="BP89" s="74"/>
      <c r="BQ89" s="74"/>
      <c r="BR89" s="109"/>
      <c r="BS89" s="74"/>
      <c r="BT89" s="74"/>
      <c r="BU89" s="109"/>
      <c r="BV89" s="74"/>
      <c r="BW89" s="74"/>
      <c r="BX89" s="109"/>
      <c r="BY89" s="74"/>
      <c r="BZ89" s="74"/>
      <c r="CA89" s="109"/>
      <c r="CB89" s="74"/>
      <c r="CC89" s="74"/>
      <c r="CD89" s="109"/>
      <c r="CE89" s="74"/>
      <c r="CF89" s="74"/>
      <c r="CG89" s="109"/>
      <c r="CH89" s="74"/>
      <c r="CI89" s="74"/>
      <c r="CJ89" s="109"/>
      <c r="CK89" s="74"/>
      <c r="CL89" s="74"/>
      <c r="CM89" s="109"/>
      <c r="CN89" s="74"/>
      <c r="CO89" s="74"/>
      <c r="CP89" s="109"/>
      <c r="CQ89" s="74"/>
      <c r="CR89" s="74"/>
      <c r="CS89" s="109"/>
      <c r="CT89" s="74"/>
      <c r="CU89" s="74"/>
      <c r="CV89" s="109"/>
      <c r="CW89" s="74"/>
      <c r="CX89" s="74"/>
      <c r="CY89" s="109"/>
      <c r="CZ89" s="74"/>
      <c r="DA89" s="74"/>
      <c r="DB89" s="74"/>
      <c r="DC89" s="74"/>
      <c r="DD89" s="74"/>
      <c r="DE89" s="109"/>
      <c r="DF89" s="74"/>
      <c r="DG89" s="74"/>
      <c r="DH89" s="74"/>
      <c r="DI89" s="78"/>
      <c r="DJ89" s="74"/>
      <c r="DK89" s="109"/>
      <c r="DL89" s="78"/>
      <c r="DM89" s="74"/>
      <c r="DN89" s="109"/>
      <c r="DO89" s="78"/>
      <c r="DP89" s="74"/>
      <c r="DQ89" s="109"/>
      <c r="DR89" s="78"/>
      <c r="DS89" s="74"/>
      <c r="DT89" s="109"/>
      <c r="DU89" s="78"/>
      <c r="DV89" s="74"/>
      <c r="DW89" s="109"/>
      <c r="DX89" s="78">
        <v>2751</v>
      </c>
      <c r="DY89" s="74">
        <v>2751</v>
      </c>
      <c r="DZ89" s="74">
        <f t="shared" si="261"/>
        <v>100</v>
      </c>
      <c r="EA89" s="78"/>
      <c r="EB89" s="74"/>
      <c r="EC89" s="109"/>
      <c r="ED89" s="78"/>
      <c r="EE89" s="74"/>
      <c r="EF89" s="109"/>
      <c r="EG89" s="78"/>
      <c r="EH89" s="74"/>
      <c r="EI89" s="109"/>
      <c r="EJ89" s="78"/>
      <c r="EK89" s="74"/>
      <c r="EL89" s="109"/>
      <c r="EM89" s="78"/>
      <c r="EN89" s="74"/>
      <c r="EO89" s="109"/>
      <c r="EP89" s="74"/>
      <c r="EQ89" s="74"/>
      <c r="ER89" s="109"/>
      <c r="ES89" s="74"/>
      <c r="ET89" s="74"/>
      <c r="EU89" s="109"/>
      <c r="EV89" s="78"/>
      <c r="EW89" s="74"/>
      <c r="EX89" s="109"/>
      <c r="EY89" s="78"/>
      <c r="EZ89" s="74"/>
      <c r="FA89" s="109"/>
      <c r="FB89" s="78"/>
      <c r="FC89" s="74"/>
      <c r="FD89" s="109"/>
      <c r="FE89" s="78"/>
      <c r="FF89" s="74"/>
      <c r="FG89" s="109"/>
      <c r="FH89" s="78"/>
      <c r="FI89" s="74"/>
      <c r="FJ89" s="109"/>
      <c r="FK89" s="74"/>
      <c r="FL89" s="74"/>
      <c r="FM89" s="109"/>
      <c r="FN89" s="78"/>
      <c r="FO89" s="74"/>
      <c r="FP89" s="109"/>
      <c r="FQ89" s="74"/>
      <c r="FR89" s="74"/>
      <c r="FS89" s="109"/>
      <c r="FT89" s="74"/>
      <c r="FU89" s="74"/>
      <c r="FV89" s="109"/>
      <c r="FW89" s="74"/>
      <c r="FX89" s="74"/>
      <c r="FY89" s="109"/>
      <c r="FZ89" s="74"/>
      <c r="GA89" s="74"/>
      <c r="GB89" s="109"/>
      <c r="GC89" s="74"/>
      <c r="GD89" s="74"/>
      <c r="GE89" s="109"/>
      <c r="GF89" s="74"/>
      <c r="GG89" s="74"/>
      <c r="GH89" s="109"/>
      <c r="GI89" s="74"/>
      <c r="GJ89" s="74"/>
      <c r="GK89" s="109"/>
      <c r="GL89" s="74"/>
      <c r="GM89" s="74"/>
      <c r="GN89" s="109"/>
      <c r="GO89" s="74"/>
      <c r="GP89" s="74"/>
      <c r="GQ89" s="74"/>
      <c r="GR89" s="74"/>
      <c r="GS89" s="74"/>
      <c r="GT89" s="74"/>
      <c r="GU89" s="74"/>
      <c r="GV89" s="74"/>
      <c r="GW89" s="74"/>
      <c r="GX89" s="74"/>
      <c r="GY89" s="74"/>
      <c r="GZ89" s="74"/>
      <c r="HA89" s="74"/>
      <c r="HB89" s="74"/>
      <c r="HC89" s="74"/>
    </row>
    <row r="90" spans="1:211" s="31" customFormat="1" ht="15.75" x14ac:dyDescent="0.25">
      <c r="A90" s="41" t="s">
        <v>472</v>
      </c>
      <c r="B90" s="134">
        <f t="shared" si="409"/>
        <v>4162</v>
      </c>
      <c r="C90" s="134">
        <f t="shared" si="410"/>
        <v>2686</v>
      </c>
      <c r="D90" s="74">
        <f t="shared" si="460"/>
        <v>64.53628063431043</v>
      </c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>
        <v>1476</v>
      </c>
      <c r="BE90" s="74"/>
      <c r="BF90" s="74">
        <f t="shared" si="375"/>
        <v>0</v>
      </c>
      <c r="BG90" s="74"/>
      <c r="BH90" s="74"/>
      <c r="BI90" s="74"/>
      <c r="BJ90" s="112"/>
      <c r="BK90" s="112"/>
      <c r="BL90" s="112"/>
      <c r="BM90" s="74"/>
      <c r="BN90" s="74"/>
      <c r="BO90" s="109"/>
      <c r="BP90" s="74"/>
      <c r="BQ90" s="74"/>
      <c r="BR90" s="109"/>
      <c r="BS90" s="74"/>
      <c r="BT90" s="74"/>
      <c r="BU90" s="109"/>
      <c r="BV90" s="74"/>
      <c r="BW90" s="74"/>
      <c r="BX90" s="109"/>
      <c r="BY90" s="74"/>
      <c r="BZ90" s="74"/>
      <c r="CA90" s="109"/>
      <c r="CB90" s="74"/>
      <c r="CC90" s="74"/>
      <c r="CD90" s="109"/>
      <c r="CE90" s="74"/>
      <c r="CF90" s="74"/>
      <c r="CG90" s="109"/>
      <c r="CH90" s="74"/>
      <c r="CI90" s="74"/>
      <c r="CJ90" s="109"/>
      <c r="CK90" s="74"/>
      <c r="CL90" s="74"/>
      <c r="CM90" s="109"/>
      <c r="CN90" s="74"/>
      <c r="CO90" s="74"/>
      <c r="CP90" s="109"/>
      <c r="CQ90" s="74"/>
      <c r="CR90" s="74"/>
      <c r="CS90" s="109"/>
      <c r="CT90" s="74"/>
      <c r="CU90" s="74"/>
      <c r="CV90" s="109"/>
      <c r="CW90" s="74"/>
      <c r="CX90" s="74"/>
      <c r="CY90" s="109"/>
      <c r="CZ90" s="74">
        <v>1000</v>
      </c>
      <c r="DA90" s="74">
        <v>1000</v>
      </c>
      <c r="DB90" s="74">
        <f>DA90/CZ90*100</f>
        <v>100</v>
      </c>
      <c r="DC90" s="74"/>
      <c r="DD90" s="74"/>
      <c r="DE90" s="109"/>
      <c r="DF90" s="74"/>
      <c r="DG90" s="74"/>
      <c r="DH90" s="74"/>
      <c r="DI90" s="78"/>
      <c r="DJ90" s="74"/>
      <c r="DK90" s="109"/>
      <c r="DL90" s="78"/>
      <c r="DM90" s="74"/>
      <c r="DN90" s="109"/>
      <c r="DO90" s="78"/>
      <c r="DP90" s="74"/>
      <c r="DQ90" s="109"/>
      <c r="DR90" s="78"/>
      <c r="DS90" s="74"/>
      <c r="DT90" s="109"/>
      <c r="DU90" s="78"/>
      <c r="DV90" s="74"/>
      <c r="DW90" s="109"/>
      <c r="DX90" s="78">
        <v>1686</v>
      </c>
      <c r="DY90" s="74">
        <v>1686</v>
      </c>
      <c r="DZ90" s="74">
        <f t="shared" si="261"/>
        <v>100</v>
      </c>
      <c r="EA90" s="78"/>
      <c r="EB90" s="74"/>
      <c r="EC90" s="109"/>
      <c r="ED90" s="78"/>
      <c r="EE90" s="74"/>
      <c r="EF90" s="109"/>
      <c r="EG90" s="78"/>
      <c r="EH90" s="74"/>
      <c r="EI90" s="109"/>
      <c r="EJ90" s="78"/>
      <c r="EK90" s="74"/>
      <c r="EL90" s="109"/>
      <c r="EM90" s="78"/>
      <c r="EN90" s="74"/>
      <c r="EO90" s="109"/>
      <c r="EP90" s="74"/>
      <c r="EQ90" s="74"/>
      <c r="ER90" s="109"/>
      <c r="ES90" s="74"/>
      <c r="ET90" s="74"/>
      <c r="EU90" s="109"/>
      <c r="EV90" s="78"/>
      <c r="EW90" s="74"/>
      <c r="EX90" s="109"/>
      <c r="EY90" s="78"/>
      <c r="EZ90" s="74"/>
      <c r="FA90" s="109"/>
      <c r="FB90" s="78"/>
      <c r="FC90" s="74"/>
      <c r="FD90" s="109"/>
      <c r="FE90" s="78"/>
      <c r="FF90" s="74"/>
      <c r="FG90" s="109"/>
      <c r="FH90" s="78"/>
      <c r="FI90" s="74"/>
      <c r="FJ90" s="109"/>
      <c r="FK90" s="74"/>
      <c r="FL90" s="74"/>
      <c r="FM90" s="109"/>
      <c r="FN90" s="78"/>
      <c r="FO90" s="74"/>
      <c r="FP90" s="109"/>
      <c r="FQ90" s="74"/>
      <c r="FR90" s="74"/>
      <c r="FS90" s="109"/>
      <c r="FT90" s="74"/>
      <c r="FU90" s="74"/>
      <c r="FV90" s="109"/>
      <c r="FW90" s="74"/>
      <c r="FX90" s="74"/>
      <c r="FY90" s="109"/>
      <c r="FZ90" s="74"/>
      <c r="GA90" s="74"/>
      <c r="GB90" s="109"/>
      <c r="GC90" s="74"/>
      <c r="GD90" s="74"/>
      <c r="GE90" s="109"/>
      <c r="GF90" s="74"/>
      <c r="GG90" s="74"/>
      <c r="GH90" s="109"/>
      <c r="GI90" s="74"/>
      <c r="GJ90" s="74"/>
      <c r="GK90" s="109"/>
      <c r="GL90" s="74"/>
      <c r="GM90" s="74"/>
      <c r="GN90" s="109"/>
      <c r="GO90" s="74"/>
      <c r="GP90" s="74"/>
      <c r="GQ90" s="74"/>
      <c r="GR90" s="74"/>
      <c r="GS90" s="74"/>
      <c r="GT90" s="74"/>
      <c r="GU90" s="74"/>
      <c r="GV90" s="74"/>
      <c r="GW90" s="74"/>
      <c r="GX90" s="74"/>
      <c r="GY90" s="74"/>
      <c r="GZ90" s="74"/>
      <c r="HA90" s="74"/>
      <c r="HB90" s="74"/>
      <c r="HC90" s="74"/>
    </row>
    <row r="91" spans="1:211" s="31" customFormat="1" ht="15.75" x14ac:dyDescent="0.25">
      <c r="A91" s="41" t="s">
        <v>292</v>
      </c>
      <c r="B91" s="134">
        <f t="shared" si="409"/>
        <v>2865</v>
      </c>
      <c r="C91" s="134">
        <f t="shared" si="410"/>
        <v>1407</v>
      </c>
      <c r="D91" s="74">
        <f t="shared" si="460"/>
        <v>49.109947643979055</v>
      </c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>
        <v>1458</v>
      </c>
      <c r="BE91" s="74"/>
      <c r="BF91" s="74">
        <f t="shared" si="375"/>
        <v>0</v>
      </c>
      <c r="BG91" s="74"/>
      <c r="BH91" s="74"/>
      <c r="BI91" s="74"/>
      <c r="BJ91" s="112"/>
      <c r="BK91" s="112"/>
      <c r="BL91" s="112"/>
      <c r="BM91" s="74"/>
      <c r="BN91" s="74"/>
      <c r="BO91" s="109"/>
      <c r="BP91" s="74"/>
      <c r="BQ91" s="74"/>
      <c r="BR91" s="109"/>
      <c r="BS91" s="74"/>
      <c r="BT91" s="74"/>
      <c r="BU91" s="109"/>
      <c r="BV91" s="74"/>
      <c r="BW91" s="74"/>
      <c r="BX91" s="109"/>
      <c r="BY91" s="74"/>
      <c r="BZ91" s="74"/>
      <c r="CA91" s="109"/>
      <c r="CB91" s="74"/>
      <c r="CC91" s="74"/>
      <c r="CD91" s="109"/>
      <c r="CE91" s="74"/>
      <c r="CF91" s="74"/>
      <c r="CG91" s="109"/>
      <c r="CH91" s="74"/>
      <c r="CI91" s="74"/>
      <c r="CJ91" s="109"/>
      <c r="CK91" s="74"/>
      <c r="CL91" s="74"/>
      <c r="CM91" s="109"/>
      <c r="CN91" s="74"/>
      <c r="CO91" s="74"/>
      <c r="CP91" s="109"/>
      <c r="CQ91" s="74"/>
      <c r="CR91" s="74"/>
      <c r="CS91" s="109"/>
      <c r="CT91" s="74"/>
      <c r="CU91" s="74"/>
      <c r="CV91" s="109"/>
      <c r="CW91" s="74"/>
      <c r="CX91" s="74"/>
      <c r="CY91" s="109"/>
      <c r="CZ91" s="74"/>
      <c r="DA91" s="74"/>
      <c r="DB91" s="74"/>
      <c r="DC91" s="74"/>
      <c r="DD91" s="74"/>
      <c r="DE91" s="109"/>
      <c r="DF91" s="74"/>
      <c r="DG91" s="74"/>
      <c r="DH91" s="74"/>
      <c r="DI91" s="78"/>
      <c r="DJ91" s="74"/>
      <c r="DK91" s="109"/>
      <c r="DL91" s="78"/>
      <c r="DM91" s="74"/>
      <c r="DN91" s="109"/>
      <c r="DO91" s="78"/>
      <c r="DP91" s="74"/>
      <c r="DQ91" s="109"/>
      <c r="DR91" s="78"/>
      <c r="DS91" s="74"/>
      <c r="DT91" s="109"/>
      <c r="DU91" s="78"/>
      <c r="DV91" s="74"/>
      <c r="DW91" s="109"/>
      <c r="DX91" s="78">
        <v>1407</v>
      </c>
      <c r="DY91" s="74">
        <v>1407</v>
      </c>
      <c r="DZ91" s="74">
        <f t="shared" si="261"/>
        <v>100</v>
      </c>
      <c r="EA91" s="78"/>
      <c r="EB91" s="74"/>
      <c r="EC91" s="109"/>
      <c r="ED91" s="78"/>
      <c r="EE91" s="74"/>
      <c r="EF91" s="109"/>
      <c r="EG91" s="78"/>
      <c r="EH91" s="74"/>
      <c r="EI91" s="109"/>
      <c r="EJ91" s="78"/>
      <c r="EK91" s="74"/>
      <c r="EL91" s="109"/>
      <c r="EM91" s="78"/>
      <c r="EN91" s="74"/>
      <c r="EO91" s="109"/>
      <c r="EP91" s="74"/>
      <c r="EQ91" s="74"/>
      <c r="ER91" s="109"/>
      <c r="ES91" s="74"/>
      <c r="ET91" s="74"/>
      <c r="EU91" s="109"/>
      <c r="EV91" s="78"/>
      <c r="EW91" s="74"/>
      <c r="EX91" s="109"/>
      <c r="EY91" s="78"/>
      <c r="EZ91" s="74"/>
      <c r="FA91" s="109"/>
      <c r="FB91" s="78"/>
      <c r="FC91" s="74"/>
      <c r="FD91" s="109"/>
      <c r="FE91" s="78"/>
      <c r="FF91" s="74"/>
      <c r="FG91" s="109"/>
      <c r="FH91" s="78"/>
      <c r="FI91" s="74"/>
      <c r="FJ91" s="109"/>
      <c r="FK91" s="74"/>
      <c r="FL91" s="74"/>
      <c r="FM91" s="109"/>
      <c r="FN91" s="78"/>
      <c r="FO91" s="74"/>
      <c r="FP91" s="109"/>
      <c r="FQ91" s="74"/>
      <c r="FR91" s="74"/>
      <c r="FS91" s="109"/>
      <c r="FT91" s="74"/>
      <c r="FU91" s="74"/>
      <c r="FV91" s="109"/>
      <c r="FW91" s="74"/>
      <c r="FX91" s="74"/>
      <c r="FY91" s="109"/>
      <c r="FZ91" s="74"/>
      <c r="GA91" s="74"/>
      <c r="GB91" s="109"/>
      <c r="GC91" s="74"/>
      <c r="GD91" s="74"/>
      <c r="GE91" s="109"/>
      <c r="GF91" s="74"/>
      <c r="GG91" s="74"/>
      <c r="GH91" s="109"/>
      <c r="GI91" s="74"/>
      <c r="GJ91" s="74"/>
      <c r="GK91" s="109"/>
      <c r="GL91" s="74"/>
      <c r="GM91" s="74"/>
      <c r="GN91" s="109"/>
      <c r="GO91" s="74"/>
      <c r="GP91" s="74"/>
      <c r="GQ91" s="74"/>
      <c r="GR91" s="74"/>
      <c r="GS91" s="74"/>
      <c r="GT91" s="74"/>
      <c r="GU91" s="74"/>
      <c r="GV91" s="74"/>
      <c r="GW91" s="74"/>
      <c r="GX91" s="74"/>
      <c r="GY91" s="74"/>
      <c r="GZ91" s="74"/>
      <c r="HA91" s="74"/>
      <c r="HB91" s="74"/>
      <c r="HC91" s="74"/>
    </row>
    <row r="92" spans="1:211" s="31" customFormat="1" ht="15.75" x14ac:dyDescent="0.25">
      <c r="A92" s="41" t="s">
        <v>468</v>
      </c>
      <c r="B92" s="134">
        <f t="shared" si="409"/>
        <v>9276</v>
      </c>
      <c r="C92" s="134">
        <f t="shared" si="410"/>
        <v>9229.6200000000008</v>
      </c>
      <c r="D92" s="74">
        <f t="shared" si="460"/>
        <v>99.500000000000014</v>
      </c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112"/>
      <c r="BK92" s="112"/>
      <c r="BL92" s="112"/>
      <c r="BM92" s="74"/>
      <c r="BN92" s="74"/>
      <c r="BO92" s="109"/>
      <c r="BP92" s="74"/>
      <c r="BQ92" s="74"/>
      <c r="BR92" s="109"/>
      <c r="BS92" s="74"/>
      <c r="BT92" s="74"/>
      <c r="BU92" s="109"/>
      <c r="BV92" s="74"/>
      <c r="BW92" s="74"/>
      <c r="BX92" s="109"/>
      <c r="BY92" s="74"/>
      <c r="BZ92" s="74"/>
      <c r="CA92" s="109"/>
      <c r="CB92" s="74"/>
      <c r="CC92" s="74"/>
      <c r="CD92" s="109"/>
      <c r="CE92" s="74"/>
      <c r="CF92" s="74"/>
      <c r="CG92" s="109"/>
      <c r="CH92" s="74"/>
      <c r="CI92" s="74"/>
      <c r="CJ92" s="109"/>
      <c r="CK92" s="74"/>
      <c r="CL92" s="74"/>
      <c r="CM92" s="109"/>
      <c r="CN92" s="74"/>
      <c r="CO92" s="74"/>
      <c r="CP92" s="109"/>
      <c r="CQ92" s="74"/>
      <c r="CR92" s="74"/>
      <c r="CS92" s="109"/>
      <c r="CT92" s="74"/>
      <c r="CU92" s="74"/>
      <c r="CV92" s="109"/>
      <c r="CW92" s="74"/>
      <c r="CX92" s="74"/>
      <c r="CY92" s="109"/>
      <c r="CZ92" s="74"/>
      <c r="DA92" s="74"/>
      <c r="DB92" s="109"/>
      <c r="DC92" s="74"/>
      <c r="DD92" s="74"/>
      <c r="DE92" s="109"/>
      <c r="DF92" s="74"/>
      <c r="DG92" s="74"/>
      <c r="DH92" s="74"/>
      <c r="DI92" s="78"/>
      <c r="DJ92" s="74"/>
      <c r="DK92" s="109"/>
      <c r="DL92" s="78"/>
      <c r="DM92" s="74"/>
      <c r="DN92" s="109"/>
      <c r="DO92" s="78"/>
      <c r="DP92" s="74"/>
      <c r="DQ92" s="109"/>
      <c r="DR92" s="78"/>
      <c r="DS92" s="74"/>
      <c r="DT92" s="109"/>
      <c r="DU92" s="78"/>
      <c r="DV92" s="74"/>
      <c r="DW92" s="109"/>
      <c r="DX92" s="78">
        <v>9276</v>
      </c>
      <c r="DY92" s="74">
        <v>9229.6200000000008</v>
      </c>
      <c r="DZ92" s="74">
        <f t="shared" si="261"/>
        <v>99.500000000000014</v>
      </c>
      <c r="EA92" s="78"/>
      <c r="EB92" s="74"/>
      <c r="EC92" s="109"/>
      <c r="ED92" s="78"/>
      <c r="EE92" s="74"/>
      <c r="EF92" s="109"/>
      <c r="EG92" s="78"/>
      <c r="EH92" s="74"/>
      <c r="EI92" s="109"/>
      <c r="EJ92" s="78"/>
      <c r="EK92" s="74"/>
      <c r="EL92" s="109"/>
      <c r="EM92" s="78"/>
      <c r="EN92" s="74"/>
      <c r="EO92" s="109"/>
      <c r="EP92" s="74"/>
      <c r="EQ92" s="74"/>
      <c r="ER92" s="109"/>
      <c r="ES92" s="74"/>
      <c r="ET92" s="74"/>
      <c r="EU92" s="109"/>
      <c r="EV92" s="78"/>
      <c r="EW92" s="74"/>
      <c r="EX92" s="109"/>
      <c r="EY92" s="78"/>
      <c r="EZ92" s="74"/>
      <c r="FA92" s="109"/>
      <c r="FB92" s="78"/>
      <c r="FC92" s="74"/>
      <c r="FD92" s="109"/>
      <c r="FE92" s="78"/>
      <c r="FF92" s="74"/>
      <c r="FG92" s="109"/>
      <c r="FH92" s="78"/>
      <c r="FI92" s="74"/>
      <c r="FJ92" s="109"/>
      <c r="FK92" s="74"/>
      <c r="FL92" s="74"/>
      <c r="FM92" s="109"/>
      <c r="FN92" s="78"/>
      <c r="FO92" s="74"/>
      <c r="FP92" s="109"/>
      <c r="FQ92" s="74"/>
      <c r="FR92" s="74"/>
      <c r="FS92" s="109"/>
      <c r="FT92" s="74"/>
      <c r="FU92" s="74"/>
      <c r="FV92" s="109"/>
      <c r="FW92" s="74"/>
      <c r="FX92" s="74"/>
      <c r="FY92" s="109"/>
      <c r="FZ92" s="74"/>
      <c r="GA92" s="74"/>
      <c r="GB92" s="109"/>
      <c r="GC92" s="74"/>
      <c r="GD92" s="74"/>
      <c r="GE92" s="109"/>
      <c r="GF92" s="74"/>
      <c r="GG92" s="74"/>
      <c r="GH92" s="109"/>
      <c r="GI92" s="74"/>
      <c r="GJ92" s="74"/>
      <c r="GK92" s="109"/>
      <c r="GL92" s="74"/>
      <c r="GM92" s="74"/>
      <c r="GN92" s="109"/>
      <c r="GO92" s="74"/>
      <c r="GP92" s="74"/>
      <c r="GQ92" s="74"/>
      <c r="GR92" s="74"/>
      <c r="GS92" s="74"/>
      <c r="GT92" s="74"/>
      <c r="GU92" s="74"/>
      <c r="GV92" s="74"/>
      <c r="GW92" s="74"/>
      <c r="GX92" s="74"/>
      <c r="GY92" s="74"/>
      <c r="GZ92" s="74"/>
      <c r="HA92" s="74"/>
      <c r="HB92" s="74"/>
      <c r="HC92" s="74"/>
    </row>
    <row r="93" spans="1:211" s="31" customFormat="1" ht="15.75" x14ac:dyDescent="0.25">
      <c r="A93" s="41" t="s">
        <v>469</v>
      </c>
      <c r="B93" s="134">
        <f t="shared" si="409"/>
        <v>10440</v>
      </c>
      <c r="C93" s="134">
        <f t="shared" si="410"/>
        <v>10440</v>
      </c>
      <c r="D93" s="74">
        <f t="shared" si="460"/>
        <v>100</v>
      </c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112"/>
      <c r="BK93" s="112"/>
      <c r="BL93" s="112"/>
      <c r="BM93" s="74"/>
      <c r="BN93" s="74"/>
      <c r="BO93" s="109"/>
      <c r="BP93" s="74"/>
      <c r="BQ93" s="74"/>
      <c r="BR93" s="109"/>
      <c r="BS93" s="74"/>
      <c r="BT93" s="74"/>
      <c r="BU93" s="109"/>
      <c r="BV93" s="74"/>
      <c r="BW93" s="74"/>
      <c r="BX93" s="109"/>
      <c r="BY93" s="74"/>
      <c r="BZ93" s="74"/>
      <c r="CA93" s="109"/>
      <c r="CB93" s="74"/>
      <c r="CC93" s="74"/>
      <c r="CD93" s="109"/>
      <c r="CE93" s="74"/>
      <c r="CF93" s="74"/>
      <c r="CG93" s="109"/>
      <c r="CH93" s="74"/>
      <c r="CI93" s="74"/>
      <c r="CJ93" s="109"/>
      <c r="CK93" s="74"/>
      <c r="CL93" s="74"/>
      <c r="CM93" s="109"/>
      <c r="CN93" s="74"/>
      <c r="CO93" s="74"/>
      <c r="CP93" s="109"/>
      <c r="CQ93" s="74"/>
      <c r="CR93" s="74"/>
      <c r="CS93" s="109"/>
      <c r="CT93" s="74"/>
      <c r="CU93" s="74"/>
      <c r="CV93" s="109"/>
      <c r="CW93" s="74"/>
      <c r="CX93" s="74"/>
      <c r="CY93" s="109"/>
      <c r="CZ93" s="74"/>
      <c r="DA93" s="74"/>
      <c r="DB93" s="109"/>
      <c r="DC93" s="74"/>
      <c r="DD93" s="74"/>
      <c r="DE93" s="109"/>
      <c r="DF93" s="74"/>
      <c r="DG93" s="74"/>
      <c r="DH93" s="74"/>
      <c r="DI93" s="78"/>
      <c r="DJ93" s="74"/>
      <c r="DK93" s="109"/>
      <c r="DL93" s="78"/>
      <c r="DM93" s="74"/>
      <c r="DN93" s="109"/>
      <c r="DO93" s="78"/>
      <c r="DP93" s="74"/>
      <c r="DQ93" s="109"/>
      <c r="DR93" s="78"/>
      <c r="DS93" s="74"/>
      <c r="DT93" s="109"/>
      <c r="DU93" s="78"/>
      <c r="DV93" s="74"/>
      <c r="DW93" s="109"/>
      <c r="DX93" s="78">
        <v>10440</v>
      </c>
      <c r="DY93" s="74">
        <v>10440</v>
      </c>
      <c r="DZ93" s="74">
        <f t="shared" si="261"/>
        <v>100</v>
      </c>
      <c r="EA93" s="78"/>
      <c r="EB93" s="74"/>
      <c r="EC93" s="109"/>
      <c r="ED93" s="78"/>
      <c r="EE93" s="74"/>
      <c r="EF93" s="109"/>
      <c r="EG93" s="78"/>
      <c r="EH93" s="74"/>
      <c r="EI93" s="109"/>
      <c r="EJ93" s="78"/>
      <c r="EK93" s="74"/>
      <c r="EL93" s="109"/>
      <c r="EM93" s="78"/>
      <c r="EN93" s="74"/>
      <c r="EO93" s="109"/>
      <c r="EP93" s="74"/>
      <c r="EQ93" s="74"/>
      <c r="ER93" s="109"/>
      <c r="ES93" s="74"/>
      <c r="ET93" s="74"/>
      <c r="EU93" s="109"/>
      <c r="EV93" s="78"/>
      <c r="EW93" s="74"/>
      <c r="EX93" s="109"/>
      <c r="EY93" s="78"/>
      <c r="EZ93" s="74"/>
      <c r="FA93" s="109"/>
      <c r="FB93" s="78"/>
      <c r="FC93" s="74"/>
      <c r="FD93" s="109"/>
      <c r="FE93" s="78"/>
      <c r="FF93" s="74"/>
      <c r="FG93" s="109"/>
      <c r="FH93" s="78"/>
      <c r="FI93" s="74"/>
      <c r="FJ93" s="109"/>
      <c r="FK93" s="74"/>
      <c r="FL93" s="74"/>
      <c r="FM93" s="109"/>
      <c r="FN93" s="78"/>
      <c r="FO93" s="74"/>
      <c r="FP93" s="109"/>
      <c r="FQ93" s="74"/>
      <c r="FR93" s="74"/>
      <c r="FS93" s="109"/>
      <c r="FT93" s="74"/>
      <c r="FU93" s="74"/>
      <c r="FV93" s="109"/>
      <c r="FW93" s="74"/>
      <c r="FX93" s="74"/>
      <c r="FY93" s="109"/>
      <c r="FZ93" s="74"/>
      <c r="GA93" s="74"/>
      <c r="GB93" s="109"/>
      <c r="GC93" s="74"/>
      <c r="GD93" s="74"/>
      <c r="GE93" s="109"/>
      <c r="GF93" s="74"/>
      <c r="GG93" s="74"/>
      <c r="GH93" s="109"/>
      <c r="GI93" s="74"/>
      <c r="GJ93" s="74"/>
      <c r="GK93" s="109"/>
      <c r="GL93" s="74"/>
      <c r="GM93" s="74"/>
      <c r="GN93" s="109"/>
      <c r="GO93" s="74"/>
      <c r="GP93" s="74"/>
      <c r="GQ93" s="74"/>
      <c r="GR93" s="74"/>
      <c r="GS93" s="74"/>
      <c r="GT93" s="74"/>
      <c r="GU93" s="74"/>
      <c r="GV93" s="74"/>
      <c r="GW93" s="74"/>
      <c r="GX93" s="74"/>
      <c r="GY93" s="74"/>
      <c r="GZ93" s="74"/>
      <c r="HA93" s="74"/>
      <c r="HB93" s="74"/>
      <c r="HC93" s="74"/>
    </row>
    <row r="94" spans="1:211" s="31" customFormat="1" ht="15.75" x14ac:dyDescent="0.25">
      <c r="A94" s="41" t="s">
        <v>470</v>
      </c>
      <c r="B94" s="134">
        <f t="shared" si="409"/>
        <v>5075.0000099999997</v>
      </c>
      <c r="C94" s="134">
        <f t="shared" si="410"/>
        <v>4905</v>
      </c>
      <c r="D94" s="74">
        <f t="shared" si="460"/>
        <v>96.650246114974891</v>
      </c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112"/>
      <c r="BK94" s="112"/>
      <c r="BL94" s="112"/>
      <c r="BM94" s="74"/>
      <c r="BN94" s="74"/>
      <c r="BO94" s="109"/>
      <c r="BP94" s="74"/>
      <c r="BQ94" s="74"/>
      <c r="BR94" s="109"/>
      <c r="BS94" s="74"/>
      <c r="BT94" s="74"/>
      <c r="BU94" s="109"/>
      <c r="BV94" s="74"/>
      <c r="BW94" s="74"/>
      <c r="BX94" s="109"/>
      <c r="BY94" s="74"/>
      <c r="BZ94" s="74"/>
      <c r="CA94" s="109"/>
      <c r="CB94" s="74"/>
      <c r="CC94" s="74"/>
      <c r="CD94" s="109"/>
      <c r="CE94" s="74"/>
      <c r="CF94" s="74"/>
      <c r="CG94" s="109"/>
      <c r="CH94" s="74"/>
      <c r="CI94" s="74"/>
      <c r="CJ94" s="109"/>
      <c r="CK94" s="74"/>
      <c r="CL94" s="74"/>
      <c r="CM94" s="109"/>
      <c r="CN94" s="74"/>
      <c r="CO94" s="74"/>
      <c r="CP94" s="109"/>
      <c r="CQ94" s="74"/>
      <c r="CR94" s="74"/>
      <c r="CS94" s="109"/>
      <c r="CT94" s="74"/>
      <c r="CU94" s="74"/>
      <c r="CV94" s="109"/>
      <c r="CW94" s="74"/>
      <c r="CX94" s="74"/>
      <c r="CY94" s="109"/>
      <c r="CZ94" s="74"/>
      <c r="DA94" s="74"/>
      <c r="DB94" s="109"/>
      <c r="DC94" s="74"/>
      <c r="DD94" s="74"/>
      <c r="DE94" s="109"/>
      <c r="DF94" s="74"/>
      <c r="DG94" s="74"/>
      <c r="DH94" s="74"/>
      <c r="DI94" s="78"/>
      <c r="DJ94" s="74"/>
      <c r="DK94" s="109"/>
      <c r="DL94" s="78"/>
      <c r="DM94" s="74"/>
      <c r="DN94" s="109"/>
      <c r="DO94" s="78"/>
      <c r="DP94" s="74"/>
      <c r="DQ94" s="109"/>
      <c r="DR94" s="78"/>
      <c r="DS94" s="74"/>
      <c r="DT94" s="109"/>
      <c r="DU94" s="78"/>
      <c r="DV94" s="74"/>
      <c r="DW94" s="109"/>
      <c r="DX94" s="78">
        <v>4905</v>
      </c>
      <c r="DY94" s="74">
        <v>4905</v>
      </c>
      <c r="DZ94" s="74">
        <f t="shared" si="261"/>
        <v>100</v>
      </c>
      <c r="EA94" s="78"/>
      <c r="EB94" s="74"/>
      <c r="EC94" s="109"/>
      <c r="ED94" s="78"/>
      <c r="EE94" s="74"/>
      <c r="EF94" s="109"/>
      <c r="EG94" s="78"/>
      <c r="EH94" s="74"/>
      <c r="EI94" s="109"/>
      <c r="EJ94" s="78"/>
      <c r="EK94" s="74"/>
      <c r="EL94" s="109"/>
      <c r="EM94" s="78"/>
      <c r="EN94" s="74"/>
      <c r="EO94" s="109"/>
      <c r="EP94" s="74"/>
      <c r="EQ94" s="74"/>
      <c r="ER94" s="109"/>
      <c r="ES94" s="74"/>
      <c r="ET94" s="74"/>
      <c r="EU94" s="109"/>
      <c r="EV94" s="78"/>
      <c r="EW94" s="74"/>
      <c r="EX94" s="109"/>
      <c r="EY94" s="78"/>
      <c r="EZ94" s="74"/>
      <c r="FA94" s="109"/>
      <c r="FB94" s="78"/>
      <c r="FC94" s="74"/>
      <c r="FD94" s="109"/>
      <c r="FE94" s="78"/>
      <c r="FF94" s="74"/>
      <c r="FG94" s="109"/>
      <c r="FH94" s="78"/>
      <c r="FI94" s="74"/>
      <c r="FJ94" s="109"/>
      <c r="FK94" s="74"/>
      <c r="FL94" s="74"/>
      <c r="FM94" s="109"/>
      <c r="FN94" s="78"/>
      <c r="FO94" s="74"/>
      <c r="FP94" s="109"/>
      <c r="FQ94" s="74"/>
      <c r="FR94" s="74"/>
      <c r="FS94" s="109"/>
      <c r="FT94" s="74"/>
      <c r="FU94" s="74"/>
      <c r="FV94" s="109"/>
      <c r="FW94" s="74"/>
      <c r="FX94" s="74"/>
      <c r="FY94" s="109"/>
      <c r="FZ94" s="74"/>
      <c r="GA94" s="74"/>
      <c r="GB94" s="109"/>
      <c r="GC94" s="74"/>
      <c r="GD94" s="74"/>
      <c r="GE94" s="109"/>
      <c r="GF94" s="74">
        <v>170.00001</v>
      </c>
      <c r="GG94" s="74"/>
      <c r="GH94" s="109"/>
      <c r="GI94" s="74"/>
      <c r="GJ94" s="74"/>
      <c r="GK94" s="109"/>
      <c r="GL94" s="74"/>
      <c r="GM94" s="74"/>
      <c r="GN94" s="109"/>
      <c r="GO94" s="74"/>
      <c r="GP94" s="74"/>
      <c r="GQ94" s="74"/>
      <c r="GR94" s="74"/>
      <c r="GS94" s="74"/>
      <c r="GT94" s="74"/>
      <c r="GU94" s="74"/>
      <c r="GV94" s="74"/>
      <c r="GW94" s="74"/>
      <c r="GX94" s="74"/>
      <c r="GY94" s="74"/>
      <c r="GZ94" s="74"/>
      <c r="HA94" s="74"/>
      <c r="HB94" s="74"/>
      <c r="HC94" s="74"/>
    </row>
    <row r="95" spans="1:211" s="31" customFormat="1" ht="15.75" x14ac:dyDescent="0.25">
      <c r="A95" s="41" t="s">
        <v>471</v>
      </c>
      <c r="B95" s="134">
        <f t="shared" si="409"/>
        <v>0</v>
      </c>
      <c r="C95" s="134">
        <f t="shared" si="410"/>
        <v>0</v>
      </c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112"/>
      <c r="BK95" s="112"/>
      <c r="BL95" s="112"/>
      <c r="BM95" s="74"/>
      <c r="BN95" s="74"/>
      <c r="BO95" s="109"/>
      <c r="BP95" s="74"/>
      <c r="BQ95" s="74"/>
      <c r="BR95" s="109"/>
      <c r="BS95" s="74"/>
      <c r="BT95" s="74"/>
      <c r="BU95" s="109"/>
      <c r="BV95" s="74"/>
      <c r="BW95" s="74"/>
      <c r="BX95" s="109"/>
      <c r="BY95" s="74"/>
      <c r="BZ95" s="74"/>
      <c r="CA95" s="109"/>
      <c r="CB95" s="74"/>
      <c r="CC95" s="74"/>
      <c r="CD95" s="109"/>
      <c r="CE95" s="74"/>
      <c r="CF95" s="74"/>
      <c r="CG95" s="109"/>
      <c r="CH95" s="74"/>
      <c r="CI95" s="74"/>
      <c r="CJ95" s="109"/>
      <c r="CK95" s="74"/>
      <c r="CL95" s="74"/>
      <c r="CM95" s="109"/>
      <c r="CN95" s="74"/>
      <c r="CO95" s="74"/>
      <c r="CP95" s="109"/>
      <c r="CQ95" s="74"/>
      <c r="CR95" s="74"/>
      <c r="CS95" s="109"/>
      <c r="CT95" s="74"/>
      <c r="CU95" s="74"/>
      <c r="CV95" s="109"/>
      <c r="CW95" s="74"/>
      <c r="CX95" s="74"/>
      <c r="CY95" s="109"/>
      <c r="CZ95" s="74"/>
      <c r="DA95" s="74"/>
      <c r="DB95" s="109"/>
      <c r="DC95" s="74"/>
      <c r="DD95" s="74"/>
      <c r="DE95" s="109"/>
      <c r="DF95" s="74"/>
      <c r="DG95" s="74"/>
      <c r="DH95" s="74"/>
      <c r="DI95" s="78"/>
      <c r="DJ95" s="74"/>
      <c r="DK95" s="109"/>
      <c r="DL95" s="78"/>
      <c r="DM95" s="74"/>
      <c r="DN95" s="109"/>
      <c r="DO95" s="78"/>
      <c r="DP95" s="74"/>
      <c r="DQ95" s="109"/>
      <c r="DR95" s="78"/>
      <c r="DS95" s="74"/>
      <c r="DT95" s="109"/>
      <c r="DU95" s="78"/>
      <c r="DV95" s="74"/>
      <c r="DW95" s="109"/>
      <c r="DX95" s="78"/>
      <c r="DY95" s="74"/>
      <c r="DZ95" s="74"/>
      <c r="EA95" s="78"/>
      <c r="EB95" s="74"/>
      <c r="EC95" s="109"/>
      <c r="ED95" s="78"/>
      <c r="EE95" s="74"/>
      <c r="EF95" s="109"/>
      <c r="EG95" s="78"/>
      <c r="EH95" s="74"/>
      <c r="EI95" s="109"/>
      <c r="EJ95" s="78"/>
      <c r="EK95" s="74"/>
      <c r="EL95" s="109"/>
      <c r="EM95" s="78"/>
      <c r="EN95" s="74"/>
      <c r="EO95" s="109"/>
      <c r="EP95" s="74"/>
      <c r="EQ95" s="74"/>
      <c r="ER95" s="109"/>
      <c r="ES95" s="74"/>
      <c r="ET95" s="74"/>
      <c r="EU95" s="109"/>
      <c r="EV95" s="78"/>
      <c r="EW95" s="74"/>
      <c r="EX95" s="109"/>
      <c r="EY95" s="78"/>
      <c r="EZ95" s="74"/>
      <c r="FA95" s="109"/>
      <c r="FB95" s="78"/>
      <c r="FC95" s="74"/>
      <c r="FD95" s="109"/>
      <c r="FE95" s="78"/>
      <c r="FF95" s="74"/>
      <c r="FG95" s="109"/>
      <c r="FH95" s="78"/>
      <c r="FI95" s="74"/>
      <c r="FJ95" s="109"/>
      <c r="FK95" s="74"/>
      <c r="FL95" s="74"/>
      <c r="FM95" s="109"/>
      <c r="FN95" s="78"/>
      <c r="FO95" s="74"/>
      <c r="FP95" s="109"/>
      <c r="FQ95" s="74"/>
      <c r="FR95" s="74"/>
      <c r="FS95" s="109"/>
      <c r="FT95" s="74"/>
      <c r="FU95" s="74"/>
      <c r="FV95" s="109"/>
      <c r="FW95" s="74"/>
      <c r="FX95" s="74"/>
      <c r="FY95" s="109"/>
      <c r="FZ95" s="74"/>
      <c r="GA95" s="74"/>
      <c r="GB95" s="109"/>
      <c r="GC95" s="74"/>
      <c r="GD95" s="74"/>
      <c r="GE95" s="109"/>
      <c r="GF95" s="74"/>
      <c r="GG95" s="74"/>
      <c r="GH95" s="109"/>
      <c r="GI95" s="74"/>
      <c r="GJ95" s="74"/>
      <c r="GK95" s="109"/>
      <c r="GL95" s="74"/>
      <c r="GM95" s="74"/>
      <c r="GN95" s="109"/>
      <c r="GO95" s="74"/>
      <c r="GP95" s="74"/>
      <c r="GQ95" s="74"/>
      <c r="GR95" s="74"/>
      <c r="GS95" s="74"/>
      <c r="GT95" s="74"/>
      <c r="GU95" s="74"/>
      <c r="GV95" s="74"/>
      <c r="GW95" s="74"/>
      <c r="GX95" s="74"/>
      <c r="GY95" s="74"/>
      <c r="GZ95" s="74"/>
      <c r="HA95" s="74"/>
      <c r="HB95" s="74"/>
      <c r="HC95" s="74"/>
    </row>
    <row r="96" spans="1:211" s="32" customFormat="1" ht="31.5" x14ac:dyDescent="0.25">
      <c r="A96" s="40" t="s">
        <v>298</v>
      </c>
      <c r="B96" s="133">
        <f t="shared" si="409"/>
        <v>119774.75848</v>
      </c>
      <c r="C96" s="133">
        <f t="shared" si="410"/>
        <v>87559.305540000016</v>
      </c>
      <c r="D96" s="91">
        <f t="shared" ref="D96" si="461">C96/B96*100</f>
        <v>73.103303777164925</v>
      </c>
      <c r="E96" s="92">
        <f t="shared" ref="E96:BL96" si="462">E97+E98+E99+E100</f>
        <v>0</v>
      </c>
      <c r="F96" s="92">
        <f t="shared" si="462"/>
        <v>0</v>
      </c>
      <c r="G96" s="92">
        <f t="shared" si="462"/>
        <v>0</v>
      </c>
      <c r="H96" s="92">
        <f t="shared" si="462"/>
        <v>0</v>
      </c>
      <c r="I96" s="92">
        <f t="shared" si="462"/>
        <v>0</v>
      </c>
      <c r="J96" s="92">
        <f t="shared" si="462"/>
        <v>0</v>
      </c>
      <c r="K96" s="92">
        <f t="shared" ref="K96:M96" si="463">K97+K98+K99+K100</f>
        <v>0</v>
      </c>
      <c r="L96" s="92">
        <f t="shared" si="463"/>
        <v>0</v>
      </c>
      <c r="M96" s="92">
        <f t="shared" si="463"/>
        <v>0</v>
      </c>
      <c r="N96" s="92">
        <f t="shared" ref="N96:P96" si="464">N97+N98+N99+N100</f>
        <v>0</v>
      </c>
      <c r="O96" s="92">
        <f t="shared" si="464"/>
        <v>0</v>
      </c>
      <c r="P96" s="92">
        <f t="shared" si="464"/>
        <v>0</v>
      </c>
      <c r="Q96" s="92">
        <f t="shared" ref="Q96:S96" si="465">Q97+Q98+Q99+Q100</f>
        <v>0</v>
      </c>
      <c r="R96" s="92">
        <f t="shared" si="465"/>
        <v>0</v>
      </c>
      <c r="S96" s="92">
        <f t="shared" si="465"/>
        <v>0</v>
      </c>
      <c r="T96" s="92">
        <f t="shared" ref="T96:V96" si="466">T97+T98+T99+T100</f>
        <v>0</v>
      </c>
      <c r="U96" s="92">
        <f t="shared" si="466"/>
        <v>0</v>
      </c>
      <c r="V96" s="92">
        <f t="shared" si="466"/>
        <v>0</v>
      </c>
      <c r="W96" s="92">
        <f t="shared" ref="W96:Y96" si="467">W97+W98+W99+W100</f>
        <v>0</v>
      </c>
      <c r="X96" s="92">
        <f t="shared" si="467"/>
        <v>0</v>
      </c>
      <c r="Y96" s="92">
        <f t="shared" si="467"/>
        <v>0</v>
      </c>
      <c r="Z96" s="92">
        <f t="shared" si="462"/>
        <v>0</v>
      </c>
      <c r="AA96" s="92">
        <f t="shared" si="462"/>
        <v>0</v>
      </c>
      <c r="AB96" s="92">
        <f t="shared" si="462"/>
        <v>0</v>
      </c>
      <c r="AC96" s="92">
        <f t="shared" si="462"/>
        <v>0</v>
      </c>
      <c r="AD96" s="92">
        <f t="shared" si="462"/>
        <v>0</v>
      </c>
      <c r="AE96" s="92">
        <f t="shared" si="462"/>
        <v>0</v>
      </c>
      <c r="AF96" s="92">
        <f t="shared" si="462"/>
        <v>0</v>
      </c>
      <c r="AG96" s="92">
        <f t="shared" si="462"/>
        <v>0</v>
      </c>
      <c r="AH96" s="92">
        <f t="shared" si="462"/>
        <v>0</v>
      </c>
      <c r="AI96" s="92">
        <f t="shared" si="462"/>
        <v>2614.91</v>
      </c>
      <c r="AJ96" s="92">
        <f t="shared" si="462"/>
        <v>2614.91</v>
      </c>
      <c r="AK96" s="92">
        <f>AJ96/AI96*100</f>
        <v>100</v>
      </c>
      <c r="AL96" s="92">
        <f t="shared" si="462"/>
        <v>0</v>
      </c>
      <c r="AM96" s="92">
        <f t="shared" si="462"/>
        <v>0</v>
      </c>
      <c r="AN96" s="92">
        <f t="shared" si="462"/>
        <v>0</v>
      </c>
      <c r="AO96" s="92">
        <f t="shared" si="462"/>
        <v>0</v>
      </c>
      <c r="AP96" s="92">
        <f t="shared" si="462"/>
        <v>0</v>
      </c>
      <c r="AQ96" s="92">
        <f t="shared" si="462"/>
        <v>0</v>
      </c>
      <c r="AR96" s="92">
        <f t="shared" ref="AR96:AS96" si="468">AR97+AR98+AR99+AR100</f>
        <v>52.826000000000001</v>
      </c>
      <c r="AS96" s="92">
        <f t="shared" si="468"/>
        <v>52.826000000000001</v>
      </c>
      <c r="AT96" s="91">
        <f>AS96/AR96*100</f>
        <v>100</v>
      </c>
      <c r="AU96" s="92"/>
      <c r="AV96" s="92"/>
      <c r="AW96" s="91"/>
      <c r="AX96" s="92"/>
      <c r="AY96" s="92"/>
      <c r="AZ96" s="91"/>
      <c r="BA96" s="92">
        <f t="shared" si="462"/>
        <v>0</v>
      </c>
      <c r="BB96" s="92">
        <f t="shared" si="462"/>
        <v>0</v>
      </c>
      <c r="BC96" s="92">
        <f t="shared" si="462"/>
        <v>0</v>
      </c>
      <c r="BD96" s="92">
        <f t="shared" si="462"/>
        <v>2125</v>
      </c>
      <c r="BE96" s="92">
        <f t="shared" si="462"/>
        <v>1000</v>
      </c>
      <c r="BF96" s="91">
        <f t="shared" si="375"/>
        <v>47.058823529411761</v>
      </c>
      <c r="BG96" s="92">
        <f t="shared" si="462"/>
        <v>4000</v>
      </c>
      <c r="BH96" s="92">
        <f t="shared" si="462"/>
        <v>4000</v>
      </c>
      <c r="BI96" s="92">
        <f t="shared" si="462"/>
        <v>200</v>
      </c>
      <c r="BJ96" s="92">
        <f t="shared" si="462"/>
        <v>10261.200000000001</v>
      </c>
      <c r="BK96" s="92">
        <f t="shared" si="462"/>
        <v>6840.8</v>
      </c>
      <c r="BL96" s="92">
        <f t="shared" si="462"/>
        <v>66.666666666666657</v>
      </c>
      <c r="BM96" s="92">
        <f t="shared" ref="BM96:DH96" si="469">BM97+BM98+BM99+BM100</f>
        <v>0</v>
      </c>
      <c r="BN96" s="92">
        <f t="shared" si="469"/>
        <v>0</v>
      </c>
      <c r="BO96" s="92">
        <f t="shared" si="469"/>
        <v>0</v>
      </c>
      <c r="BP96" s="92">
        <f t="shared" ref="BP96:BR96" si="470">BP97+BP98+BP99+BP100</f>
        <v>0</v>
      </c>
      <c r="BQ96" s="92">
        <f t="shared" si="470"/>
        <v>0</v>
      </c>
      <c r="BR96" s="92">
        <f t="shared" si="470"/>
        <v>0</v>
      </c>
      <c r="BS96" s="92">
        <f t="shared" si="469"/>
        <v>2585.75</v>
      </c>
      <c r="BT96" s="92">
        <f t="shared" si="469"/>
        <v>2144.18372</v>
      </c>
      <c r="BU96" s="92">
        <f t="shared" si="469"/>
        <v>82.923086918688966</v>
      </c>
      <c r="BV96" s="92">
        <f t="shared" ref="BV96:BW96" si="471">BV97+BV98+BV99+BV100</f>
        <v>517.15</v>
      </c>
      <c r="BW96" s="92">
        <f t="shared" si="471"/>
        <v>0</v>
      </c>
      <c r="BX96" s="92">
        <f t="shared" ref="BX96:BX97" si="472">BW96/BV96*100</f>
        <v>0</v>
      </c>
      <c r="BY96" s="92">
        <f t="shared" ref="BY96:BZ96" si="473">BY97+BY98+BY99+BY100</f>
        <v>560</v>
      </c>
      <c r="BZ96" s="92">
        <f t="shared" si="473"/>
        <v>40</v>
      </c>
      <c r="CA96" s="92">
        <f t="shared" ref="CA96:CA97" si="474">BZ96/BY96*100</f>
        <v>7.1428571428571423</v>
      </c>
      <c r="CB96" s="92">
        <f t="shared" si="469"/>
        <v>0</v>
      </c>
      <c r="CC96" s="92">
        <f t="shared" si="469"/>
        <v>0</v>
      </c>
      <c r="CD96" s="92">
        <f t="shared" si="469"/>
        <v>0</v>
      </c>
      <c r="CE96" s="92">
        <f t="shared" si="469"/>
        <v>0</v>
      </c>
      <c r="CF96" s="92">
        <f t="shared" si="469"/>
        <v>0</v>
      </c>
      <c r="CG96" s="92">
        <f t="shared" si="469"/>
        <v>0</v>
      </c>
      <c r="CH96" s="92">
        <f t="shared" ref="CH96:CJ96" si="475">CH97+CH98+CH99+CH100</f>
        <v>0</v>
      </c>
      <c r="CI96" s="92">
        <f t="shared" si="475"/>
        <v>0</v>
      </c>
      <c r="CJ96" s="92">
        <f t="shared" si="475"/>
        <v>0</v>
      </c>
      <c r="CK96" s="92">
        <f t="shared" si="469"/>
        <v>0</v>
      </c>
      <c r="CL96" s="92">
        <f t="shared" si="469"/>
        <v>0</v>
      </c>
      <c r="CM96" s="92">
        <f t="shared" si="469"/>
        <v>0</v>
      </c>
      <c r="CN96" s="92">
        <f t="shared" si="469"/>
        <v>0</v>
      </c>
      <c r="CO96" s="92">
        <f t="shared" si="469"/>
        <v>0</v>
      </c>
      <c r="CP96" s="92">
        <f t="shared" si="469"/>
        <v>0</v>
      </c>
      <c r="CQ96" s="92">
        <f t="shared" ref="CQ96:CS96" si="476">CQ97+CQ98+CQ99+CQ100</f>
        <v>0</v>
      </c>
      <c r="CR96" s="92">
        <f t="shared" si="476"/>
        <v>0</v>
      </c>
      <c r="CS96" s="92">
        <f t="shared" si="476"/>
        <v>0</v>
      </c>
      <c r="CT96" s="92">
        <f t="shared" si="469"/>
        <v>0</v>
      </c>
      <c r="CU96" s="92">
        <f t="shared" si="469"/>
        <v>0</v>
      </c>
      <c r="CV96" s="92">
        <f t="shared" si="469"/>
        <v>0</v>
      </c>
      <c r="CW96" s="92">
        <f t="shared" si="469"/>
        <v>0</v>
      </c>
      <c r="CX96" s="92">
        <f t="shared" si="469"/>
        <v>0</v>
      </c>
      <c r="CY96" s="92">
        <f t="shared" si="469"/>
        <v>0</v>
      </c>
      <c r="CZ96" s="92">
        <f t="shared" si="469"/>
        <v>0</v>
      </c>
      <c r="DA96" s="92">
        <f t="shared" si="469"/>
        <v>0</v>
      </c>
      <c r="DB96" s="92">
        <f t="shared" si="469"/>
        <v>0</v>
      </c>
      <c r="DC96" s="92">
        <f t="shared" si="469"/>
        <v>0</v>
      </c>
      <c r="DD96" s="92">
        <f t="shared" si="469"/>
        <v>0</v>
      </c>
      <c r="DE96" s="92">
        <f t="shared" si="469"/>
        <v>0</v>
      </c>
      <c r="DF96" s="92">
        <f t="shared" si="469"/>
        <v>0</v>
      </c>
      <c r="DG96" s="92">
        <f t="shared" si="469"/>
        <v>0</v>
      </c>
      <c r="DH96" s="92">
        <f t="shared" si="469"/>
        <v>0</v>
      </c>
      <c r="DI96" s="92">
        <f t="shared" ref="DI96:DY96" si="477">DI97+DI98+DI99+DI100</f>
        <v>0</v>
      </c>
      <c r="DJ96" s="92">
        <f t="shared" si="477"/>
        <v>0</v>
      </c>
      <c r="DK96" s="92">
        <f t="shared" si="477"/>
        <v>0</v>
      </c>
      <c r="DL96" s="92">
        <f t="shared" ref="DL96:DN96" si="478">DL97+DL98+DL99+DL100</f>
        <v>0</v>
      </c>
      <c r="DM96" s="92">
        <f t="shared" si="478"/>
        <v>0</v>
      </c>
      <c r="DN96" s="92">
        <f t="shared" si="478"/>
        <v>0</v>
      </c>
      <c r="DO96" s="92">
        <f t="shared" ref="DO96:DQ96" si="479">DO97+DO98+DO99+DO100</f>
        <v>0</v>
      </c>
      <c r="DP96" s="92">
        <f t="shared" si="479"/>
        <v>0</v>
      </c>
      <c r="DQ96" s="92">
        <f t="shared" si="479"/>
        <v>0</v>
      </c>
      <c r="DR96" s="92">
        <f t="shared" ref="DR96:DT96" si="480">DR97+DR98+DR99+DR100</f>
        <v>0</v>
      </c>
      <c r="DS96" s="92">
        <f t="shared" si="480"/>
        <v>0</v>
      </c>
      <c r="DT96" s="92">
        <f t="shared" si="480"/>
        <v>0</v>
      </c>
      <c r="DU96" s="92">
        <f t="shared" si="477"/>
        <v>4069.9</v>
      </c>
      <c r="DV96" s="92">
        <f t="shared" si="477"/>
        <v>1963.92679</v>
      </c>
      <c r="DW96" s="92">
        <f t="shared" si="132"/>
        <v>48.254915108479324</v>
      </c>
      <c r="DX96" s="92">
        <f t="shared" si="477"/>
        <v>34446</v>
      </c>
      <c r="DY96" s="92">
        <f t="shared" si="477"/>
        <v>31265.831969999999</v>
      </c>
      <c r="DZ96" s="91">
        <f t="shared" si="261"/>
        <v>90.767671050339658</v>
      </c>
      <c r="EA96" s="92">
        <f t="shared" ref="EA96:EB96" si="481">EA97+EA98+EA99+EA100</f>
        <v>1292.9159999999999</v>
      </c>
      <c r="EB96" s="92">
        <f t="shared" si="481"/>
        <v>978.54590000000007</v>
      </c>
      <c r="EC96" s="92">
        <f>EB96/EA96*100</f>
        <v>75.685187591459936</v>
      </c>
      <c r="ED96" s="92">
        <f t="shared" ref="ED96:EE96" si="482">ED97+ED98+ED99+ED100</f>
        <v>258.584</v>
      </c>
      <c r="EE96" s="92">
        <f t="shared" si="482"/>
        <v>0</v>
      </c>
      <c r="EF96" s="92">
        <f>EE96/ED96*100</f>
        <v>0</v>
      </c>
      <c r="EG96" s="92">
        <f t="shared" ref="EG96:EH96" si="483">EG97+EG98+EG99+EG100</f>
        <v>280</v>
      </c>
      <c r="EH96" s="92">
        <f t="shared" si="483"/>
        <v>54.218000000000004</v>
      </c>
      <c r="EI96" s="92">
        <f>EH96/EG96*100</f>
        <v>19.363571428571429</v>
      </c>
      <c r="EJ96" s="92">
        <f t="shared" ref="EJ96:EK96" si="484">EJ97+EJ98+EJ99+EJ100</f>
        <v>0</v>
      </c>
      <c r="EK96" s="92">
        <f t="shared" si="484"/>
        <v>0</v>
      </c>
      <c r="EL96" s="92"/>
      <c r="EM96" s="92">
        <f t="shared" ref="EM96:EU96" si="485">EM97+EM98+EM99+EM100</f>
        <v>0</v>
      </c>
      <c r="EN96" s="92">
        <f t="shared" si="485"/>
        <v>0</v>
      </c>
      <c r="EO96" s="92">
        <f t="shared" si="485"/>
        <v>0</v>
      </c>
      <c r="EP96" s="92">
        <f t="shared" si="485"/>
        <v>2000</v>
      </c>
      <c r="EQ96" s="92">
        <f t="shared" si="485"/>
        <v>2000</v>
      </c>
      <c r="ER96" s="92">
        <f t="shared" si="485"/>
        <v>100</v>
      </c>
      <c r="ES96" s="92">
        <f t="shared" si="485"/>
        <v>2500</v>
      </c>
      <c r="ET96" s="92">
        <f t="shared" si="485"/>
        <v>2500</v>
      </c>
      <c r="EU96" s="92">
        <f t="shared" si="485"/>
        <v>100</v>
      </c>
      <c r="EV96" s="92">
        <f t="shared" ref="EV96:EX96" si="486">EV97+EV98+EV99+EV100</f>
        <v>0</v>
      </c>
      <c r="EW96" s="92">
        <f t="shared" si="486"/>
        <v>0</v>
      </c>
      <c r="EX96" s="92">
        <f t="shared" si="486"/>
        <v>0</v>
      </c>
      <c r="EY96" s="92">
        <f t="shared" ref="EY96:FA96" si="487">EY97+EY98+EY99+EY100</f>
        <v>0</v>
      </c>
      <c r="EZ96" s="92">
        <f t="shared" si="487"/>
        <v>0</v>
      </c>
      <c r="FA96" s="92">
        <f t="shared" si="487"/>
        <v>0</v>
      </c>
      <c r="FB96" s="92">
        <f t="shared" ref="FB96:FD96" si="488">FB97+FB98+FB99+FB100</f>
        <v>0</v>
      </c>
      <c r="FC96" s="92">
        <f t="shared" si="488"/>
        <v>0</v>
      </c>
      <c r="FD96" s="92">
        <f t="shared" si="488"/>
        <v>0</v>
      </c>
      <c r="FE96" s="92">
        <f t="shared" ref="FE96:FG96" si="489">FE97+FE98+FE99+FE100</f>
        <v>0</v>
      </c>
      <c r="FF96" s="92">
        <f t="shared" si="489"/>
        <v>0</v>
      </c>
      <c r="FG96" s="92">
        <f t="shared" si="489"/>
        <v>0</v>
      </c>
      <c r="FH96" s="92">
        <f t="shared" ref="FH96:FL96" si="490">FH97+FH98+FH99+FH100</f>
        <v>0</v>
      </c>
      <c r="FI96" s="92">
        <f t="shared" si="490"/>
        <v>0</v>
      </c>
      <c r="FJ96" s="92">
        <f t="shared" si="490"/>
        <v>0</v>
      </c>
      <c r="FK96" s="92"/>
      <c r="FL96" s="92">
        <f t="shared" si="490"/>
        <v>0</v>
      </c>
      <c r="FM96" s="92"/>
      <c r="FN96" s="92">
        <f t="shared" ref="FN96:FP96" si="491">FN97+FN98+FN99+FN100</f>
        <v>0</v>
      </c>
      <c r="FO96" s="92">
        <f t="shared" si="491"/>
        <v>0</v>
      </c>
      <c r="FP96" s="92">
        <f t="shared" si="491"/>
        <v>0</v>
      </c>
      <c r="FQ96" s="92"/>
      <c r="FR96" s="92">
        <f t="shared" ref="FR96" si="492">FR97+FR98+FR99+FR100</f>
        <v>0</v>
      </c>
      <c r="FS96" s="92"/>
      <c r="FT96" s="92">
        <f t="shared" ref="FT96:FX96" si="493">FT97+FT98+FT99+FT100</f>
        <v>0</v>
      </c>
      <c r="FU96" s="92">
        <f t="shared" si="493"/>
        <v>0</v>
      </c>
      <c r="FV96" s="92">
        <f t="shared" si="493"/>
        <v>0</v>
      </c>
      <c r="FW96" s="92">
        <f t="shared" si="493"/>
        <v>18362.02248</v>
      </c>
      <c r="FX96" s="92">
        <f t="shared" si="493"/>
        <v>17530.681690000001</v>
      </c>
      <c r="FY96" s="92">
        <f t="shared" ref="FY96:FY97" si="494">FX96/FW96*100</f>
        <v>95.472498789795637</v>
      </c>
      <c r="FZ96" s="92">
        <f t="shared" ref="FZ96:GA96" si="495">FZ97+FZ98+FZ99+FZ100</f>
        <v>4150</v>
      </c>
      <c r="GA96" s="92">
        <f t="shared" si="495"/>
        <v>468.60149999999999</v>
      </c>
      <c r="GB96" s="92">
        <f t="shared" ref="GB96:GB97" si="496">GA96/FZ96*100</f>
        <v>11.291602409638553</v>
      </c>
      <c r="GC96" s="92">
        <f t="shared" ref="GC96:GE96" si="497">GC97+GC98+GC99+GC100</f>
        <v>0</v>
      </c>
      <c r="GD96" s="92">
        <f t="shared" si="497"/>
        <v>0</v>
      </c>
      <c r="GE96" s="92">
        <f t="shared" si="497"/>
        <v>0</v>
      </c>
      <c r="GF96" s="92">
        <f t="shared" ref="GF96:GQ96" si="498">GF97+GF98+GF99+GF100</f>
        <v>0</v>
      </c>
      <c r="GG96" s="92">
        <f t="shared" si="498"/>
        <v>0</v>
      </c>
      <c r="GH96" s="92">
        <f t="shared" si="498"/>
        <v>0</v>
      </c>
      <c r="GI96" s="92">
        <f t="shared" si="498"/>
        <v>29213.5</v>
      </c>
      <c r="GJ96" s="92">
        <f t="shared" si="498"/>
        <v>14104.779970000001</v>
      </c>
      <c r="GK96" s="92">
        <f t="shared" ref="GK96:GK97" si="499">GJ96/GI96*100</f>
        <v>48.281718965546752</v>
      </c>
      <c r="GL96" s="92">
        <f t="shared" si="498"/>
        <v>0</v>
      </c>
      <c r="GM96" s="92">
        <f t="shared" si="498"/>
        <v>0</v>
      </c>
      <c r="GN96" s="92">
        <f t="shared" si="498"/>
        <v>0</v>
      </c>
      <c r="GO96" s="92">
        <f t="shared" si="498"/>
        <v>0</v>
      </c>
      <c r="GP96" s="92">
        <f t="shared" si="498"/>
        <v>0</v>
      </c>
      <c r="GQ96" s="92">
        <f t="shared" si="498"/>
        <v>0</v>
      </c>
      <c r="GR96" s="92">
        <f t="shared" ref="GR96:GT96" si="500">GR97+GR98+GR99+GR100</f>
        <v>0</v>
      </c>
      <c r="GS96" s="92">
        <f t="shared" si="500"/>
        <v>0</v>
      </c>
      <c r="GT96" s="92">
        <f t="shared" si="500"/>
        <v>0</v>
      </c>
      <c r="GU96" s="92">
        <f t="shared" ref="GU96:GZ96" si="501">GU97+GU98+GU99+GU100</f>
        <v>0</v>
      </c>
      <c r="GV96" s="92">
        <f t="shared" si="501"/>
        <v>0</v>
      </c>
      <c r="GW96" s="92">
        <f t="shared" si="501"/>
        <v>0</v>
      </c>
      <c r="GX96" s="92">
        <f t="shared" si="501"/>
        <v>485</v>
      </c>
      <c r="GY96" s="92">
        <f t="shared" si="501"/>
        <v>0</v>
      </c>
      <c r="GZ96" s="92">
        <f t="shared" si="501"/>
        <v>0</v>
      </c>
      <c r="HA96" s="92"/>
      <c r="HB96" s="92"/>
      <c r="HC96" s="92"/>
    </row>
    <row r="97" spans="1:211" s="31" customFormat="1" ht="30.75" customHeight="1" x14ac:dyDescent="0.25">
      <c r="A97" s="41" t="s">
        <v>297</v>
      </c>
      <c r="B97" s="134">
        <f t="shared" si="409"/>
        <v>79203.758480000004</v>
      </c>
      <c r="C97" s="134">
        <f t="shared" si="410"/>
        <v>51293.473570000002</v>
      </c>
      <c r="D97" s="74">
        <f t="shared" si="104"/>
        <v>64.761413541949892</v>
      </c>
      <c r="E97" s="78"/>
      <c r="F97" s="74"/>
      <c r="G97" s="74"/>
      <c r="H97" s="78"/>
      <c r="I97" s="78"/>
      <c r="J97" s="74"/>
      <c r="K97" s="78"/>
      <c r="L97" s="78"/>
      <c r="M97" s="74"/>
      <c r="N97" s="78"/>
      <c r="O97" s="78"/>
      <c r="P97" s="74"/>
      <c r="Q97" s="78"/>
      <c r="R97" s="78"/>
      <c r="S97" s="74"/>
      <c r="T97" s="78"/>
      <c r="U97" s="78"/>
      <c r="V97" s="74"/>
      <c r="W97" s="78"/>
      <c r="X97" s="78"/>
      <c r="Y97" s="74"/>
      <c r="Z97" s="74"/>
      <c r="AA97" s="74"/>
      <c r="AB97" s="78"/>
      <c r="AC97" s="78"/>
      <c r="AD97" s="74"/>
      <c r="AE97" s="78"/>
      <c r="AF97" s="78">
        <v>0</v>
      </c>
      <c r="AG97" s="78">
        <v>0</v>
      </c>
      <c r="AH97" s="74"/>
      <c r="AI97" s="78">
        <v>2614.91</v>
      </c>
      <c r="AJ97" s="78">
        <v>2614.91</v>
      </c>
      <c r="AK97" s="78">
        <f>AJ97/AI97*100</f>
        <v>100</v>
      </c>
      <c r="AL97" s="78"/>
      <c r="AM97" s="78"/>
      <c r="AN97" s="74"/>
      <c r="AO97" s="78"/>
      <c r="AP97" s="78"/>
      <c r="AQ97" s="74"/>
      <c r="AR97" s="78">
        <v>52.826000000000001</v>
      </c>
      <c r="AS97" s="78">
        <v>52.826000000000001</v>
      </c>
      <c r="AT97" s="74">
        <f>AS97/AR97*100</f>
        <v>100</v>
      </c>
      <c r="AU97" s="78"/>
      <c r="AV97" s="78"/>
      <c r="AW97" s="74"/>
      <c r="AX97" s="78"/>
      <c r="AY97" s="78"/>
      <c r="AZ97" s="74"/>
      <c r="BA97" s="78"/>
      <c r="BB97" s="78"/>
      <c r="BC97" s="74"/>
      <c r="BD97" s="74"/>
      <c r="BE97" s="74"/>
      <c r="BF97" s="74"/>
      <c r="BG97" s="78">
        <v>0</v>
      </c>
      <c r="BH97" s="78"/>
      <c r="BI97" s="74"/>
      <c r="BJ97" s="78">
        <v>10261.200000000001</v>
      </c>
      <c r="BK97" s="74">
        <v>6840.8</v>
      </c>
      <c r="BL97" s="78">
        <f t="shared" si="118"/>
        <v>66.666666666666657</v>
      </c>
      <c r="BM97" s="78"/>
      <c r="BN97" s="78"/>
      <c r="BO97" s="78"/>
      <c r="BP97" s="78"/>
      <c r="BQ97" s="78"/>
      <c r="BR97" s="78"/>
      <c r="BS97" s="78">
        <v>2585.75</v>
      </c>
      <c r="BT97" s="78">
        <v>2144.18372</v>
      </c>
      <c r="BU97" s="78">
        <f t="shared" si="121"/>
        <v>82.923086918688966</v>
      </c>
      <c r="BV97" s="78">
        <v>517.15</v>
      </c>
      <c r="BW97" s="78"/>
      <c r="BX97" s="78">
        <f t="shared" si="472"/>
        <v>0</v>
      </c>
      <c r="BY97" s="78">
        <v>560</v>
      </c>
      <c r="BZ97" s="78">
        <v>40</v>
      </c>
      <c r="CA97" s="78">
        <f t="shared" si="474"/>
        <v>7.1428571428571423</v>
      </c>
      <c r="CB97" s="78"/>
      <c r="CC97" s="108"/>
      <c r="CD97" s="108"/>
      <c r="CE97" s="78"/>
      <c r="CF97" s="108"/>
      <c r="CG97" s="108"/>
      <c r="CH97" s="78"/>
      <c r="CI97" s="108"/>
      <c r="CJ97" s="108"/>
      <c r="CK97" s="78"/>
      <c r="CL97" s="108"/>
      <c r="CM97" s="108"/>
      <c r="CN97" s="78"/>
      <c r="CO97" s="108"/>
      <c r="CP97" s="108"/>
      <c r="CQ97" s="78"/>
      <c r="CR97" s="108"/>
      <c r="CS97" s="108"/>
      <c r="CT97" s="78"/>
      <c r="CU97" s="108"/>
      <c r="CV97" s="108"/>
      <c r="CW97" s="78"/>
      <c r="CX97" s="108"/>
      <c r="CY97" s="108"/>
      <c r="CZ97" s="78"/>
      <c r="DA97" s="108"/>
      <c r="DB97" s="108"/>
      <c r="DC97" s="78"/>
      <c r="DD97" s="108"/>
      <c r="DE97" s="108"/>
      <c r="DF97" s="78"/>
      <c r="DG97" s="78"/>
      <c r="DH97" s="78"/>
      <c r="DI97" s="78"/>
      <c r="DJ97" s="108"/>
      <c r="DK97" s="108"/>
      <c r="DL97" s="78"/>
      <c r="DM97" s="108"/>
      <c r="DN97" s="108"/>
      <c r="DO97" s="78"/>
      <c r="DP97" s="108"/>
      <c r="DQ97" s="108"/>
      <c r="DR97" s="78"/>
      <c r="DS97" s="108"/>
      <c r="DT97" s="108"/>
      <c r="DU97" s="78">
        <v>4069.9</v>
      </c>
      <c r="DV97" s="78">
        <v>1963.92679</v>
      </c>
      <c r="DW97" s="78">
        <f t="shared" si="132"/>
        <v>48.254915108479324</v>
      </c>
      <c r="DX97" s="78"/>
      <c r="DY97" s="108"/>
      <c r="DZ97" s="74"/>
      <c r="EA97" s="78">
        <v>1292.9159999999999</v>
      </c>
      <c r="EB97" s="78">
        <v>978.54590000000007</v>
      </c>
      <c r="EC97" s="78">
        <f>EB97/EA97*100</f>
        <v>75.685187591459936</v>
      </c>
      <c r="ED97" s="78">
        <v>258.584</v>
      </c>
      <c r="EE97" s="78"/>
      <c r="EF97" s="78">
        <f>EE97/ED97*100</f>
        <v>0</v>
      </c>
      <c r="EG97" s="78">
        <v>280</v>
      </c>
      <c r="EH97" s="78">
        <v>54.218000000000004</v>
      </c>
      <c r="EI97" s="78">
        <f>EH97/EG97*100</f>
        <v>19.363571428571429</v>
      </c>
      <c r="EJ97" s="78"/>
      <c r="EK97" s="78"/>
      <c r="EL97" s="78"/>
      <c r="EM97" s="78"/>
      <c r="EN97" s="108"/>
      <c r="EO97" s="108"/>
      <c r="EP97" s="78">
        <v>2000</v>
      </c>
      <c r="EQ97" s="78">
        <v>2000</v>
      </c>
      <c r="ER97" s="78">
        <f t="shared" ref="ER97" si="502">EQ97/EP97*100</f>
        <v>100</v>
      </c>
      <c r="ES97" s="78">
        <v>2500</v>
      </c>
      <c r="ET97" s="78">
        <v>2500</v>
      </c>
      <c r="EU97" s="78">
        <f t="shared" ref="EU97" si="503">ET97/ES97*100</f>
        <v>100</v>
      </c>
      <c r="EV97" s="78"/>
      <c r="EW97" s="108"/>
      <c r="EX97" s="108"/>
      <c r="EY97" s="78"/>
      <c r="EZ97" s="108"/>
      <c r="FA97" s="108"/>
      <c r="FB97" s="78"/>
      <c r="FC97" s="108"/>
      <c r="FD97" s="108"/>
      <c r="FE97" s="78"/>
      <c r="FF97" s="108"/>
      <c r="FG97" s="108"/>
      <c r="FH97" s="78"/>
      <c r="FI97" s="108"/>
      <c r="FJ97" s="108"/>
      <c r="FK97" s="78"/>
      <c r="FL97" s="78"/>
      <c r="FM97" s="78"/>
      <c r="FN97" s="78"/>
      <c r="FO97" s="108"/>
      <c r="FP97" s="108"/>
      <c r="FQ97" s="78"/>
      <c r="FR97" s="78"/>
      <c r="FS97" s="78"/>
      <c r="FT97" s="78"/>
      <c r="FU97" s="78"/>
      <c r="FV97" s="78"/>
      <c r="FW97" s="78">
        <v>18362.02248</v>
      </c>
      <c r="FX97" s="78">
        <v>17530.681690000001</v>
      </c>
      <c r="FY97" s="78">
        <f t="shared" si="494"/>
        <v>95.472498789795637</v>
      </c>
      <c r="FZ97" s="78">
        <v>4150</v>
      </c>
      <c r="GA97" s="78">
        <v>468.60149999999999</v>
      </c>
      <c r="GB97" s="78">
        <f t="shared" si="496"/>
        <v>11.291602409638553</v>
      </c>
      <c r="GC97" s="78"/>
      <c r="GD97" s="78"/>
      <c r="GE97" s="78"/>
      <c r="GF97" s="78"/>
      <c r="GG97" s="78"/>
      <c r="GH97" s="78"/>
      <c r="GI97" s="78">
        <v>29213.5</v>
      </c>
      <c r="GJ97" s="78">
        <v>14104.779970000001</v>
      </c>
      <c r="GK97" s="78">
        <f t="shared" si="499"/>
        <v>48.281718965546752</v>
      </c>
      <c r="GL97" s="78"/>
      <c r="GM97" s="78"/>
      <c r="GN97" s="78"/>
      <c r="GO97" s="78">
        <v>0</v>
      </c>
      <c r="GP97" s="78">
        <v>0</v>
      </c>
      <c r="GQ97" s="74"/>
      <c r="GR97" s="78">
        <v>0</v>
      </c>
      <c r="GS97" s="78">
        <v>0</v>
      </c>
      <c r="GT97" s="74"/>
      <c r="GU97" s="78">
        <v>0</v>
      </c>
      <c r="GV97" s="78">
        <v>0</v>
      </c>
      <c r="GW97" s="74"/>
      <c r="GX97" s="78">
        <v>485</v>
      </c>
      <c r="GY97" s="78"/>
      <c r="GZ97" s="74">
        <f>GY97/GX97*100</f>
        <v>0</v>
      </c>
      <c r="HA97" s="78"/>
      <c r="HB97" s="78"/>
      <c r="HC97" s="74"/>
    </row>
    <row r="98" spans="1:211" s="31" customFormat="1" ht="15.75" x14ac:dyDescent="0.25">
      <c r="A98" s="41" t="s">
        <v>296</v>
      </c>
      <c r="B98" s="134">
        <f t="shared" si="409"/>
        <v>16236</v>
      </c>
      <c r="C98" s="134">
        <f t="shared" si="410"/>
        <v>13946.45732</v>
      </c>
      <c r="D98" s="74">
        <f>C98/B98*100</f>
        <v>85.898357477211135</v>
      </c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>
        <v>1000</v>
      </c>
      <c r="BE98" s="74">
        <v>1000</v>
      </c>
      <c r="BF98" s="74">
        <f t="shared" si="375"/>
        <v>100</v>
      </c>
      <c r="BG98" s="74">
        <v>2000</v>
      </c>
      <c r="BH98" s="74">
        <v>2000</v>
      </c>
      <c r="BI98" s="74">
        <f>BH98/BG98*100</f>
        <v>100</v>
      </c>
      <c r="BJ98" s="112"/>
      <c r="BK98" s="112"/>
      <c r="BL98" s="112"/>
      <c r="BM98" s="74"/>
      <c r="BN98" s="74"/>
      <c r="BO98" s="109"/>
      <c r="BP98" s="74"/>
      <c r="BQ98" s="74"/>
      <c r="BR98" s="109"/>
      <c r="BS98" s="74"/>
      <c r="BT98" s="74"/>
      <c r="BU98" s="109"/>
      <c r="BV98" s="74"/>
      <c r="BW98" s="74"/>
      <c r="BX98" s="109"/>
      <c r="BY98" s="74"/>
      <c r="BZ98" s="74"/>
      <c r="CA98" s="109"/>
      <c r="CB98" s="74"/>
      <c r="CC98" s="74"/>
      <c r="CD98" s="109"/>
      <c r="CE98" s="74"/>
      <c r="CF98" s="74"/>
      <c r="CG98" s="109"/>
      <c r="CH98" s="74"/>
      <c r="CI98" s="74"/>
      <c r="CJ98" s="109"/>
      <c r="CK98" s="74"/>
      <c r="CL98" s="74"/>
      <c r="CM98" s="109"/>
      <c r="CN98" s="74"/>
      <c r="CO98" s="74"/>
      <c r="CP98" s="109"/>
      <c r="CQ98" s="74"/>
      <c r="CR98" s="74"/>
      <c r="CS98" s="109"/>
      <c r="CT98" s="74"/>
      <c r="CU98" s="74"/>
      <c r="CV98" s="109"/>
      <c r="CW98" s="74"/>
      <c r="CX98" s="74"/>
      <c r="CY98" s="109"/>
      <c r="CZ98" s="74"/>
      <c r="DA98" s="74"/>
      <c r="DB98" s="74"/>
      <c r="DC98" s="74"/>
      <c r="DD98" s="74"/>
      <c r="DE98" s="109"/>
      <c r="DF98" s="74"/>
      <c r="DG98" s="74"/>
      <c r="DH98" s="74"/>
      <c r="DI98" s="78"/>
      <c r="DJ98" s="74"/>
      <c r="DK98" s="109"/>
      <c r="DL98" s="78"/>
      <c r="DM98" s="74"/>
      <c r="DN98" s="109"/>
      <c r="DO98" s="78"/>
      <c r="DP98" s="74"/>
      <c r="DQ98" s="109"/>
      <c r="DR98" s="78"/>
      <c r="DS98" s="74"/>
      <c r="DT98" s="109"/>
      <c r="DU98" s="78"/>
      <c r="DV98" s="74"/>
      <c r="DW98" s="109"/>
      <c r="DX98" s="78">
        <v>13236</v>
      </c>
      <c r="DY98" s="74">
        <v>10946.45732</v>
      </c>
      <c r="DZ98" s="74">
        <f t="shared" si="261"/>
        <v>82.702155636143843</v>
      </c>
      <c r="EA98" s="78"/>
      <c r="EB98" s="74"/>
      <c r="EC98" s="78"/>
      <c r="ED98" s="78"/>
      <c r="EE98" s="74"/>
      <c r="EF98" s="78"/>
      <c r="EG98" s="78"/>
      <c r="EH98" s="74"/>
      <c r="EI98" s="78"/>
      <c r="EJ98" s="78"/>
      <c r="EK98" s="74"/>
      <c r="EL98" s="109"/>
      <c r="EM98" s="78"/>
      <c r="EN98" s="74"/>
      <c r="EO98" s="109"/>
      <c r="EP98" s="74"/>
      <c r="EQ98" s="74"/>
      <c r="ER98" s="109"/>
      <c r="ES98" s="74"/>
      <c r="ET98" s="74"/>
      <c r="EU98" s="109"/>
      <c r="EV98" s="78"/>
      <c r="EW98" s="74"/>
      <c r="EX98" s="109"/>
      <c r="EY98" s="78"/>
      <c r="EZ98" s="74"/>
      <c r="FA98" s="109"/>
      <c r="FB98" s="78"/>
      <c r="FC98" s="74"/>
      <c r="FD98" s="109"/>
      <c r="FE98" s="78"/>
      <c r="FF98" s="74"/>
      <c r="FG98" s="109"/>
      <c r="FH98" s="78"/>
      <c r="FI98" s="74"/>
      <c r="FJ98" s="109"/>
      <c r="FK98" s="74"/>
      <c r="FL98" s="74"/>
      <c r="FM98" s="109"/>
      <c r="FN98" s="78"/>
      <c r="FO98" s="74"/>
      <c r="FP98" s="109"/>
      <c r="FQ98" s="74"/>
      <c r="FR98" s="74"/>
      <c r="FS98" s="109"/>
      <c r="FT98" s="74"/>
      <c r="FU98" s="74"/>
      <c r="FV98" s="109"/>
      <c r="FW98" s="74"/>
      <c r="FX98" s="74"/>
      <c r="FY98" s="109"/>
      <c r="FZ98" s="74"/>
      <c r="GA98" s="74"/>
      <c r="GB98" s="109"/>
      <c r="GC98" s="74"/>
      <c r="GD98" s="74"/>
      <c r="GE98" s="109"/>
      <c r="GF98" s="74"/>
      <c r="GG98" s="74"/>
      <c r="GH98" s="109"/>
      <c r="GI98" s="74"/>
      <c r="GJ98" s="74"/>
      <c r="GK98" s="109"/>
      <c r="GL98" s="74"/>
      <c r="GM98" s="74"/>
      <c r="GN98" s="109"/>
      <c r="GO98" s="74"/>
      <c r="GP98" s="74"/>
      <c r="GQ98" s="74"/>
      <c r="GR98" s="74"/>
      <c r="GS98" s="74"/>
      <c r="GT98" s="74"/>
      <c r="GU98" s="74"/>
      <c r="GV98" s="74"/>
      <c r="GW98" s="74"/>
      <c r="GX98" s="74"/>
      <c r="GY98" s="74"/>
      <c r="GZ98" s="74"/>
      <c r="HA98" s="74"/>
      <c r="HB98" s="74"/>
      <c r="HC98" s="74"/>
    </row>
    <row r="99" spans="1:211" s="31" customFormat="1" ht="15.75" x14ac:dyDescent="0.25">
      <c r="A99" s="41" t="s">
        <v>474</v>
      </c>
      <c r="B99" s="134">
        <f t="shared" si="409"/>
        <v>17348</v>
      </c>
      <c r="C99" s="134">
        <f t="shared" si="410"/>
        <v>15354.98322</v>
      </c>
      <c r="D99" s="74">
        <f>C99/B99*100</f>
        <v>88.511547267696571</v>
      </c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>
        <v>1125</v>
      </c>
      <c r="BE99" s="74"/>
      <c r="BF99" s="74">
        <f t="shared" si="375"/>
        <v>0</v>
      </c>
      <c r="BG99" s="74">
        <v>2000</v>
      </c>
      <c r="BH99" s="74">
        <v>2000</v>
      </c>
      <c r="BI99" s="74">
        <f>BH99/BG99*100</f>
        <v>100</v>
      </c>
      <c r="BJ99" s="112"/>
      <c r="BK99" s="112"/>
      <c r="BL99" s="112"/>
      <c r="BM99" s="74"/>
      <c r="BN99" s="74"/>
      <c r="BO99" s="109"/>
      <c r="BP99" s="74"/>
      <c r="BQ99" s="74"/>
      <c r="BR99" s="109"/>
      <c r="BS99" s="74"/>
      <c r="BT99" s="74"/>
      <c r="BU99" s="109"/>
      <c r="BV99" s="74"/>
      <c r="BW99" s="74"/>
      <c r="BX99" s="109"/>
      <c r="BY99" s="74"/>
      <c r="BZ99" s="74"/>
      <c r="CA99" s="109"/>
      <c r="CB99" s="74"/>
      <c r="CC99" s="74"/>
      <c r="CD99" s="109"/>
      <c r="CE99" s="74"/>
      <c r="CF99" s="74"/>
      <c r="CG99" s="109"/>
      <c r="CH99" s="74"/>
      <c r="CI99" s="74"/>
      <c r="CJ99" s="109"/>
      <c r="CK99" s="74"/>
      <c r="CL99" s="74"/>
      <c r="CM99" s="109"/>
      <c r="CN99" s="74"/>
      <c r="CO99" s="74"/>
      <c r="CP99" s="109"/>
      <c r="CQ99" s="74"/>
      <c r="CR99" s="74"/>
      <c r="CS99" s="109"/>
      <c r="CT99" s="74"/>
      <c r="CU99" s="74"/>
      <c r="CV99" s="109"/>
      <c r="CW99" s="74"/>
      <c r="CX99" s="74"/>
      <c r="CY99" s="109"/>
      <c r="CZ99" s="74"/>
      <c r="DA99" s="74"/>
      <c r="DB99" s="109"/>
      <c r="DC99" s="74"/>
      <c r="DD99" s="74"/>
      <c r="DE99" s="109"/>
      <c r="DF99" s="74"/>
      <c r="DG99" s="74"/>
      <c r="DH99" s="74"/>
      <c r="DI99" s="78"/>
      <c r="DJ99" s="74"/>
      <c r="DK99" s="109"/>
      <c r="DL99" s="78"/>
      <c r="DM99" s="74"/>
      <c r="DN99" s="109"/>
      <c r="DO99" s="78"/>
      <c r="DP99" s="74"/>
      <c r="DQ99" s="109"/>
      <c r="DR99" s="78"/>
      <c r="DS99" s="74"/>
      <c r="DT99" s="109"/>
      <c r="DU99" s="78"/>
      <c r="DV99" s="74"/>
      <c r="DW99" s="109"/>
      <c r="DX99" s="78">
        <v>14223</v>
      </c>
      <c r="DY99" s="74">
        <v>13354.98322</v>
      </c>
      <c r="DZ99" s="74">
        <f t="shared" si="261"/>
        <v>93.897090768473603</v>
      </c>
      <c r="EA99" s="78"/>
      <c r="EB99" s="74"/>
      <c r="EC99" s="78"/>
      <c r="ED99" s="78"/>
      <c r="EE99" s="74"/>
      <c r="EF99" s="78"/>
      <c r="EG99" s="78"/>
      <c r="EH99" s="74"/>
      <c r="EI99" s="78"/>
      <c r="EJ99" s="78"/>
      <c r="EK99" s="74"/>
      <c r="EL99" s="109"/>
      <c r="EM99" s="78"/>
      <c r="EN99" s="74"/>
      <c r="EO99" s="109"/>
      <c r="EP99" s="74"/>
      <c r="EQ99" s="74"/>
      <c r="ER99" s="109"/>
      <c r="ES99" s="74"/>
      <c r="ET99" s="74"/>
      <c r="EU99" s="109"/>
      <c r="EV99" s="78"/>
      <c r="EW99" s="74"/>
      <c r="EX99" s="109"/>
      <c r="EY99" s="78"/>
      <c r="EZ99" s="74"/>
      <c r="FA99" s="109"/>
      <c r="FB99" s="78"/>
      <c r="FC99" s="74"/>
      <c r="FD99" s="109"/>
      <c r="FE99" s="78"/>
      <c r="FF99" s="74"/>
      <c r="FG99" s="109"/>
      <c r="FH99" s="78"/>
      <c r="FI99" s="74"/>
      <c r="FJ99" s="109"/>
      <c r="FK99" s="74"/>
      <c r="FL99" s="74"/>
      <c r="FM99" s="109"/>
      <c r="FN99" s="78"/>
      <c r="FO99" s="74"/>
      <c r="FP99" s="109"/>
      <c r="FQ99" s="74"/>
      <c r="FR99" s="74"/>
      <c r="FS99" s="109"/>
      <c r="FT99" s="74"/>
      <c r="FU99" s="74"/>
      <c r="FV99" s="109"/>
      <c r="FW99" s="74"/>
      <c r="FX99" s="74"/>
      <c r="FY99" s="109"/>
      <c r="FZ99" s="74"/>
      <c r="GA99" s="74"/>
      <c r="GB99" s="109"/>
      <c r="GC99" s="74"/>
      <c r="GD99" s="74"/>
      <c r="GE99" s="109"/>
      <c r="GF99" s="74"/>
      <c r="GG99" s="74"/>
      <c r="GH99" s="109"/>
      <c r="GI99" s="74"/>
      <c r="GJ99" s="74"/>
      <c r="GK99" s="109"/>
      <c r="GL99" s="74"/>
      <c r="GM99" s="74"/>
      <c r="GN99" s="109"/>
      <c r="GO99" s="74"/>
      <c r="GP99" s="74"/>
      <c r="GQ99" s="74"/>
      <c r="GR99" s="74"/>
      <c r="GS99" s="74"/>
      <c r="GT99" s="74"/>
      <c r="GU99" s="74"/>
      <c r="GV99" s="74"/>
      <c r="GW99" s="74"/>
      <c r="GX99" s="74"/>
      <c r="GY99" s="74"/>
      <c r="GZ99" s="74"/>
      <c r="HA99" s="74"/>
      <c r="HB99" s="74"/>
      <c r="HC99" s="74"/>
    </row>
    <row r="100" spans="1:211" s="31" customFormat="1" ht="15.75" x14ac:dyDescent="0.25">
      <c r="A100" s="41" t="s">
        <v>475</v>
      </c>
      <c r="B100" s="134">
        <f t="shared" si="409"/>
        <v>6987</v>
      </c>
      <c r="C100" s="134">
        <f t="shared" si="410"/>
        <v>6964.3914299999997</v>
      </c>
      <c r="D100" s="74">
        <f>C100/B100*100</f>
        <v>99.676419493344781</v>
      </c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112"/>
      <c r="BK100" s="112"/>
      <c r="BL100" s="112"/>
      <c r="BM100" s="74"/>
      <c r="BN100" s="74"/>
      <c r="BO100" s="109"/>
      <c r="BP100" s="74"/>
      <c r="BQ100" s="74"/>
      <c r="BR100" s="109"/>
      <c r="BS100" s="74"/>
      <c r="BT100" s="74"/>
      <c r="BU100" s="109"/>
      <c r="BV100" s="74"/>
      <c r="BW100" s="74"/>
      <c r="BX100" s="109"/>
      <c r="BY100" s="74"/>
      <c r="BZ100" s="74"/>
      <c r="CA100" s="109"/>
      <c r="CB100" s="74"/>
      <c r="CC100" s="74"/>
      <c r="CD100" s="109"/>
      <c r="CE100" s="74"/>
      <c r="CF100" s="74"/>
      <c r="CG100" s="109"/>
      <c r="CH100" s="74"/>
      <c r="CI100" s="74"/>
      <c r="CJ100" s="109"/>
      <c r="CK100" s="74"/>
      <c r="CL100" s="74"/>
      <c r="CM100" s="109"/>
      <c r="CN100" s="74"/>
      <c r="CO100" s="74"/>
      <c r="CP100" s="109"/>
      <c r="CQ100" s="74"/>
      <c r="CR100" s="74"/>
      <c r="CS100" s="109"/>
      <c r="CT100" s="74"/>
      <c r="CU100" s="74"/>
      <c r="CV100" s="109"/>
      <c r="CW100" s="74"/>
      <c r="CX100" s="74"/>
      <c r="CY100" s="109"/>
      <c r="CZ100" s="74"/>
      <c r="DA100" s="74"/>
      <c r="DB100" s="109"/>
      <c r="DC100" s="74"/>
      <c r="DD100" s="74"/>
      <c r="DE100" s="109"/>
      <c r="DF100" s="74"/>
      <c r="DG100" s="74"/>
      <c r="DH100" s="74"/>
      <c r="DI100" s="78"/>
      <c r="DJ100" s="74"/>
      <c r="DK100" s="109"/>
      <c r="DL100" s="78"/>
      <c r="DM100" s="74"/>
      <c r="DN100" s="109"/>
      <c r="DO100" s="78"/>
      <c r="DP100" s="74"/>
      <c r="DQ100" s="109"/>
      <c r="DR100" s="78"/>
      <c r="DS100" s="74"/>
      <c r="DT100" s="109"/>
      <c r="DU100" s="78"/>
      <c r="DV100" s="74"/>
      <c r="DW100" s="109"/>
      <c r="DX100" s="78">
        <v>6987</v>
      </c>
      <c r="DY100" s="74">
        <v>6964.3914299999997</v>
      </c>
      <c r="DZ100" s="74">
        <f t="shared" si="261"/>
        <v>99.676419493344781</v>
      </c>
      <c r="EA100" s="78"/>
      <c r="EB100" s="74"/>
      <c r="EC100" s="78"/>
      <c r="ED100" s="78"/>
      <c r="EE100" s="74"/>
      <c r="EF100" s="78"/>
      <c r="EG100" s="78"/>
      <c r="EH100" s="74"/>
      <c r="EI100" s="78"/>
      <c r="EJ100" s="78"/>
      <c r="EK100" s="74"/>
      <c r="EL100" s="109"/>
      <c r="EM100" s="78"/>
      <c r="EN100" s="74"/>
      <c r="EO100" s="109"/>
      <c r="EP100" s="74"/>
      <c r="EQ100" s="74"/>
      <c r="ER100" s="109"/>
      <c r="ES100" s="74"/>
      <c r="ET100" s="74"/>
      <c r="EU100" s="109"/>
      <c r="EV100" s="78"/>
      <c r="EW100" s="74"/>
      <c r="EX100" s="109"/>
      <c r="EY100" s="78"/>
      <c r="EZ100" s="74"/>
      <c r="FA100" s="109"/>
      <c r="FB100" s="78"/>
      <c r="FC100" s="74"/>
      <c r="FD100" s="109"/>
      <c r="FE100" s="78"/>
      <c r="FF100" s="74"/>
      <c r="FG100" s="109"/>
      <c r="FH100" s="78"/>
      <c r="FI100" s="74"/>
      <c r="FJ100" s="109"/>
      <c r="FK100" s="74"/>
      <c r="FL100" s="74"/>
      <c r="FM100" s="109"/>
      <c r="FN100" s="78"/>
      <c r="FO100" s="74"/>
      <c r="FP100" s="109"/>
      <c r="FQ100" s="74"/>
      <c r="FR100" s="74"/>
      <c r="FS100" s="109"/>
      <c r="FT100" s="74"/>
      <c r="FU100" s="74"/>
      <c r="FV100" s="109"/>
      <c r="FW100" s="74"/>
      <c r="FX100" s="74"/>
      <c r="FY100" s="109"/>
      <c r="FZ100" s="74"/>
      <c r="GA100" s="74"/>
      <c r="GB100" s="109"/>
      <c r="GC100" s="74"/>
      <c r="GD100" s="74"/>
      <c r="GE100" s="109"/>
      <c r="GF100" s="74"/>
      <c r="GG100" s="74"/>
      <c r="GH100" s="109"/>
      <c r="GI100" s="74"/>
      <c r="GJ100" s="74"/>
      <c r="GK100" s="109"/>
      <c r="GL100" s="74"/>
      <c r="GM100" s="74"/>
      <c r="GN100" s="109"/>
      <c r="GO100" s="74"/>
      <c r="GP100" s="74"/>
      <c r="GQ100" s="74"/>
      <c r="GR100" s="74"/>
      <c r="GS100" s="74"/>
      <c r="GT100" s="74"/>
      <c r="GU100" s="74"/>
      <c r="GV100" s="74"/>
      <c r="GW100" s="74"/>
      <c r="GX100" s="74"/>
      <c r="GY100" s="74"/>
      <c r="GZ100" s="74"/>
      <c r="HA100" s="74"/>
      <c r="HB100" s="74"/>
      <c r="HC100" s="74"/>
    </row>
    <row r="101" spans="1:211" s="32" customFormat="1" ht="30.75" customHeight="1" x14ac:dyDescent="0.25">
      <c r="A101" s="40" t="s">
        <v>301</v>
      </c>
      <c r="B101" s="133">
        <f t="shared" si="409"/>
        <v>226743.37410000002</v>
      </c>
      <c r="C101" s="133">
        <f t="shared" si="410"/>
        <v>81082.319730000017</v>
      </c>
      <c r="D101" s="91">
        <f t="shared" ref="D101" si="504">C101/B101*100</f>
        <v>35.759510085723825</v>
      </c>
      <c r="E101" s="92">
        <f t="shared" ref="E101:BL101" si="505">E102+E103+E104+E105+E106+E107+E108+E109+E110+E111+E112</f>
        <v>0</v>
      </c>
      <c r="F101" s="92">
        <f t="shared" si="505"/>
        <v>0</v>
      </c>
      <c r="G101" s="92">
        <f t="shared" si="505"/>
        <v>0</v>
      </c>
      <c r="H101" s="92">
        <f t="shared" si="505"/>
        <v>0</v>
      </c>
      <c r="I101" s="92">
        <f t="shared" si="505"/>
        <v>0</v>
      </c>
      <c r="J101" s="92">
        <f t="shared" si="505"/>
        <v>0</v>
      </c>
      <c r="K101" s="92">
        <f t="shared" ref="K101:M101" si="506">K102+K103+K104+K105+K106+K107+K108+K109+K110+K111+K112</f>
        <v>0</v>
      </c>
      <c r="L101" s="92">
        <f t="shared" si="506"/>
        <v>0</v>
      </c>
      <c r="M101" s="92">
        <f t="shared" si="506"/>
        <v>0</v>
      </c>
      <c r="N101" s="92">
        <f t="shared" ref="N101:P101" si="507">N102+N103+N104+N105+N106+N107+N108+N109+N110+N111+N112</f>
        <v>0</v>
      </c>
      <c r="O101" s="92">
        <f t="shared" si="507"/>
        <v>0</v>
      </c>
      <c r="P101" s="92">
        <f t="shared" si="507"/>
        <v>0</v>
      </c>
      <c r="Q101" s="92">
        <f t="shared" ref="Q101:S101" si="508">Q102+Q103+Q104+Q105+Q106+Q107+Q108+Q109+Q110+Q111+Q112</f>
        <v>0</v>
      </c>
      <c r="R101" s="92">
        <f t="shared" si="508"/>
        <v>0</v>
      </c>
      <c r="S101" s="92">
        <f t="shared" si="508"/>
        <v>0</v>
      </c>
      <c r="T101" s="92">
        <f t="shared" ref="T101:V101" si="509">T102+T103+T104+T105+T106+T107+T108+T109+T110+T111+T112</f>
        <v>0</v>
      </c>
      <c r="U101" s="92">
        <f t="shared" si="509"/>
        <v>0</v>
      </c>
      <c r="V101" s="92">
        <f t="shared" si="509"/>
        <v>0</v>
      </c>
      <c r="W101" s="92">
        <f t="shared" ref="W101:Y101" si="510">W102+W103+W104+W105+W106+W107+W108+W109+W110+W111+W112</f>
        <v>0</v>
      </c>
      <c r="X101" s="92">
        <f t="shared" si="510"/>
        <v>0</v>
      </c>
      <c r="Y101" s="92">
        <f t="shared" si="510"/>
        <v>0</v>
      </c>
      <c r="Z101" s="92">
        <f t="shared" si="505"/>
        <v>746.34839999999997</v>
      </c>
      <c r="AA101" s="92">
        <f t="shared" si="505"/>
        <v>723.20981000000006</v>
      </c>
      <c r="AB101" s="92">
        <f t="shared" ref="AB101:AB113" si="511">AA101/Z101*100</f>
        <v>96.899760219222031</v>
      </c>
      <c r="AC101" s="92">
        <f t="shared" si="505"/>
        <v>0</v>
      </c>
      <c r="AD101" s="92">
        <f t="shared" si="505"/>
        <v>0</v>
      </c>
      <c r="AE101" s="92">
        <f t="shared" si="505"/>
        <v>0</v>
      </c>
      <c r="AF101" s="92">
        <f t="shared" si="505"/>
        <v>0</v>
      </c>
      <c r="AG101" s="92">
        <f t="shared" si="505"/>
        <v>0</v>
      </c>
      <c r="AH101" s="92">
        <f t="shared" si="505"/>
        <v>0</v>
      </c>
      <c r="AI101" s="92">
        <f t="shared" si="505"/>
        <v>0</v>
      </c>
      <c r="AJ101" s="92">
        <f t="shared" si="505"/>
        <v>0</v>
      </c>
      <c r="AK101" s="92">
        <f t="shared" si="505"/>
        <v>0</v>
      </c>
      <c r="AL101" s="92">
        <f t="shared" si="505"/>
        <v>0</v>
      </c>
      <c r="AM101" s="92">
        <f t="shared" si="505"/>
        <v>0</v>
      </c>
      <c r="AN101" s="92">
        <f t="shared" si="505"/>
        <v>0</v>
      </c>
      <c r="AO101" s="92">
        <f t="shared" si="505"/>
        <v>0</v>
      </c>
      <c r="AP101" s="92">
        <f t="shared" si="505"/>
        <v>0</v>
      </c>
      <c r="AQ101" s="92">
        <f t="shared" si="505"/>
        <v>0</v>
      </c>
      <c r="AR101" s="92">
        <f t="shared" ref="AR101:AS101" si="512">AR102+AR103+AR104+AR105+AR106+AR107+AR108+AR109+AR110+AR111+AR112</f>
        <v>79.254999999999995</v>
      </c>
      <c r="AS101" s="92">
        <f t="shared" si="512"/>
        <v>79.254999999999995</v>
      </c>
      <c r="AT101" s="91">
        <f>AS101/AR101*100</f>
        <v>100</v>
      </c>
      <c r="AU101" s="92"/>
      <c r="AV101" s="92"/>
      <c r="AW101" s="91"/>
      <c r="AX101" s="92"/>
      <c r="AY101" s="92"/>
      <c r="AZ101" s="91"/>
      <c r="BA101" s="92">
        <f t="shared" si="505"/>
        <v>0</v>
      </c>
      <c r="BB101" s="92">
        <f t="shared" si="505"/>
        <v>0</v>
      </c>
      <c r="BC101" s="92">
        <f t="shared" si="505"/>
        <v>0</v>
      </c>
      <c r="BD101" s="92">
        <f t="shared" si="505"/>
        <v>1984.2184</v>
      </c>
      <c r="BE101" s="92">
        <f t="shared" si="505"/>
        <v>961.77</v>
      </c>
      <c r="BF101" s="91">
        <f t="shared" si="375"/>
        <v>48.470974767696944</v>
      </c>
      <c r="BG101" s="92">
        <f t="shared" si="505"/>
        <v>11000</v>
      </c>
      <c r="BH101" s="92">
        <f t="shared" si="505"/>
        <v>11000</v>
      </c>
      <c r="BI101" s="91">
        <f t="shared" ref="BI101" si="513">BH101/BG101*100</f>
        <v>100</v>
      </c>
      <c r="BJ101" s="92">
        <f t="shared" si="505"/>
        <v>18338.2</v>
      </c>
      <c r="BK101" s="92">
        <f t="shared" si="505"/>
        <v>9996.1040499999999</v>
      </c>
      <c r="BL101" s="92">
        <f t="shared" si="505"/>
        <v>54.509734052415169</v>
      </c>
      <c r="BM101" s="92">
        <f t="shared" ref="BM101:DG101" si="514">BM102+BM103+BM104+BM105+BM106+BM107+BM108+BM109+BM110+BM111+BM112</f>
        <v>0</v>
      </c>
      <c r="BN101" s="92">
        <f t="shared" si="514"/>
        <v>0</v>
      </c>
      <c r="BO101" s="92">
        <f t="shared" si="514"/>
        <v>0</v>
      </c>
      <c r="BP101" s="92">
        <f t="shared" ref="BP101:BR101" si="515">BP102+BP103+BP104+BP105+BP106+BP107+BP108+BP109+BP110+BP111+BP112</f>
        <v>0</v>
      </c>
      <c r="BQ101" s="92">
        <f t="shared" si="515"/>
        <v>0</v>
      </c>
      <c r="BR101" s="92">
        <f t="shared" si="515"/>
        <v>0</v>
      </c>
      <c r="BS101" s="92">
        <f t="shared" si="514"/>
        <v>2544.3000000000002</v>
      </c>
      <c r="BT101" s="92">
        <f t="shared" si="514"/>
        <v>1716.6929599999999</v>
      </c>
      <c r="BU101" s="92">
        <f t="shared" si="121"/>
        <v>67.47211256534213</v>
      </c>
      <c r="BV101" s="92">
        <f t="shared" ref="BV101:BW101" si="516">BV102+BV103+BV104+BV105+BV106+BV107+BV108+BV109+BV110+BV111+BV112</f>
        <v>558.6</v>
      </c>
      <c r="BW101" s="92">
        <f t="shared" si="516"/>
        <v>159.84599</v>
      </c>
      <c r="BX101" s="92">
        <f t="shared" ref="BX101:BX102" si="517">BW101/BV101*100</f>
        <v>28.615465449337631</v>
      </c>
      <c r="BY101" s="92">
        <f t="shared" ref="BY101:BZ101" si="518">BY102+BY103+BY104+BY105+BY106+BY107+BY108+BY109+BY110+BY111+BY112</f>
        <v>560</v>
      </c>
      <c r="BZ101" s="92">
        <f t="shared" si="518"/>
        <v>60.472000000000001</v>
      </c>
      <c r="CA101" s="92">
        <f t="shared" ref="CA101:CA102" si="519">BZ101/BY101*100</f>
        <v>10.798571428571428</v>
      </c>
      <c r="CB101" s="92">
        <f t="shared" si="514"/>
        <v>0</v>
      </c>
      <c r="CC101" s="92">
        <f t="shared" si="514"/>
        <v>0</v>
      </c>
      <c r="CD101" s="92">
        <f t="shared" si="514"/>
        <v>0</v>
      </c>
      <c r="CE101" s="92">
        <f t="shared" si="514"/>
        <v>0</v>
      </c>
      <c r="CF101" s="92">
        <f t="shared" si="514"/>
        <v>0</v>
      </c>
      <c r="CG101" s="92">
        <f t="shared" si="514"/>
        <v>0</v>
      </c>
      <c r="CH101" s="92">
        <f t="shared" ref="CH101:CJ101" si="520">CH102+CH103+CH104+CH105+CH106+CH107+CH108+CH109+CH110+CH111+CH112</f>
        <v>0</v>
      </c>
      <c r="CI101" s="92">
        <f t="shared" si="520"/>
        <v>0</v>
      </c>
      <c r="CJ101" s="92">
        <f t="shared" si="520"/>
        <v>0</v>
      </c>
      <c r="CK101" s="92">
        <f t="shared" si="514"/>
        <v>0</v>
      </c>
      <c r="CL101" s="92">
        <f t="shared" si="514"/>
        <v>0</v>
      </c>
      <c r="CM101" s="92">
        <f t="shared" si="514"/>
        <v>0</v>
      </c>
      <c r="CN101" s="92">
        <f t="shared" si="514"/>
        <v>0</v>
      </c>
      <c r="CO101" s="92">
        <f t="shared" si="514"/>
        <v>0</v>
      </c>
      <c r="CP101" s="92">
        <f t="shared" si="514"/>
        <v>0</v>
      </c>
      <c r="CQ101" s="92">
        <f t="shared" ref="CQ101:CS101" si="521">CQ102+CQ103+CQ104+CQ105+CQ106+CQ107+CQ108+CQ109+CQ110+CQ111+CQ112</f>
        <v>0</v>
      </c>
      <c r="CR101" s="92">
        <f t="shared" si="521"/>
        <v>0</v>
      </c>
      <c r="CS101" s="92">
        <f t="shared" si="521"/>
        <v>0</v>
      </c>
      <c r="CT101" s="92">
        <f t="shared" si="514"/>
        <v>0</v>
      </c>
      <c r="CU101" s="92">
        <f t="shared" si="514"/>
        <v>0</v>
      </c>
      <c r="CV101" s="92">
        <f t="shared" si="514"/>
        <v>0</v>
      </c>
      <c r="CW101" s="92">
        <f t="shared" si="514"/>
        <v>0</v>
      </c>
      <c r="CX101" s="92">
        <f t="shared" si="514"/>
        <v>0</v>
      </c>
      <c r="CY101" s="92">
        <f t="shared" si="514"/>
        <v>0</v>
      </c>
      <c r="CZ101" s="92">
        <f t="shared" si="514"/>
        <v>0</v>
      </c>
      <c r="DA101" s="92">
        <f t="shared" si="514"/>
        <v>0</v>
      </c>
      <c r="DB101" s="92">
        <f t="shared" si="514"/>
        <v>0</v>
      </c>
      <c r="DC101" s="92">
        <f t="shared" si="514"/>
        <v>238.8</v>
      </c>
      <c r="DD101" s="92">
        <f t="shared" si="514"/>
        <v>0</v>
      </c>
      <c r="DE101" s="92">
        <f t="shared" si="514"/>
        <v>0</v>
      </c>
      <c r="DF101" s="92">
        <f t="shared" si="514"/>
        <v>3107.8602999999998</v>
      </c>
      <c r="DG101" s="92">
        <f t="shared" si="514"/>
        <v>3107.86</v>
      </c>
      <c r="DH101" s="92">
        <f>DG101/DF101*100</f>
        <v>99.999990347056467</v>
      </c>
      <c r="DI101" s="92">
        <f t="shared" ref="DI101:DY101" si="522">DI102+DI103+DI104+DI105+DI106+DI107+DI108+DI109+DI110+DI111+DI112</f>
        <v>0</v>
      </c>
      <c r="DJ101" s="92">
        <f t="shared" si="522"/>
        <v>0</v>
      </c>
      <c r="DK101" s="92">
        <f t="shared" si="522"/>
        <v>0</v>
      </c>
      <c r="DL101" s="92">
        <f t="shared" ref="DL101:DN101" si="523">DL102+DL103+DL104+DL105+DL106+DL107+DL108+DL109+DL110+DL111+DL112</f>
        <v>0</v>
      </c>
      <c r="DM101" s="92">
        <f t="shared" si="523"/>
        <v>0</v>
      </c>
      <c r="DN101" s="92">
        <f t="shared" si="523"/>
        <v>0</v>
      </c>
      <c r="DO101" s="92">
        <f t="shared" ref="DO101:DQ101" si="524">DO102+DO103+DO104+DO105+DO106+DO107+DO108+DO109+DO110+DO111+DO112</f>
        <v>16411.599999999999</v>
      </c>
      <c r="DP101" s="92">
        <f t="shared" si="524"/>
        <v>0</v>
      </c>
      <c r="DQ101" s="92">
        <f t="shared" si="524"/>
        <v>0</v>
      </c>
      <c r="DR101" s="92">
        <f t="shared" ref="DR101:DT101" si="525">DR102+DR103+DR104+DR105+DR106+DR107+DR108+DR109+DR110+DR111+DR112</f>
        <v>9492.9</v>
      </c>
      <c r="DS101" s="92">
        <f t="shared" si="525"/>
        <v>0</v>
      </c>
      <c r="DT101" s="92">
        <f t="shared" si="525"/>
        <v>0</v>
      </c>
      <c r="DU101" s="92">
        <f t="shared" si="522"/>
        <v>7008.7</v>
      </c>
      <c r="DV101" s="92">
        <f t="shared" si="522"/>
        <v>4573.0639800000008</v>
      </c>
      <c r="DW101" s="92">
        <f t="shared" si="132"/>
        <v>65.248390999757461</v>
      </c>
      <c r="DX101" s="92">
        <f t="shared" si="522"/>
        <v>24501</v>
      </c>
      <c r="DY101" s="92">
        <f t="shared" si="522"/>
        <v>14350.89</v>
      </c>
      <c r="DZ101" s="91">
        <f t="shared" si="261"/>
        <v>58.572670503244758</v>
      </c>
      <c r="EA101" s="92">
        <f t="shared" ref="EA101:EB101" si="526">EA102+EA103+EA104+EA105+EA106+EA107+EA108+EA109+EA110+EA111+EA112</f>
        <v>3617.2</v>
      </c>
      <c r="EB101" s="92">
        <f t="shared" si="526"/>
        <v>1564.59845</v>
      </c>
      <c r="EC101" s="92">
        <f t="shared" ref="EC101:EC102" si="527">EB101/EA101*100</f>
        <v>43.254408105717133</v>
      </c>
      <c r="ED101" s="92">
        <f t="shared" ref="ED101:EE101" si="528">ED102+ED103+ED104+ED105+ED106+ED107+ED108+ED109+ED110+ED111+ED112</f>
        <v>520</v>
      </c>
      <c r="EE101" s="92">
        <f t="shared" si="528"/>
        <v>0</v>
      </c>
      <c r="EF101" s="92">
        <f t="shared" ref="EF101:EF102" si="529">EE101/ED101*100</f>
        <v>0</v>
      </c>
      <c r="EG101" s="92">
        <f t="shared" ref="EG101:EH101" si="530">EG102+EG103+EG104+EG105+EG106+EG107+EG108+EG109+EG110+EG111+EG112</f>
        <v>880</v>
      </c>
      <c r="EH101" s="92">
        <f t="shared" si="530"/>
        <v>5</v>
      </c>
      <c r="EI101" s="92">
        <f t="shared" ref="EI101:EI102" si="531">EH101/EG101*100</f>
        <v>0.56818181818181823</v>
      </c>
      <c r="EJ101" s="92">
        <f t="shared" ref="EJ101:EK101" si="532">EJ102+EJ103+EJ104+EJ105+EJ106+EJ107+EJ108+EJ109+EJ110+EJ111+EJ112</f>
        <v>3137.4920000000002</v>
      </c>
      <c r="EK101" s="92">
        <f t="shared" si="532"/>
        <v>3137.4920000000002</v>
      </c>
      <c r="EL101" s="92">
        <f>EK101/EJ101*100</f>
        <v>100</v>
      </c>
      <c r="EM101" s="92">
        <f t="shared" ref="EM101:EU101" si="533">EM102+EM103+EM104+EM105+EM106+EM107+EM108+EM109+EM110+EM111+EM112</f>
        <v>0</v>
      </c>
      <c r="EN101" s="92">
        <f t="shared" si="533"/>
        <v>0</v>
      </c>
      <c r="EO101" s="92">
        <f t="shared" si="533"/>
        <v>0</v>
      </c>
      <c r="EP101" s="92">
        <f t="shared" si="533"/>
        <v>3700</v>
      </c>
      <c r="EQ101" s="92">
        <f t="shared" si="533"/>
        <v>3693.8062500000001</v>
      </c>
      <c r="ER101" s="92">
        <f t="shared" si="533"/>
        <v>99.832601351351357</v>
      </c>
      <c r="ES101" s="92">
        <f t="shared" si="533"/>
        <v>4800</v>
      </c>
      <c r="ET101" s="92">
        <f t="shared" si="533"/>
        <v>4799.6427199999998</v>
      </c>
      <c r="EU101" s="92">
        <f t="shared" si="533"/>
        <v>99.992556666666673</v>
      </c>
      <c r="EV101" s="92">
        <f t="shared" ref="EV101:EX101" si="534">EV102+EV103+EV104+EV105+EV106+EV107+EV108+EV109+EV110+EV111+EV112</f>
        <v>0</v>
      </c>
      <c r="EW101" s="92">
        <f t="shared" si="534"/>
        <v>0</v>
      </c>
      <c r="EX101" s="92">
        <f t="shared" si="534"/>
        <v>0</v>
      </c>
      <c r="EY101" s="92">
        <f t="shared" ref="EY101:FA101" si="535">EY102+EY103+EY104+EY105+EY106+EY107+EY108+EY109+EY110+EY111+EY112</f>
        <v>0</v>
      </c>
      <c r="EZ101" s="92">
        <f t="shared" si="535"/>
        <v>0</v>
      </c>
      <c r="FA101" s="92">
        <f t="shared" si="535"/>
        <v>0</v>
      </c>
      <c r="FB101" s="92">
        <f t="shared" ref="FB101:FD101" si="536">FB102+FB103+FB104+FB105+FB106+FB107+FB108+FB109+FB110+FB111+FB112</f>
        <v>0</v>
      </c>
      <c r="FC101" s="92">
        <f t="shared" si="536"/>
        <v>0</v>
      </c>
      <c r="FD101" s="92">
        <f t="shared" si="536"/>
        <v>0</v>
      </c>
      <c r="FE101" s="92">
        <f t="shared" ref="FE101:FG101" si="537">FE102+FE103+FE104+FE105+FE106+FE107+FE108+FE109+FE110+FE111+FE112</f>
        <v>0</v>
      </c>
      <c r="FF101" s="92">
        <f t="shared" si="537"/>
        <v>0</v>
      </c>
      <c r="FG101" s="92">
        <f t="shared" si="537"/>
        <v>0</v>
      </c>
      <c r="FH101" s="92">
        <f t="shared" ref="FH101:FM101" si="538">FH102+FH103+FH104+FH105+FH106+FH107+FH108+FH109+FH110+FH111+FH112</f>
        <v>0</v>
      </c>
      <c r="FI101" s="92">
        <f t="shared" si="538"/>
        <v>0</v>
      </c>
      <c r="FJ101" s="92">
        <f t="shared" si="538"/>
        <v>0</v>
      </c>
      <c r="FK101" s="92">
        <f t="shared" si="538"/>
        <v>769.3</v>
      </c>
      <c r="FL101" s="92">
        <f t="shared" si="538"/>
        <v>0</v>
      </c>
      <c r="FM101" s="92">
        <f t="shared" si="538"/>
        <v>0</v>
      </c>
      <c r="FN101" s="92">
        <f t="shared" ref="FN101:FR101" si="539">FN102+FN103+FN104+FN105+FN106+FN107+FN108+FN109+FN110+FN111+FN112</f>
        <v>0</v>
      </c>
      <c r="FO101" s="92">
        <f t="shared" si="539"/>
        <v>0</v>
      </c>
      <c r="FP101" s="92">
        <f t="shared" si="539"/>
        <v>0</v>
      </c>
      <c r="FQ101" s="92"/>
      <c r="FR101" s="92">
        <f t="shared" si="539"/>
        <v>0</v>
      </c>
      <c r="FS101" s="92"/>
      <c r="FT101" s="92">
        <f t="shared" ref="FT101:FY101" si="540">FT102+FT103+FT104+FT105+FT106+FT107+FT108+FT109+FT110+FT111+FT112</f>
        <v>24501</v>
      </c>
      <c r="FU101" s="92">
        <f t="shared" si="540"/>
        <v>21152.616520000003</v>
      </c>
      <c r="FV101" s="91">
        <f t="shared" ref="FV101:FV103" si="541">FU101/FT101*100</f>
        <v>86.333686461777077</v>
      </c>
      <c r="FW101" s="92">
        <f t="shared" si="540"/>
        <v>0</v>
      </c>
      <c r="FX101" s="92">
        <f t="shared" si="540"/>
        <v>0</v>
      </c>
      <c r="FY101" s="92">
        <f t="shared" si="540"/>
        <v>0</v>
      </c>
      <c r="FZ101" s="92">
        <f t="shared" ref="FZ101:GB101" si="542">FZ102+FZ103+FZ104+FZ105+FZ106+FZ107+FZ108+FZ109+FZ110+FZ111+FZ112</f>
        <v>0</v>
      </c>
      <c r="GA101" s="92">
        <f t="shared" si="542"/>
        <v>0</v>
      </c>
      <c r="GB101" s="92">
        <f t="shared" si="542"/>
        <v>0</v>
      </c>
      <c r="GC101" s="92">
        <f t="shared" ref="GC101:GE101" si="543">GC102+GC103+GC104+GC105+GC106+GC107+GC108+GC109+GC110+GC111+GC112</f>
        <v>0</v>
      </c>
      <c r="GD101" s="92">
        <f t="shared" si="543"/>
        <v>0</v>
      </c>
      <c r="GE101" s="92">
        <f t="shared" si="543"/>
        <v>0</v>
      </c>
      <c r="GF101" s="92">
        <f t="shared" ref="GF101:GQ101" si="544">GF102+GF103+GF104+GF105+GF106+GF107+GF108+GF109+GF110+GF111+GF112</f>
        <v>0</v>
      </c>
      <c r="GG101" s="92">
        <f t="shared" si="544"/>
        <v>0</v>
      </c>
      <c r="GH101" s="92">
        <f t="shared" si="544"/>
        <v>0</v>
      </c>
      <c r="GI101" s="92">
        <f t="shared" si="544"/>
        <v>87640.4</v>
      </c>
      <c r="GJ101" s="92">
        <f t="shared" si="544"/>
        <v>0</v>
      </c>
      <c r="GK101" s="92">
        <f t="shared" si="544"/>
        <v>0</v>
      </c>
      <c r="GL101" s="92">
        <f t="shared" si="544"/>
        <v>0</v>
      </c>
      <c r="GM101" s="92">
        <f t="shared" si="544"/>
        <v>0</v>
      </c>
      <c r="GN101" s="92">
        <f t="shared" si="544"/>
        <v>0</v>
      </c>
      <c r="GO101" s="92">
        <f t="shared" si="544"/>
        <v>0</v>
      </c>
      <c r="GP101" s="92">
        <f t="shared" si="544"/>
        <v>0</v>
      </c>
      <c r="GQ101" s="92">
        <f t="shared" si="544"/>
        <v>0</v>
      </c>
      <c r="GR101" s="92">
        <f t="shared" ref="GR101:GT101" si="545">GR102+GR103+GR104+GR105+GR106+GR107+GR108+GR109+GR110+GR111+GR112</f>
        <v>0</v>
      </c>
      <c r="GS101" s="92">
        <f t="shared" si="545"/>
        <v>0</v>
      </c>
      <c r="GT101" s="92">
        <f t="shared" si="545"/>
        <v>0</v>
      </c>
      <c r="GU101" s="92">
        <f t="shared" ref="GU101:GY101" si="546">GU102+GU103+GU104+GU105+GU106+GU107+GU108+GU109+GU110+GU111+GU112</f>
        <v>0</v>
      </c>
      <c r="GV101" s="92">
        <f t="shared" si="546"/>
        <v>0</v>
      </c>
      <c r="GW101" s="92">
        <f t="shared" si="546"/>
        <v>0</v>
      </c>
      <c r="GX101" s="92">
        <f t="shared" si="546"/>
        <v>606.20000000000005</v>
      </c>
      <c r="GY101" s="92">
        <f t="shared" si="546"/>
        <v>0</v>
      </c>
      <c r="GZ101" s="91">
        <f t="shared" ref="GZ101:GZ102" si="547">GY101/GX101*100</f>
        <v>0</v>
      </c>
      <c r="HA101" s="92"/>
      <c r="HB101" s="92"/>
      <c r="HC101" s="91"/>
    </row>
    <row r="102" spans="1:211" s="31" customFormat="1" ht="24" customHeight="1" x14ac:dyDescent="0.25">
      <c r="A102" s="45" t="s">
        <v>300</v>
      </c>
      <c r="B102" s="134">
        <f t="shared" si="409"/>
        <v>164757.1557</v>
      </c>
      <c r="C102" s="134">
        <f t="shared" si="410"/>
        <v>33617.043210000003</v>
      </c>
      <c r="D102" s="74">
        <f t="shared" si="104"/>
        <v>20.403995849025211</v>
      </c>
      <c r="E102" s="74"/>
      <c r="F102" s="74"/>
      <c r="G102" s="74"/>
      <c r="H102" s="78"/>
      <c r="I102" s="78"/>
      <c r="J102" s="74"/>
      <c r="K102" s="78"/>
      <c r="L102" s="78"/>
      <c r="M102" s="74"/>
      <c r="N102" s="78"/>
      <c r="O102" s="78"/>
      <c r="P102" s="74"/>
      <c r="Q102" s="78"/>
      <c r="R102" s="78"/>
      <c r="S102" s="74"/>
      <c r="T102" s="78"/>
      <c r="U102" s="78"/>
      <c r="V102" s="74"/>
      <c r="W102" s="78"/>
      <c r="X102" s="78"/>
      <c r="Y102" s="74"/>
      <c r="Z102" s="74">
        <v>746.34839999999997</v>
      </c>
      <c r="AA102" s="74">
        <v>723.20981000000006</v>
      </c>
      <c r="AB102" s="78">
        <f t="shared" si="511"/>
        <v>96.899760219222031</v>
      </c>
      <c r="AC102" s="78"/>
      <c r="AD102" s="78"/>
      <c r="AE102" s="78"/>
      <c r="AF102" s="78">
        <v>0</v>
      </c>
      <c r="AG102" s="78">
        <v>0</v>
      </c>
      <c r="AH102" s="74"/>
      <c r="AI102" s="78"/>
      <c r="AJ102" s="78"/>
      <c r="AK102" s="74"/>
      <c r="AL102" s="78"/>
      <c r="AM102" s="78"/>
      <c r="AN102" s="74"/>
      <c r="AO102" s="78"/>
      <c r="AP102" s="78"/>
      <c r="AQ102" s="74"/>
      <c r="AR102" s="78">
        <v>79.254999999999995</v>
      </c>
      <c r="AS102" s="78">
        <v>79.254999999999995</v>
      </c>
      <c r="AT102" s="74">
        <f>AS102/AR102*100</f>
        <v>100</v>
      </c>
      <c r="AU102" s="78"/>
      <c r="AV102" s="78"/>
      <c r="AW102" s="74"/>
      <c r="AX102" s="78"/>
      <c r="AY102" s="78"/>
      <c r="AZ102" s="74"/>
      <c r="BA102" s="78"/>
      <c r="BB102" s="78"/>
      <c r="BC102" s="74"/>
      <c r="BD102" s="74"/>
      <c r="BE102" s="74"/>
      <c r="BF102" s="74"/>
      <c r="BG102" s="78">
        <v>0</v>
      </c>
      <c r="BH102" s="78"/>
      <c r="BI102" s="74"/>
      <c r="BJ102" s="78">
        <v>18338.2</v>
      </c>
      <c r="BK102" s="74">
        <v>9996.1040499999999</v>
      </c>
      <c r="BL102" s="78">
        <f t="shared" si="118"/>
        <v>54.509734052415169</v>
      </c>
      <c r="BM102" s="78"/>
      <c r="BN102" s="78"/>
      <c r="BO102" s="78"/>
      <c r="BP102" s="78"/>
      <c r="BQ102" s="78"/>
      <c r="BR102" s="78"/>
      <c r="BS102" s="78">
        <v>2544.3000000000002</v>
      </c>
      <c r="BT102" s="78">
        <v>1716.6929599999999</v>
      </c>
      <c r="BU102" s="78">
        <f t="shared" si="121"/>
        <v>67.47211256534213</v>
      </c>
      <c r="BV102" s="78">
        <v>558.6</v>
      </c>
      <c r="BW102" s="78">
        <v>159.84599</v>
      </c>
      <c r="BX102" s="78">
        <f t="shared" si="517"/>
        <v>28.615465449337631</v>
      </c>
      <c r="BY102" s="78">
        <v>560</v>
      </c>
      <c r="BZ102" s="78">
        <v>60.472000000000001</v>
      </c>
      <c r="CA102" s="78">
        <f t="shared" si="519"/>
        <v>10.798571428571428</v>
      </c>
      <c r="CB102" s="78"/>
      <c r="CC102" s="108"/>
      <c r="CD102" s="108"/>
      <c r="CE102" s="78"/>
      <c r="CF102" s="108"/>
      <c r="CG102" s="108"/>
      <c r="CH102" s="78"/>
      <c r="CI102" s="108"/>
      <c r="CJ102" s="108"/>
      <c r="CK102" s="78"/>
      <c r="CL102" s="108"/>
      <c r="CM102" s="108"/>
      <c r="CN102" s="78"/>
      <c r="CO102" s="108"/>
      <c r="CP102" s="108"/>
      <c r="CQ102" s="78"/>
      <c r="CR102" s="108"/>
      <c r="CS102" s="108"/>
      <c r="CT102" s="78"/>
      <c r="CU102" s="108"/>
      <c r="CV102" s="108"/>
      <c r="CW102" s="78"/>
      <c r="CX102" s="108"/>
      <c r="CY102" s="108"/>
      <c r="CZ102" s="78"/>
      <c r="DA102" s="108"/>
      <c r="DB102" s="108"/>
      <c r="DC102" s="78">
        <v>238.8</v>
      </c>
      <c r="DD102" s="108"/>
      <c r="DE102" s="108"/>
      <c r="DF102" s="78">
        <v>3107.8602999999998</v>
      </c>
      <c r="DG102" s="78">
        <v>3107.86</v>
      </c>
      <c r="DH102" s="78">
        <f>DG102/DF102*100</f>
        <v>99.999990347056467</v>
      </c>
      <c r="DI102" s="78"/>
      <c r="DJ102" s="108"/>
      <c r="DK102" s="108"/>
      <c r="DL102" s="78"/>
      <c r="DM102" s="108"/>
      <c r="DN102" s="108"/>
      <c r="DO102" s="78">
        <v>16411.599999999999</v>
      </c>
      <c r="DP102" s="108"/>
      <c r="DQ102" s="108"/>
      <c r="DR102" s="128">
        <v>9492.9</v>
      </c>
      <c r="DS102" s="108"/>
      <c r="DT102" s="108"/>
      <c r="DU102" s="78">
        <v>7008.7</v>
      </c>
      <c r="DV102" s="78">
        <v>4573.0639800000008</v>
      </c>
      <c r="DW102" s="78">
        <f t="shared" si="132"/>
        <v>65.248390999757461</v>
      </c>
      <c r="DX102" s="78"/>
      <c r="DY102" s="108"/>
      <c r="DZ102" s="74"/>
      <c r="EA102" s="78">
        <v>3617.2</v>
      </c>
      <c r="EB102" s="78">
        <v>1564.59845</v>
      </c>
      <c r="EC102" s="78">
        <f t="shared" si="527"/>
        <v>43.254408105717133</v>
      </c>
      <c r="ED102" s="78">
        <v>520</v>
      </c>
      <c r="EE102" s="78"/>
      <c r="EF102" s="78">
        <f t="shared" si="529"/>
        <v>0</v>
      </c>
      <c r="EG102" s="78">
        <v>880</v>
      </c>
      <c r="EH102" s="78">
        <v>5</v>
      </c>
      <c r="EI102" s="78">
        <f t="shared" si="531"/>
        <v>0.56818181818181823</v>
      </c>
      <c r="EJ102" s="78">
        <v>3137.4920000000002</v>
      </c>
      <c r="EK102" s="78">
        <v>3137.4920000000002</v>
      </c>
      <c r="EL102" s="78">
        <f>EK102/EJ102*100</f>
        <v>100</v>
      </c>
      <c r="EM102" s="78"/>
      <c r="EN102" s="108"/>
      <c r="EO102" s="108"/>
      <c r="EP102" s="78">
        <v>3700</v>
      </c>
      <c r="EQ102" s="78">
        <v>3693.8062500000001</v>
      </c>
      <c r="ER102" s="78">
        <f t="shared" ref="ER102" si="548">EQ102/EP102*100</f>
        <v>99.832601351351357</v>
      </c>
      <c r="ES102" s="78">
        <v>4800</v>
      </c>
      <c r="ET102" s="78">
        <v>4799.6427199999998</v>
      </c>
      <c r="EU102" s="78">
        <f t="shared" ref="EU102" si="549">ET102/ES102*100</f>
        <v>99.992556666666673</v>
      </c>
      <c r="EV102" s="78"/>
      <c r="EW102" s="108"/>
      <c r="EX102" s="108"/>
      <c r="EY102" s="78"/>
      <c r="EZ102" s="108"/>
      <c r="FA102" s="108"/>
      <c r="FB102" s="78"/>
      <c r="FC102" s="108"/>
      <c r="FD102" s="108"/>
      <c r="FE102" s="78"/>
      <c r="FF102" s="108"/>
      <c r="FG102" s="108"/>
      <c r="FH102" s="78"/>
      <c r="FI102" s="108"/>
      <c r="FJ102" s="108"/>
      <c r="FK102" s="78">
        <v>769.3</v>
      </c>
      <c r="FL102" s="78"/>
      <c r="FM102" s="78">
        <f t="shared" ref="FM102" si="550">FL102/FK102*100</f>
        <v>0</v>
      </c>
      <c r="FN102" s="78"/>
      <c r="FO102" s="108"/>
      <c r="FP102" s="108"/>
      <c r="FQ102" s="78"/>
      <c r="FR102" s="78"/>
      <c r="FS102" s="78"/>
      <c r="FT102" s="78"/>
      <c r="FU102" s="78"/>
      <c r="FV102" s="74"/>
      <c r="FW102" s="78"/>
      <c r="FX102" s="78"/>
      <c r="FY102" s="78"/>
      <c r="FZ102" s="78"/>
      <c r="GA102" s="78"/>
      <c r="GB102" s="78"/>
      <c r="GC102" s="78"/>
      <c r="GD102" s="78"/>
      <c r="GE102" s="78"/>
      <c r="GF102" s="78"/>
      <c r="GG102" s="78"/>
      <c r="GH102" s="78"/>
      <c r="GI102" s="78">
        <v>87640.4</v>
      </c>
      <c r="GJ102" s="78"/>
      <c r="GK102" s="78"/>
      <c r="GL102" s="78"/>
      <c r="GM102" s="78"/>
      <c r="GN102" s="78"/>
      <c r="GO102" s="78">
        <v>0</v>
      </c>
      <c r="GP102" s="78">
        <v>0</v>
      </c>
      <c r="GQ102" s="74"/>
      <c r="GR102" s="78">
        <v>0</v>
      </c>
      <c r="GS102" s="78">
        <v>0</v>
      </c>
      <c r="GT102" s="74"/>
      <c r="GU102" s="78">
        <v>0</v>
      </c>
      <c r="GV102" s="78">
        <v>0</v>
      </c>
      <c r="GW102" s="74"/>
      <c r="GX102" s="78">
        <v>606.20000000000005</v>
      </c>
      <c r="GY102" s="78"/>
      <c r="GZ102" s="74">
        <f t="shared" si="547"/>
        <v>0</v>
      </c>
      <c r="HA102" s="78"/>
      <c r="HB102" s="78"/>
      <c r="HC102" s="74"/>
    </row>
    <row r="103" spans="1:211" s="31" customFormat="1" ht="15.75" x14ac:dyDescent="0.25">
      <c r="A103" s="41" t="s">
        <v>476</v>
      </c>
      <c r="B103" s="134">
        <f t="shared" si="409"/>
        <v>3522</v>
      </c>
      <c r="C103" s="134">
        <f t="shared" si="410"/>
        <v>3241.1419699999997</v>
      </c>
      <c r="D103" s="74">
        <f t="shared" si="104"/>
        <v>92.025609596819976</v>
      </c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8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112"/>
      <c r="BK103" s="112"/>
      <c r="BL103" s="112"/>
      <c r="BM103" s="74"/>
      <c r="BN103" s="74"/>
      <c r="BO103" s="109"/>
      <c r="BP103" s="74"/>
      <c r="BQ103" s="74"/>
      <c r="BR103" s="109"/>
      <c r="BS103" s="74"/>
      <c r="BT103" s="74"/>
      <c r="BU103" s="109"/>
      <c r="BV103" s="74"/>
      <c r="BW103" s="74"/>
      <c r="BX103" s="109"/>
      <c r="BY103" s="74"/>
      <c r="BZ103" s="74"/>
      <c r="CA103" s="109"/>
      <c r="CB103" s="74"/>
      <c r="CC103" s="74"/>
      <c r="CD103" s="109"/>
      <c r="CE103" s="74"/>
      <c r="CF103" s="74"/>
      <c r="CG103" s="109"/>
      <c r="CH103" s="74"/>
      <c r="CI103" s="74"/>
      <c r="CJ103" s="109"/>
      <c r="CK103" s="74"/>
      <c r="CL103" s="74"/>
      <c r="CM103" s="109"/>
      <c r="CN103" s="74"/>
      <c r="CO103" s="74"/>
      <c r="CP103" s="109"/>
      <c r="CQ103" s="74"/>
      <c r="CR103" s="74"/>
      <c r="CS103" s="109"/>
      <c r="CT103" s="74"/>
      <c r="CU103" s="74"/>
      <c r="CV103" s="109"/>
      <c r="CW103" s="74"/>
      <c r="CX103" s="74"/>
      <c r="CY103" s="109"/>
      <c r="CZ103" s="74"/>
      <c r="DA103" s="74"/>
      <c r="DB103" s="109"/>
      <c r="DC103" s="74"/>
      <c r="DD103" s="74"/>
      <c r="DE103" s="109"/>
      <c r="DF103" s="74"/>
      <c r="DG103" s="74"/>
      <c r="DH103" s="74"/>
      <c r="DI103" s="78"/>
      <c r="DJ103" s="74"/>
      <c r="DK103" s="109"/>
      <c r="DL103" s="78"/>
      <c r="DM103" s="74"/>
      <c r="DN103" s="109"/>
      <c r="DO103" s="78"/>
      <c r="DP103" s="74"/>
      <c r="DQ103" s="109"/>
      <c r="DR103" s="78"/>
      <c r="DS103" s="74"/>
      <c r="DT103" s="109"/>
      <c r="DU103" s="78"/>
      <c r="DV103" s="74"/>
      <c r="DW103" s="109"/>
      <c r="DX103" s="78">
        <v>1761</v>
      </c>
      <c r="DY103" s="74">
        <v>1761</v>
      </c>
      <c r="DZ103" s="74">
        <f t="shared" si="261"/>
        <v>100</v>
      </c>
      <c r="EA103" s="78"/>
      <c r="EB103" s="74"/>
      <c r="EC103" s="109"/>
      <c r="ED103" s="78"/>
      <c r="EE103" s="74"/>
      <c r="EF103" s="109"/>
      <c r="EG103" s="78"/>
      <c r="EH103" s="74"/>
      <c r="EI103" s="109"/>
      <c r="EJ103" s="78"/>
      <c r="EK103" s="74"/>
      <c r="EL103" s="109"/>
      <c r="EM103" s="78"/>
      <c r="EN103" s="74"/>
      <c r="EO103" s="109"/>
      <c r="EP103" s="74"/>
      <c r="EQ103" s="74"/>
      <c r="ER103" s="109"/>
      <c r="ES103" s="74"/>
      <c r="ET103" s="74"/>
      <c r="EU103" s="109"/>
      <c r="EV103" s="78"/>
      <c r="EW103" s="74"/>
      <c r="EX103" s="109"/>
      <c r="EY103" s="78"/>
      <c r="EZ103" s="74"/>
      <c r="FA103" s="109"/>
      <c r="FB103" s="78"/>
      <c r="FC103" s="74"/>
      <c r="FD103" s="109"/>
      <c r="FE103" s="78"/>
      <c r="FF103" s="74"/>
      <c r="FG103" s="109"/>
      <c r="FH103" s="78"/>
      <c r="FI103" s="74"/>
      <c r="FJ103" s="109"/>
      <c r="FK103" s="74"/>
      <c r="FL103" s="74"/>
      <c r="FM103" s="109"/>
      <c r="FN103" s="78"/>
      <c r="FO103" s="74"/>
      <c r="FP103" s="109"/>
      <c r="FQ103" s="74"/>
      <c r="FR103" s="74"/>
      <c r="FS103" s="109"/>
      <c r="FT103" s="74">
        <v>1761</v>
      </c>
      <c r="FU103" s="74">
        <v>1480.1419699999999</v>
      </c>
      <c r="FV103" s="74">
        <f t="shared" si="541"/>
        <v>84.051219193639966</v>
      </c>
      <c r="FW103" s="74"/>
      <c r="FX103" s="74"/>
      <c r="FY103" s="109"/>
      <c r="FZ103" s="74"/>
      <c r="GA103" s="74"/>
      <c r="GB103" s="109"/>
      <c r="GC103" s="74"/>
      <c r="GD103" s="74"/>
      <c r="GE103" s="109"/>
      <c r="GF103" s="74"/>
      <c r="GG103" s="74"/>
      <c r="GH103" s="109"/>
      <c r="GI103" s="74"/>
      <c r="GJ103" s="74"/>
      <c r="GK103" s="109"/>
      <c r="GL103" s="74"/>
      <c r="GM103" s="74"/>
      <c r="GN103" s="109"/>
      <c r="GO103" s="74"/>
      <c r="GP103" s="74"/>
      <c r="GQ103" s="74"/>
      <c r="GR103" s="74"/>
      <c r="GS103" s="74"/>
      <c r="GT103" s="74"/>
      <c r="GU103" s="74"/>
      <c r="GV103" s="74"/>
      <c r="GW103" s="74"/>
      <c r="GX103" s="74"/>
      <c r="GY103" s="74"/>
      <c r="GZ103" s="74"/>
      <c r="HA103" s="74"/>
      <c r="HB103" s="74"/>
      <c r="HC103" s="74"/>
    </row>
    <row r="104" spans="1:211" s="31" customFormat="1" ht="15.75" x14ac:dyDescent="0.25">
      <c r="A104" s="41" t="s">
        <v>477</v>
      </c>
      <c r="B104" s="134">
        <f t="shared" si="409"/>
        <v>1278</v>
      </c>
      <c r="C104" s="134">
        <f t="shared" si="410"/>
        <v>1278</v>
      </c>
      <c r="D104" s="74">
        <f t="shared" si="104"/>
        <v>100</v>
      </c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8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112"/>
      <c r="BK104" s="112"/>
      <c r="BL104" s="112"/>
      <c r="BM104" s="74"/>
      <c r="BN104" s="74"/>
      <c r="BO104" s="109"/>
      <c r="BP104" s="74"/>
      <c r="BQ104" s="74"/>
      <c r="BR104" s="109"/>
      <c r="BS104" s="74"/>
      <c r="BT104" s="74"/>
      <c r="BU104" s="109"/>
      <c r="BV104" s="74"/>
      <c r="BW104" s="74"/>
      <c r="BX104" s="109"/>
      <c r="BY104" s="74"/>
      <c r="BZ104" s="74"/>
      <c r="CA104" s="109"/>
      <c r="CB104" s="74"/>
      <c r="CC104" s="74"/>
      <c r="CD104" s="109"/>
      <c r="CE104" s="74"/>
      <c r="CF104" s="74"/>
      <c r="CG104" s="109"/>
      <c r="CH104" s="74"/>
      <c r="CI104" s="74"/>
      <c r="CJ104" s="109"/>
      <c r="CK104" s="74"/>
      <c r="CL104" s="74"/>
      <c r="CM104" s="109"/>
      <c r="CN104" s="74"/>
      <c r="CO104" s="74"/>
      <c r="CP104" s="109"/>
      <c r="CQ104" s="74"/>
      <c r="CR104" s="74"/>
      <c r="CS104" s="109"/>
      <c r="CT104" s="74"/>
      <c r="CU104" s="74"/>
      <c r="CV104" s="109"/>
      <c r="CW104" s="74"/>
      <c r="CX104" s="74"/>
      <c r="CY104" s="109"/>
      <c r="CZ104" s="74"/>
      <c r="DA104" s="74"/>
      <c r="DB104" s="109"/>
      <c r="DC104" s="74"/>
      <c r="DD104" s="74"/>
      <c r="DE104" s="109"/>
      <c r="DF104" s="74"/>
      <c r="DG104" s="74"/>
      <c r="DH104" s="74"/>
      <c r="DI104" s="78"/>
      <c r="DJ104" s="74"/>
      <c r="DK104" s="109"/>
      <c r="DL104" s="78"/>
      <c r="DM104" s="74"/>
      <c r="DN104" s="109"/>
      <c r="DO104" s="78"/>
      <c r="DP104" s="74"/>
      <c r="DQ104" s="109"/>
      <c r="DR104" s="78"/>
      <c r="DS104" s="74"/>
      <c r="DT104" s="109"/>
      <c r="DU104" s="78"/>
      <c r="DV104" s="74"/>
      <c r="DW104" s="109"/>
      <c r="DX104" s="78">
        <v>639</v>
      </c>
      <c r="DY104" s="74">
        <v>639</v>
      </c>
      <c r="DZ104" s="74">
        <f t="shared" si="261"/>
        <v>100</v>
      </c>
      <c r="EA104" s="78"/>
      <c r="EB104" s="74"/>
      <c r="EC104" s="109"/>
      <c r="ED104" s="78"/>
      <c r="EE104" s="74"/>
      <c r="EF104" s="109"/>
      <c r="EG104" s="78"/>
      <c r="EH104" s="74"/>
      <c r="EI104" s="109"/>
      <c r="EJ104" s="78"/>
      <c r="EK104" s="74"/>
      <c r="EL104" s="109"/>
      <c r="EM104" s="78"/>
      <c r="EN104" s="74"/>
      <c r="EO104" s="109"/>
      <c r="EP104" s="74"/>
      <c r="EQ104" s="74"/>
      <c r="ER104" s="109"/>
      <c r="ES104" s="74"/>
      <c r="ET104" s="74"/>
      <c r="EU104" s="109"/>
      <c r="EV104" s="78"/>
      <c r="EW104" s="74"/>
      <c r="EX104" s="109"/>
      <c r="EY104" s="78"/>
      <c r="EZ104" s="74"/>
      <c r="FA104" s="109"/>
      <c r="FB104" s="78"/>
      <c r="FC104" s="74"/>
      <c r="FD104" s="109"/>
      <c r="FE104" s="78"/>
      <c r="FF104" s="74"/>
      <c r="FG104" s="109"/>
      <c r="FH104" s="78"/>
      <c r="FI104" s="74"/>
      <c r="FJ104" s="109"/>
      <c r="FK104" s="74"/>
      <c r="FL104" s="74"/>
      <c r="FM104" s="109"/>
      <c r="FN104" s="78"/>
      <c r="FO104" s="74"/>
      <c r="FP104" s="109"/>
      <c r="FQ104" s="74"/>
      <c r="FR104" s="74"/>
      <c r="FS104" s="109"/>
      <c r="FT104" s="74">
        <v>639</v>
      </c>
      <c r="FU104" s="74">
        <v>639</v>
      </c>
      <c r="FV104" s="74">
        <f>FU104/FT104*100</f>
        <v>100</v>
      </c>
      <c r="FW104" s="74"/>
      <c r="FX104" s="74"/>
      <c r="FY104" s="109"/>
      <c r="FZ104" s="74"/>
      <c r="GA104" s="74"/>
      <c r="GB104" s="109"/>
      <c r="GC104" s="74"/>
      <c r="GD104" s="74"/>
      <c r="GE104" s="109"/>
      <c r="GF104" s="74"/>
      <c r="GG104" s="74"/>
      <c r="GH104" s="109"/>
      <c r="GI104" s="74"/>
      <c r="GJ104" s="74"/>
      <c r="GK104" s="109"/>
      <c r="GL104" s="74"/>
      <c r="GM104" s="74"/>
      <c r="GN104" s="109"/>
      <c r="GO104" s="74"/>
      <c r="GP104" s="74"/>
      <c r="GQ104" s="74"/>
      <c r="GR104" s="74"/>
      <c r="GS104" s="74"/>
      <c r="GT104" s="74"/>
      <c r="GU104" s="74"/>
      <c r="GV104" s="74"/>
      <c r="GW104" s="74"/>
      <c r="GX104" s="74"/>
      <c r="GY104" s="74"/>
      <c r="GZ104" s="74"/>
      <c r="HA104" s="74"/>
      <c r="HB104" s="74"/>
      <c r="HC104" s="74"/>
    </row>
    <row r="105" spans="1:211" s="31" customFormat="1" ht="15.75" x14ac:dyDescent="0.25">
      <c r="A105" s="41" t="s">
        <v>478</v>
      </c>
      <c r="B105" s="134">
        <f t="shared" si="409"/>
        <v>8154</v>
      </c>
      <c r="C105" s="134">
        <f t="shared" si="410"/>
        <v>5251.8792000000003</v>
      </c>
      <c r="D105" s="74">
        <f t="shared" si="104"/>
        <v>64.408623988226637</v>
      </c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8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112"/>
      <c r="BK105" s="112"/>
      <c r="BL105" s="112"/>
      <c r="BM105" s="74"/>
      <c r="BN105" s="74"/>
      <c r="BO105" s="109"/>
      <c r="BP105" s="74"/>
      <c r="BQ105" s="74"/>
      <c r="BR105" s="109"/>
      <c r="BS105" s="74"/>
      <c r="BT105" s="74"/>
      <c r="BU105" s="109"/>
      <c r="BV105" s="74"/>
      <c r="BW105" s="74"/>
      <c r="BX105" s="109"/>
      <c r="BY105" s="74"/>
      <c r="BZ105" s="74"/>
      <c r="CA105" s="109"/>
      <c r="CB105" s="74"/>
      <c r="CC105" s="74"/>
      <c r="CD105" s="109"/>
      <c r="CE105" s="74"/>
      <c r="CF105" s="74"/>
      <c r="CG105" s="109"/>
      <c r="CH105" s="74"/>
      <c r="CI105" s="74"/>
      <c r="CJ105" s="109"/>
      <c r="CK105" s="74"/>
      <c r="CL105" s="74"/>
      <c r="CM105" s="109"/>
      <c r="CN105" s="74"/>
      <c r="CO105" s="74"/>
      <c r="CP105" s="109"/>
      <c r="CQ105" s="74"/>
      <c r="CR105" s="74"/>
      <c r="CS105" s="109"/>
      <c r="CT105" s="74"/>
      <c r="CU105" s="74"/>
      <c r="CV105" s="109"/>
      <c r="CW105" s="74"/>
      <c r="CX105" s="74"/>
      <c r="CY105" s="109"/>
      <c r="CZ105" s="74"/>
      <c r="DA105" s="74"/>
      <c r="DB105" s="109"/>
      <c r="DC105" s="74"/>
      <c r="DD105" s="74"/>
      <c r="DE105" s="109"/>
      <c r="DF105" s="74"/>
      <c r="DG105" s="74"/>
      <c r="DH105" s="74"/>
      <c r="DI105" s="78"/>
      <c r="DJ105" s="74"/>
      <c r="DK105" s="109"/>
      <c r="DL105" s="78"/>
      <c r="DM105" s="74"/>
      <c r="DN105" s="109"/>
      <c r="DO105" s="78"/>
      <c r="DP105" s="74"/>
      <c r="DQ105" s="109"/>
      <c r="DR105" s="78"/>
      <c r="DS105" s="74"/>
      <c r="DT105" s="109"/>
      <c r="DU105" s="78"/>
      <c r="DV105" s="74"/>
      <c r="DW105" s="109"/>
      <c r="DX105" s="78">
        <v>4077</v>
      </c>
      <c r="DY105" s="74">
        <v>1438.89</v>
      </c>
      <c r="DZ105" s="74">
        <f t="shared" ref="DZ105:DZ167" si="551">DY105/DX105*100</f>
        <v>35.292862398822663</v>
      </c>
      <c r="EA105" s="78"/>
      <c r="EB105" s="74"/>
      <c r="EC105" s="109"/>
      <c r="ED105" s="78"/>
      <c r="EE105" s="74"/>
      <c r="EF105" s="109"/>
      <c r="EG105" s="78"/>
      <c r="EH105" s="74"/>
      <c r="EI105" s="109"/>
      <c r="EJ105" s="78"/>
      <c r="EK105" s="74"/>
      <c r="EL105" s="109"/>
      <c r="EM105" s="78"/>
      <c r="EN105" s="74"/>
      <c r="EO105" s="109"/>
      <c r="EP105" s="74"/>
      <c r="EQ105" s="74"/>
      <c r="ER105" s="109"/>
      <c r="ES105" s="74"/>
      <c r="ET105" s="74"/>
      <c r="EU105" s="109"/>
      <c r="EV105" s="78"/>
      <c r="EW105" s="74"/>
      <c r="EX105" s="109"/>
      <c r="EY105" s="78"/>
      <c r="EZ105" s="74"/>
      <c r="FA105" s="109"/>
      <c r="FB105" s="78"/>
      <c r="FC105" s="74"/>
      <c r="FD105" s="109"/>
      <c r="FE105" s="78"/>
      <c r="FF105" s="74"/>
      <c r="FG105" s="109"/>
      <c r="FH105" s="78"/>
      <c r="FI105" s="74"/>
      <c r="FJ105" s="109"/>
      <c r="FK105" s="74"/>
      <c r="FL105" s="74"/>
      <c r="FM105" s="109"/>
      <c r="FN105" s="78"/>
      <c r="FO105" s="74"/>
      <c r="FP105" s="109"/>
      <c r="FQ105" s="74"/>
      <c r="FR105" s="74"/>
      <c r="FS105" s="109"/>
      <c r="FT105" s="74">
        <v>4077</v>
      </c>
      <c r="FU105" s="74">
        <v>3812.9892</v>
      </c>
      <c r="FV105" s="74">
        <f t="shared" ref="FV105:FV112" si="552">FU105/FT105*100</f>
        <v>93.524385577630611</v>
      </c>
      <c r="FW105" s="74"/>
      <c r="FX105" s="74"/>
      <c r="FY105" s="109"/>
      <c r="FZ105" s="74"/>
      <c r="GA105" s="74"/>
      <c r="GB105" s="109"/>
      <c r="GC105" s="74"/>
      <c r="GD105" s="74"/>
      <c r="GE105" s="109"/>
      <c r="GF105" s="74"/>
      <c r="GG105" s="74"/>
      <c r="GH105" s="109"/>
      <c r="GI105" s="74"/>
      <c r="GJ105" s="74"/>
      <c r="GK105" s="109"/>
      <c r="GL105" s="74"/>
      <c r="GM105" s="74"/>
      <c r="GN105" s="109"/>
      <c r="GO105" s="74"/>
      <c r="GP105" s="74"/>
      <c r="GQ105" s="74"/>
      <c r="GR105" s="74"/>
      <c r="GS105" s="74"/>
      <c r="GT105" s="74"/>
      <c r="GU105" s="74"/>
      <c r="GV105" s="74"/>
      <c r="GW105" s="74"/>
      <c r="GX105" s="74"/>
      <c r="GY105" s="74"/>
      <c r="GZ105" s="74"/>
      <c r="HA105" s="74"/>
      <c r="HB105" s="74"/>
      <c r="HC105" s="74"/>
    </row>
    <row r="106" spans="1:211" s="31" customFormat="1" ht="15.75" x14ac:dyDescent="0.25">
      <c r="A106" s="41" t="s">
        <v>302</v>
      </c>
      <c r="B106" s="134">
        <f t="shared" si="409"/>
        <v>12984.2184</v>
      </c>
      <c r="C106" s="134">
        <f t="shared" si="410"/>
        <v>11961.77</v>
      </c>
      <c r="D106" s="74">
        <f t="shared" si="104"/>
        <v>92.125452849745656</v>
      </c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8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>
        <v>1984.2184</v>
      </c>
      <c r="BE106" s="74">
        <v>961.77</v>
      </c>
      <c r="BF106" s="74">
        <f t="shared" si="375"/>
        <v>48.470974767696944</v>
      </c>
      <c r="BG106" s="74">
        <v>11000</v>
      </c>
      <c r="BH106" s="74">
        <v>11000</v>
      </c>
      <c r="BI106" s="74">
        <f>BH106/BG106*100</f>
        <v>100</v>
      </c>
      <c r="BJ106" s="112"/>
      <c r="BK106" s="112"/>
      <c r="BL106" s="112"/>
      <c r="BM106" s="74"/>
      <c r="BN106" s="74"/>
      <c r="BO106" s="109"/>
      <c r="BP106" s="74"/>
      <c r="BQ106" s="74"/>
      <c r="BR106" s="109"/>
      <c r="BS106" s="74"/>
      <c r="BT106" s="74"/>
      <c r="BU106" s="109"/>
      <c r="BV106" s="74"/>
      <c r="BW106" s="74"/>
      <c r="BX106" s="109"/>
      <c r="BY106" s="74"/>
      <c r="BZ106" s="74"/>
      <c r="CA106" s="109"/>
      <c r="CB106" s="74"/>
      <c r="CC106" s="74"/>
      <c r="CD106" s="109"/>
      <c r="CE106" s="74"/>
      <c r="CF106" s="74"/>
      <c r="CG106" s="109"/>
      <c r="CH106" s="74"/>
      <c r="CI106" s="74"/>
      <c r="CJ106" s="109"/>
      <c r="CK106" s="74"/>
      <c r="CL106" s="74"/>
      <c r="CM106" s="109"/>
      <c r="CN106" s="74"/>
      <c r="CO106" s="74"/>
      <c r="CP106" s="109"/>
      <c r="CQ106" s="74"/>
      <c r="CR106" s="74"/>
      <c r="CS106" s="109"/>
      <c r="CT106" s="74"/>
      <c r="CU106" s="74"/>
      <c r="CV106" s="109"/>
      <c r="CW106" s="74"/>
      <c r="CX106" s="74"/>
      <c r="CY106" s="109"/>
      <c r="CZ106" s="74"/>
      <c r="DA106" s="74"/>
      <c r="DB106" s="74"/>
      <c r="DC106" s="74"/>
      <c r="DD106" s="74"/>
      <c r="DE106" s="109"/>
      <c r="DF106" s="74"/>
      <c r="DG106" s="74"/>
      <c r="DH106" s="74"/>
      <c r="DI106" s="78"/>
      <c r="DJ106" s="74"/>
      <c r="DK106" s="109"/>
      <c r="DL106" s="78"/>
      <c r="DM106" s="74"/>
      <c r="DN106" s="109"/>
      <c r="DO106" s="78"/>
      <c r="DP106" s="74"/>
      <c r="DQ106" s="109"/>
      <c r="DR106" s="78"/>
      <c r="DS106" s="74"/>
      <c r="DT106" s="109"/>
      <c r="DU106" s="78"/>
      <c r="DV106" s="74"/>
      <c r="DW106" s="109"/>
      <c r="DX106" s="78"/>
      <c r="DY106" s="74"/>
      <c r="DZ106" s="74"/>
      <c r="EA106" s="78"/>
      <c r="EB106" s="74"/>
      <c r="EC106" s="109"/>
      <c r="ED106" s="78"/>
      <c r="EE106" s="74"/>
      <c r="EF106" s="109"/>
      <c r="EG106" s="78"/>
      <c r="EH106" s="74"/>
      <c r="EI106" s="109"/>
      <c r="EJ106" s="78"/>
      <c r="EK106" s="74"/>
      <c r="EL106" s="109"/>
      <c r="EM106" s="78"/>
      <c r="EN106" s="74"/>
      <c r="EO106" s="109"/>
      <c r="EP106" s="74"/>
      <c r="EQ106" s="74"/>
      <c r="ER106" s="109"/>
      <c r="ES106" s="74"/>
      <c r="ET106" s="74"/>
      <c r="EU106" s="109"/>
      <c r="EV106" s="78"/>
      <c r="EW106" s="74"/>
      <c r="EX106" s="109"/>
      <c r="EY106" s="78"/>
      <c r="EZ106" s="74"/>
      <c r="FA106" s="109"/>
      <c r="FB106" s="78"/>
      <c r="FC106" s="74"/>
      <c r="FD106" s="109"/>
      <c r="FE106" s="78"/>
      <c r="FF106" s="74"/>
      <c r="FG106" s="109"/>
      <c r="FH106" s="78"/>
      <c r="FI106" s="74"/>
      <c r="FJ106" s="109"/>
      <c r="FK106" s="74"/>
      <c r="FL106" s="74"/>
      <c r="FM106" s="109"/>
      <c r="FN106" s="78"/>
      <c r="FO106" s="74"/>
      <c r="FP106" s="109"/>
      <c r="FQ106" s="74"/>
      <c r="FR106" s="74"/>
      <c r="FS106" s="109"/>
      <c r="FT106" s="74"/>
      <c r="FU106" s="74"/>
      <c r="FV106" s="74"/>
      <c r="FW106" s="74"/>
      <c r="FX106" s="74"/>
      <c r="FY106" s="109"/>
      <c r="FZ106" s="74"/>
      <c r="GA106" s="74"/>
      <c r="GB106" s="109"/>
      <c r="GC106" s="74"/>
      <c r="GD106" s="74"/>
      <c r="GE106" s="109"/>
      <c r="GF106" s="74"/>
      <c r="GG106" s="74"/>
      <c r="GH106" s="109"/>
      <c r="GI106" s="74"/>
      <c r="GJ106" s="74"/>
      <c r="GK106" s="109"/>
      <c r="GL106" s="74"/>
      <c r="GM106" s="74"/>
      <c r="GN106" s="109"/>
      <c r="GO106" s="74"/>
      <c r="GP106" s="74"/>
      <c r="GQ106" s="74"/>
      <c r="GR106" s="74"/>
      <c r="GS106" s="74"/>
      <c r="GT106" s="74"/>
      <c r="GU106" s="74"/>
      <c r="GV106" s="74"/>
      <c r="GW106" s="74"/>
      <c r="GX106" s="74"/>
      <c r="GY106" s="74"/>
      <c r="GZ106" s="74"/>
      <c r="HA106" s="74"/>
      <c r="HB106" s="74"/>
      <c r="HC106" s="74"/>
    </row>
    <row r="107" spans="1:211" s="31" customFormat="1" ht="15.75" x14ac:dyDescent="0.25">
      <c r="A107" s="41" t="s">
        <v>479</v>
      </c>
      <c r="B107" s="134">
        <f t="shared" si="409"/>
        <v>6096</v>
      </c>
      <c r="C107" s="134">
        <f t="shared" si="410"/>
        <v>6096</v>
      </c>
      <c r="D107" s="74">
        <f t="shared" si="104"/>
        <v>100</v>
      </c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8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112"/>
      <c r="BK107" s="112"/>
      <c r="BL107" s="112"/>
      <c r="BM107" s="74"/>
      <c r="BN107" s="74"/>
      <c r="BO107" s="109"/>
      <c r="BP107" s="74"/>
      <c r="BQ107" s="74"/>
      <c r="BR107" s="109"/>
      <c r="BS107" s="74"/>
      <c r="BT107" s="74"/>
      <c r="BU107" s="109"/>
      <c r="BV107" s="74"/>
      <c r="BW107" s="74"/>
      <c r="BX107" s="109"/>
      <c r="BY107" s="74"/>
      <c r="BZ107" s="74"/>
      <c r="CA107" s="109"/>
      <c r="CB107" s="74"/>
      <c r="CC107" s="74"/>
      <c r="CD107" s="109"/>
      <c r="CE107" s="74"/>
      <c r="CF107" s="74"/>
      <c r="CG107" s="109"/>
      <c r="CH107" s="74"/>
      <c r="CI107" s="74"/>
      <c r="CJ107" s="109"/>
      <c r="CK107" s="74"/>
      <c r="CL107" s="74"/>
      <c r="CM107" s="109"/>
      <c r="CN107" s="74"/>
      <c r="CO107" s="74"/>
      <c r="CP107" s="109"/>
      <c r="CQ107" s="74"/>
      <c r="CR107" s="74"/>
      <c r="CS107" s="109"/>
      <c r="CT107" s="74"/>
      <c r="CU107" s="74"/>
      <c r="CV107" s="109"/>
      <c r="CW107" s="74"/>
      <c r="CX107" s="74"/>
      <c r="CY107" s="109"/>
      <c r="CZ107" s="74"/>
      <c r="DA107" s="74"/>
      <c r="DB107" s="109"/>
      <c r="DC107" s="74"/>
      <c r="DD107" s="74"/>
      <c r="DE107" s="109"/>
      <c r="DF107" s="74"/>
      <c r="DG107" s="74"/>
      <c r="DH107" s="74"/>
      <c r="DI107" s="78"/>
      <c r="DJ107" s="74"/>
      <c r="DK107" s="109"/>
      <c r="DL107" s="78"/>
      <c r="DM107" s="74"/>
      <c r="DN107" s="109"/>
      <c r="DO107" s="78"/>
      <c r="DP107" s="74"/>
      <c r="DQ107" s="109"/>
      <c r="DR107" s="78"/>
      <c r="DS107" s="74"/>
      <c r="DT107" s="109"/>
      <c r="DU107" s="78"/>
      <c r="DV107" s="74"/>
      <c r="DW107" s="109"/>
      <c r="DX107" s="78">
        <v>3048</v>
      </c>
      <c r="DY107" s="74">
        <v>3048</v>
      </c>
      <c r="DZ107" s="74">
        <f t="shared" si="551"/>
        <v>100</v>
      </c>
      <c r="EA107" s="78"/>
      <c r="EB107" s="74"/>
      <c r="EC107" s="109"/>
      <c r="ED107" s="78"/>
      <c r="EE107" s="74"/>
      <c r="EF107" s="109"/>
      <c r="EG107" s="78"/>
      <c r="EH107" s="74"/>
      <c r="EI107" s="109"/>
      <c r="EJ107" s="78"/>
      <c r="EK107" s="74"/>
      <c r="EL107" s="109"/>
      <c r="EM107" s="78"/>
      <c r="EN107" s="74"/>
      <c r="EO107" s="109"/>
      <c r="EP107" s="74"/>
      <c r="EQ107" s="74"/>
      <c r="ER107" s="109"/>
      <c r="ES107" s="74"/>
      <c r="ET107" s="74"/>
      <c r="EU107" s="109"/>
      <c r="EV107" s="78"/>
      <c r="EW107" s="74"/>
      <c r="EX107" s="109"/>
      <c r="EY107" s="78"/>
      <c r="EZ107" s="74"/>
      <c r="FA107" s="109"/>
      <c r="FB107" s="78"/>
      <c r="FC107" s="74"/>
      <c r="FD107" s="109"/>
      <c r="FE107" s="78"/>
      <c r="FF107" s="74"/>
      <c r="FG107" s="109"/>
      <c r="FH107" s="78"/>
      <c r="FI107" s="74"/>
      <c r="FJ107" s="109"/>
      <c r="FK107" s="74"/>
      <c r="FL107" s="74"/>
      <c r="FM107" s="109"/>
      <c r="FN107" s="78"/>
      <c r="FO107" s="74"/>
      <c r="FP107" s="109"/>
      <c r="FQ107" s="74"/>
      <c r="FR107" s="74"/>
      <c r="FS107" s="109"/>
      <c r="FT107" s="74">
        <v>3048</v>
      </c>
      <c r="FU107" s="74">
        <v>3048</v>
      </c>
      <c r="FV107" s="74">
        <f t="shared" si="552"/>
        <v>100</v>
      </c>
      <c r="FW107" s="74"/>
      <c r="FX107" s="74"/>
      <c r="FY107" s="109"/>
      <c r="FZ107" s="74"/>
      <c r="GA107" s="74"/>
      <c r="GB107" s="109"/>
      <c r="GC107" s="74"/>
      <c r="GD107" s="74"/>
      <c r="GE107" s="109"/>
      <c r="GF107" s="74"/>
      <c r="GG107" s="74"/>
      <c r="GH107" s="109"/>
      <c r="GI107" s="74"/>
      <c r="GJ107" s="74"/>
      <c r="GK107" s="109"/>
      <c r="GL107" s="74"/>
      <c r="GM107" s="74"/>
      <c r="GN107" s="109"/>
      <c r="GO107" s="74"/>
      <c r="GP107" s="74"/>
      <c r="GQ107" s="74"/>
      <c r="GR107" s="74"/>
      <c r="GS107" s="74"/>
      <c r="GT107" s="74"/>
      <c r="GU107" s="74"/>
      <c r="GV107" s="74"/>
      <c r="GW107" s="74"/>
      <c r="GX107" s="74"/>
      <c r="GY107" s="74"/>
      <c r="GZ107" s="74"/>
      <c r="HA107" s="74"/>
      <c r="HB107" s="74"/>
      <c r="HC107" s="74"/>
    </row>
    <row r="108" spans="1:211" s="31" customFormat="1" ht="15.75" x14ac:dyDescent="0.25">
      <c r="A108" s="41" t="s">
        <v>480</v>
      </c>
      <c r="B108" s="134">
        <f t="shared" si="409"/>
        <v>7008</v>
      </c>
      <c r="C108" s="134">
        <f t="shared" si="410"/>
        <v>2973.4108200000001</v>
      </c>
      <c r="D108" s="74">
        <f t="shared" si="104"/>
        <v>42.428807363013696</v>
      </c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8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112"/>
      <c r="BK108" s="112"/>
      <c r="BL108" s="112"/>
      <c r="BM108" s="74"/>
      <c r="BN108" s="74"/>
      <c r="BO108" s="109"/>
      <c r="BP108" s="74"/>
      <c r="BQ108" s="74"/>
      <c r="BR108" s="109"/>
      <c r="BS108" s="74"/>
      <c r="BT108" s="74"/>
      <c r="BU108" s="109"/>
      <c r="BV108" s="74"/>
      <c r="BW108" s="74"/>
      <c r="BX108" s="109"/>
      <c r="BY108" s="74"/>
      <c r="BZ108" s="74"/>
      <c r="CA108" s="109"/>
      <c r="CB108" s="74"/>
      <c r="CC108" s="74"/>
      <c r="CD108" s="109"/>
      <c r="CE108" s="74"/>
      <c r="CF108" s="74"/>
      <c r="CG108" s="109"/>
      <c r="CH108" s="74"/>
      <c r="CI108" s="74"/>
      <c r="CJ108" s="109"/>
      <c r="CK108" s="74"/>
      <c r="CL108" s="74"/>
      <c r="CM108" s="109"/>
      <c r="CN108" s="74"/>
      <c r="CO108" s="74"/>
      <c r="CP108" s="109"/>
      <c r="CQ108" s="74"/>
      <c r="CR108" s="74"/>
      <c r="CS108" s="109"/>
      <c r="CT108" s="74"/>
      <c r="CU108" s="74"/>
      <c r="CV108" s="109"/>
      <c r="CW108" s="74"/>
      <c r="CX108" s="74"/>
      <c r="CY108" s="109"/>
      <c r="CZ108" s="74"/>
      <c r="DA108" s="74"/>
      <c r="DB108" s="109"/>
      <c r="DC108" s="74"/>
      <c r="DD108" s="74"/>
      <c r="DE108" s="109"/>
      <c r="DF108" s="74"/>
      <c r="DG108" s="74"/>
      <c r="DH108" s="74"/>
      <c r="DI108" s="78"/>
      <c r="DJ108" s="74"/>
      <c r="DK108" s="109"/>
      <c r="DL108" s="78"/>
      <c r="DM108" s="74"/>
      <c r="DN108" s="109"/>
      <c r="DO108" s="78"/>
      <c r="DP108" s="74"/>
      <c r="DQ108" s="109"/>
      <c r="DR108" s="78"/>
      <c r="DS108" s="74"/>
      <c r="DT108" s="109"/>
      <c r="DU108" s="78"/>
      <c r="DV108" s="74"/>
      <c r="DW108" s="109"/>
      <c r="DX108" s="78">
        <v>3504</v>
      </c>
      <c r="DY108" s="74"/>
      <c r="DZ108" s="74">
        <f t="shared" si="551"/>
        <v>0</v>
      </c>
      <c r="EA108" s="78"/>
      <c r="EB108" s="74"/>
      <c r="EC108" s="109"/>
      <c r="ED108" s="78"/>
      <c r="EE108" s="74"/>
      <c r="EF108" s="109"/>
      <c r="EG108" s="78"/>
      <c r="EH108" s="74"/>
      <c r="EI108" s="109"/>
      <c r="EJ108" s="78"/>
      <c r="EK108" s="74"/>
      <c r="EL108" s="109"/>
      <c r="EM108" s="78"/>
      <c r="EN108" s="74"/>
      <c r="EO108" s="109"/>
      <c r="EP108" s="74"/>
      <c r="EQ108" s="74"/>
      <c r="ER108" s="109"/>
      <c r="ES108" s="74"/>
      <c r="ET108" s="74"/>
      <c r="EU108" s="109"/>
      <c r="EV108" s="78"/>
      <c r="EW108" s="74"/>
      <c r="EX108" s="109"/>
      <c r="EY108" s="78"/>
      <c r="EZ108" s="74"/>
      <c r="FA108" s="109"/>
      <c r="FB108" s="78"/>
      <c r="FC108" s="74"/>
      <c r="FD108" s="109"/>
      <c r="FE108" s="78"/>
      <c r="FF108" s="74"/>
      <c r="FG108" s="109"/>
      <c r="FH108" s="78"/>
      <c r="FI108" s="74"/>
      <c r="FJ108" s="109"/>
      <c r="FK108" s="74"/>
      <c r="FL108" s="74"/>
      <c r="FM108" s="109"/>
      <c r="FN108" s="78"/>
      <c r="FO108" s="74"/>
      <c r="FP108" s="109"/>
      <c r="FQ108" s="74"/>
      <c r="FR108" s="74"/>
      <c r="FS108" s="109"/>
      <c r="FT108" s="74">
        <v>3504</v>
      </c>
      <c r="FU108" s="74">
        <v>2973.4108200000001</v>
      </c>
      <c r="FV108" s="74">
        <f t="shared" si="552"/>
        <v>84.857614726027393</v>
      </c>
      <c r="FW108" s="74"/>
      <c r="FX108" s="74"/>
      <c r="FY108" s="109"/>
      <c r="FZ108" s="74"/>
      <c r="GA108" s="74"/>
      <c r="GB108" s="109"/>
      <c r="GC108" s="74"/>
      <c r="GD108" s="74"/>
      <c r="GE108" s="109"/>
      <c r="GF108" s="74"/>
      <c r="GG108" s="74"/>
      <c r="GH108" s="109"/>
      <c r="GI108" s="74"/>
      <c r="GJ108" s="74"/>
      <c r="GK108" s="109"/>
      <c r="GL108" s="74"/>
      <c r="GM108" s="74"/>
      <c r="GN108" s="109"/>
      <c r="GO108" s="74"/>
      <c r="GP108" s="74"/>
      <c r="GQ108" s="74"/>
      <c r="GR108" s="74"/>
      <c r="GS108" s="74"/>
      <c r="GT108" s="74"/>
      <c r="GU108" s="74"/>
      <c r="GV108" s="74"/>
      <c r="GW108" s="74"/>
      <c r="GX108" s="74"/>
      <c r="GY108" s="74"/>
      <c r="GZ108" s="74"/>
      <c r="HA108" s="74"/>
      <c r="HB108" s="74"/>
      <c r="HC108" s="74"/>
    </row>
    <row r="109" spans="1:211" s="31" customFormat="1" ht="15.75" x14ac:dyDescent="0.25">
      <c r="A109" s="41" t="s">
        <v>285</v>
      </c>
      <c r="B109" s="134">
        <f t="shared" si="409"/>
        <v>4278</v>
      </c>
      <c r="C109" s="134">
        <f t="shared" si="410"/>
        <v>3752.3521000000001</v>
      </c>
      <c r="D109" s="74">
        <f t="shared" si="104"/>
        <v>87.712765310892934</v>
      </c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8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112"/>
      <c r="BK109" s="112"/>
      <c r="BL109" s="112"/>
      <c r="BM109" s="74"/>
      <c r="BN109" s="74"/>
      <c r="BO109" s="109"/>
      <c r="BP109" s="74"/>
      <c r="BQ109" s="74"/>
      <c r="BR109" s="109"/>
      <c r="BS109" s="74"/>
      <c r="BT109" s="74"/>
      <c r="BU109" s="109"/>
      <c r="BV109" s="74"/>
      <c r="BW109" s="74"/>
      <c r="BX109" s="109"/>
      <c r="BY109" s="74"/>
      <c r="BZ109" s="74"/>
      <c r="CA109" s="109"/>
      <c r="CB109" s="74"/>
      <c r="CC109" s="74"/>
      <c r="CD109" s="109"/>
      <c r="CE109" s="74"/>
      <c r="CF109" s="74"/>
      <c r="CG109" s="109"/>
      <c r="CH109" s="74"/>
      <c r="CI109" s="74"/>
      <c r="CJ109" s="109"/>
      <c r="CK109" s="74"/>
      <c r="CL109" s="74"/>
      <c r="CM109" s="109"/>
      <c r="CN109" s="74"/>
      <c r="CO109" s="74"/>
      <c r="CP109" s="109"/>
      <c r="CQ109" s="74"/>
      <c r="CR109" s="74"/>
      <c r="CS109" s="109"/>
      <c r="CT109" s="74"/>
      <c r="CU109" s="74"/>
      <c r="CV109" s="109"/>
      <c r="CW109" s="74"/>
      <c r="CX109" s="74"/>
      <c r="CY109" s="109"/>
      <c r="CZ109" s="74"/>
      <c r="DA109" s="74"/>
      <c r="DB109" s="109"/>
      <c r="DC109" s="74"/>
      <c r="DD109" s="74"/>
      <c r="DE109" s="109"/>
      <c r="DF109" s="74"/>
      <c r="DG109" s="74"/>
      <c r="DH109" s="74"/>
      <c r="DI109" s="78"/>
      <c r="DJ109" s="74"/>
      <c r="DK109" s="109"/>
      <c r="DL109" s="78"/>
      <c r="DM109" s="74"/>
      <c r="DN109" s="109"/>
      <c r="DO109" s="78"/>
      <c r="DP109" s="74"/>
      <c r="DQ109" s="109"/>
      <c r="DR109" s="78"/>
      <c r="DS109" s="74"/>
      <c r="DT109" s="109"/>
      <c r="DU109" s="78"/>
      <c r="DV109" s="74"/>
      <c r="DW109" s="109"/>
      <c r="DX109" s="78">
        <v>2139</v>
      </c>
      <c r="DY109" s="74">
        <v>2139</v>
      </c>
      <c r="DZ109" s="74">
        <f t="shared" si="551"/>
        <v>100</v>
      </c>
      <c r="EA109" s="78"/>
      <c r="EB109" s="74"/>
      <c r="EC109" s="109"/>
      <c r="ED109" s="78"/>
      <c r="EE109" s="74"/>
      <c r="EF109" s="109"/>
      <c r="EG109" s="78"/>
      <c r="EH109" s="74"/>
      <c r="EI109" s="109"/>
      <c r="EJ109" s="78"/>
      <c r="EK109" s="74"/>
      <c r="EL109" s="109"/>
      <c r="EM109" s="78"/>
      <c r="EN109" s="74"/>
      <c r="EO109" s="109"/>
      <c r="EP109" s="74"/>
      <c r="EQ109" s="74"/>
      <c r="ER109" s="109"/>
      <c r="ES109" s="74"/>
      <c r="ET109" s="74"/>
      <c r="EU109" s="109"/>
      <c r="EV109" s="78"/>
      <c r="EW109" s="74"/>
      <c r="EX109" s="109"/>
      <c r="EY109" s="78"/>
      <c r="EZ109" s="74"/>
      <c r="FA109" s="109"/>
      <c r="FB109" s="78"/>
      <c r="FC109" s="74"/>
      <c r="FD109" s="109"/>
      <c r="FE109" s="78"/>
      <c r="FF109" s="74"/>
      <c r="FG109" s="109"/>
      <c r="FH109" s="78"/>
      <c r="FI109" s="74"/>
      <c r="FJ109" s="109"/>
      <c r="FK109" s="74"/>
      <c r="FL109" s="74"/>
      <c r="FM109" s="109"/>
      <c r="FN109" s="78"/>
      <c r="FO109" s="74"/>
      <c r="FP109" s="109"/>
      <c r="FQ109" s="74"/>
      <c r="FR109" s="74"/>
      <c r="FS109" s="109"/>
      <c r="FT109" s="74">
        <v>2139</v>
      </c>
      <c r="FU109" s="74">
        <v>1613.3521000000001</v>
      </c>
      <c r="FV109" s="74">
        <f t="shared" si="552"/>
        <v>75.425530621785882</v>
      </c>
      <c r="FW109" s="74"/>
      <c r="FX109" s="74"/>
      <c r="FY109" s="109"/>
      <c r="FZ109" s="74"/>
      <c r="GA109" s="74"/>
      <c r="GB109" s="109"/>
      <c r="GC109" s="74"/>
      <c r="GD109" s="74"/>
      <c r="GE109" s="109"/>
      <c r="GF109" s="74"/>
      <c r="GG109" s="74"/>
      <c r="GH109" s="109"/>
      <c r="GI109" s="74"/>
      <c r="GJ109" s="74"/>
      <c r="GK109" s="109"/>
      <c r="GL109" s="74"/>
      <c r="GM109" s="74"/>
      <c r="GN109" s="109"/>
      <c r="GO109" s="74"/>
      <c r="GP109" s="74"/>
      <c r="GQ109" s="74"/>
      <c r="GR109" s="74"/>
      <c r="GS109" s="74"/>
      <c r="GT109" s="74"/>
      <c r="GU109" s="74"/>
      <c r="GV109" s="74"/>
      <c r="GW109" s="74"/>
      <c r="GX109" s="74"/>
      <c r="GY109" s="74"/>
      <c r="GZ109" s="74"/>
      <c r="HA109" s="74"/>
      <c r="HB109" s="74"/>
      <c r="HC109" s="74"/>
    </row>
    <row r="110" spans="1:211" s="31" customFormat="1" ht="15.75" x14ac:dyDescent="0.25">
      <c r="A110" s="41" t="s">
        <v>299</v>
      </c>
      <c r="B110" s="134">
        <f t="shared" si="409"/>
        <v>8016</v>
      </c>
      <c r="C110" s="134">
        <f t="shared" si="410"/>
        <v>3145.9982400000004</v>
      </c>
      <c r="D110" s="74">
        <f t="shared" si="104"/>
        <v>39.246485029940125</v>
      </c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8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112"/>
      <c r="BK110" s="112"/>
      <c r="BL110" s="112"/>
      <c r="BM110" s="74"/>
      <c r="BN110" s="74"/>
      <c r="BO110" s="109"/>
      <c r="BP110" s="74"/>
      <c r="BQ110" s="74"/>
      <c r="BR110" s="109"/>
      <c r="BS110" s="74"/>
      <c r="BT110" s="74"/>
      <c r="BU110" s="109"/>
      <c r="BV110" s="74"/>
      <c r="BW110" s="74"/>
      <c r="BX110" s="109"/>
      <c r="BY110" s="74"/>
      <c r="BZ110" s="74"/>
      <c r="CA110" s="109"/>
      <c r="CB110" s="74"/>
      <c r="CC110" s="74"/>
      <c r="CD110" s="109"/>
      <c r="CE110" s="74"/>
      <c r="CF110" s="74"/>
      <c r="CG110" s="109"/>
      <c r="CH110" s="74"/>
      <c r="CI110" s="74"/>
      <c r="CJ110" s="109"/>
      <c r="CK110" s="74"/>
      <c r="CL110" s="74"/>
      <c r="CM110" s="109"/>
      <c r="CN110" s="74"/>
      <c r="CO110" s="74"/>
      <c r="CP110" s="109"/>
      <c r="CQ110" s="74"/>
      <c r="CR110" s="74"/>
      <c r="CS110" s="109"/>
      <c r="CT110" s="74"/>
      <c r="CU110" s="74"/>
      <c r="CV110" s="109"/>
      <c r="CW110" s="74"/>
      <c r="CX110" s="74"/>
      <c r="CY110" s="109"/>
      <c r="CZ110" s="74"/>
      <c r="DA110" s="74"/>
      <c r="DB110" s="109"/>
      <c r="DC110" s="74"/>
      <c r="DD110" s="74"/>
      <c r="DE110" s="109"/>
      <c r="DF110" s="74"/>
      <c r="DG110" s="74"/>
      <c r="DH110" s="74"/>
      <c r="DI110" s="78"/>
      <c r="DJ110" s="74"/>
      <c r="DK110" s="109"/>
      <c r="DL110" s="78"/>
      <c r="DM110" s="74"/>
      <c r="DN110" s="109"/>
      <c r="DO110" s="78"/>
      <c r="DP110" s="74"/>
      <c r="DQ110" s="109"/>
      <c r="DR110" s="78"/>
      <c r="DS110" s="74"/>
      <c r="DT110" s="109"/>
      <c r="DU110" s="78"/>
      <c r="DV110" s="74"/>
      <c r="DW110" s="109"/>
      <c r="DX110" s="78">
        <v>4008</v>
      </c>
      <c r="DY110" s="74"/>
      <c r="DZ110" s="74">
        <f t="shared" si="551"/>
        <v>0</v>
      </c>
      <c r="EA110" s="78"/>
      <c r="EB110" s="74"/>
      <c r="EC110" s="109"/>
      <c r="ED110" s="78"/>
      <c r="EE110" s="74"/>
      <c r="EF110" s="109"/>
      <c r="EG110" s="78"/>
      <c r="EH110" s="74"/>
      <c r="EI110" s="109"/>
      <c r="EJ110" s="78"/>
      <c r="EK110" s="74"/>
      <c r="EL110" s="109"/>
      <c r="EM110" s="78"/>
      <c r="EN110" s="74"/>
      <c r="EO110" s="109"/>
      <c r="EP110" s="74"/>
      <c r="EQ110" s="74"/>
      <c r="ER110" s="109"/>
      <c r="ES110" s="74"/>
      <c r="ET110" s="74"/>
      <c r="EU110" s="109"/>
      <c r="EV110" s="78"/>
      <c r="EW110" s="74"/>
      <c r="EX110" s="109"/>
      <c r="EY110" s="78"/>
      <c r="EZ110" s="74"/>
      <c r="FA110" s="109"/>
      <c r="FB110" s="78"/>
      <c r="FC110" s="74"/>
      <c r="FD110" s="109"/>
      <c r="FE110" s="78"/>
      <c r="FF110" s="74"/>
      <c r="FG110" s="109"/>
      <c r="FH110" s="78"/>
      <c r="FI110" s="74"/>
      <c r="FJ110" s="109"/>
      <c r="FK110" s="74"/>
      <c r="FL110" s="74"/>
      <c r="FM110" s="109"/>
      <c r="FN110" s="78"/>
      <c r="FO110" s="74"/>
      <c r="FP110" s="109"/>
      <c r="FQ110" s="74"/>
      <c r="FR110" s="74"/>
      <c r="FS110" s="109"/>
      <c r="FT110" s="74">
        <v>4008</v>
      </c>
      <c r="FU110" s="74">
        <v>3145.9982400000004</v>
      </c>
      <c r="FV110" s="74">
        <f t="shared" si="552"/>
        <v>78.49297005988025</v>
      </c>
      <c r="FW110" s="74"/>
      <c r="FX110" s="74"/>
      <c r="FY110" s="109"/>
      <c r="FZ110" s="74"/>
      <c r="GA110" s="74"/>
      <c r="GB110" s="109"/>
      <c r="GC110" s="74"/>
      <c r="GD110" s="74"/>
      <c r="GE110" s="109"/>
      <c r="GF110" s="74"/>
      <c r="GG110" s="74"/>
      <c r="GH110" s="109"/>
      <c r="GI110" s="74"/>
      <c r="GJ110" s="74"/>
      <c r="GK110" s="109"/>
      <c r="GL110" s="74"/>
      <c r="GM110" s="74"/>
      <c r="GN110" s="109"/>
      <c r="GO110" s="74"/>
      <c r="GP110" s="74"/>
      <c r="GQ110" s="74"/>
      <c r="GR110" s="74"/>
      <c r="GS110" s="74"/>
      <c r="GT110" s="74"/>
      <c r="GU110" s="74"/>
      <c r="GV110" s="74"/>
      <c r="GW110" s="74"/>
      <c r="GX110" s="74"/>
      <c r="GY110" s="74"/>
      <c r="GZ110" s="74"/>
      <c r="HA110" s="74"/>
      <c r="HB110" s="74"/>
      <c r="HC110" s="74"/>
    </row>
    <row r="111" spans="1:211" s="31" customFormat="1" ht="15.75" x14ac:dyDescent="0.25">
      <c r="A111" s="41" t="s">
        <v>407</v>
      </c>
      <c r="B111" s="134">
        <f t="shared" si="409"/>
        <v>7356</v>
      </c>
      <c r="C111" s="134">
        <f t="shared" si="410"/>
        <v>7355.9879999999994</v>
      </c>
      <c r="D111" s="74">
        <f t="shared" si="104"/>
        <v>99.999836867862953</v>
      </c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8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112"/>
      <c r="BK111" s="112"/>
      <c r="BL111" s="112"/>
      <c r="BM111" s="74"/>
      <c r="BN111" s="74"/>
      <c r="BO111" s="109"/>
      <c r="BP111" s="74"/>
      <c r="BQ111" s="74"/>
      <c r="BR111" s="109"/>
      <c r="BS111" s="74"/>
      <c r="BT111" s="74"/>
      <c r="BU111" s="109"/>
      <c r="BV111" s="74"/>
      <c r="BW111" s="74"/>
      <c r="BX111" s="109"/>
      <c r="BY111" s="74"/>
      <c r="BZ111" s="74"/>
      <c r="CA111" s="109"/>
      <c r="CB111" s="74"/>
      <c r="CC111" s="74"/>
      <c r="CD111" s="109"/>
      <c r="CE111" s="74"/>
      <c r="CF111" s="74"/>
      <c r="CG111" s="109"/>
      <c r="CH111" s="74"/>
      <c r="CI111" s="74"/>
      <c r="CJ111" s="109"/>
      <c r="CK111" s="74"/>
      <c r="CL111" s="74"/>
      <c r="CM111" s="109"/>
      <c r="CN111" s="74"/>
      <c r="CO111" s="74"/>
      <c r="CP111" s="109"/>
      <c r="CQ111" s="74"/>
      <c r="CR111" s="74"/>
      <c r="CS111" s="109"/>
      <c r="CT111" s="74"/>
      <c r="CU111" s="74"/>
      <c r="CV111" s="109"/>
      <c r="CW111" s="74"/>
      <c r="CX111" s="74"/>
      <c r="CY111" s="109"/>
      <c r="CZ111" s="74"/>
      <c r="DA111" s="74"/>
      <c r="DB111" s="109"/>
      <c r="DC111" s="74"/>
      <c r="DD111" s="74"/>
      <c r="DE111" s="109"/>
      <c r="DF111" s="74"/>
      <c r="DG111" s="74"/>
      <c r="DH111" s="74"/>
      <c r="DI111" s="78"/>
      <c r="DJ111" s="74"/>
      <c r="DK111" s="109"/>
      <c r="DL111" s="78"/>
      <c r="DM111" s="74"/>
      <c r="DN111" s="109"/>
      <c r="DO111" s="78"/>
      <c r="DP111" s="74"/>
      <c r="DQ111" s="109"/>
      <c r="DR111" s="78"/>
      <c r="DS111" s="74"/>
      <c r="DT111" s="109"/>
      <c r="DU111" s="78"/>
      <c r="DV111" s="74"/>
      <c r="DW111" s="109"/>
      <c r="DX111" s="78">
        <v>3678</v>
      </c>
      <c r="DY111" s="74">
        <v>3678</v>
      </c>
      <c r="DZ111" s="74">
        <f t="shared" si="551"/>
        <v>100</v>
      </c>
      <c r="EA111" s="78"/>
      <c r="EB111" s="74"/>
      <c r="EC111" s="109"/>
      <c r="ED111" s="78"/>
      <c r="EE111" s="74"/>
      <c r="EF111" s="109"/>
      <c r="EG111" s="78"/>
      <c r="EH111" s="74"/>
      <c r="EI111" s="109"/>
      <c r="EJ111" s="78"/>
      <c r="EK111" s="74"/>
      <c r="EL111" s="109"/>
      <c r="EM111" s="78"/>
      <c r="EN111" s="74"/>
      <c r="EO111" s="109"/>
      <c r="EP111" s="74"/>
      <c r="EQ111" s="74"/>
      <c r="ER111" s="109"/>
      <c r="ES111" s="74"/>
      <c r="ET111" s="74"/>
      <c r="EU111" s="109"/>
      <c r="EV111" s="78"/>
      <c r="EW111" s="74"/>
      <c r="EX111" s="109"/>
      <c r="EY111" s="78"/>
      <c r="EZ111" s="74"/>
      <c r="FA111" s="109"/>
      <c r="FB111" s="78"/>
      <c r="FC111" s="74"/>
      <c r="FD111" s="109"/>
      <c r="FE111" s="78"/>
      <c r="FF111" s="74"/>
      <c r="FG111" s="109"/>
      <c r="FH111" s="78"/>
      <c r="FI111" s="74"/>
      <c r="FJ111" s="109"/>
      <c r="FK111" s="74"/>
      <c r="FL111" s="74"/>
      <c r="FM111" s="109"/>
      <c r="FN111" s="78"/>
      <c r="FO111" s="74"/>
      <c r="FP111" s="109"/>
      <c r="FQ111" s="74"/>
      <c r="FR111" s="74"/>
      <c r="FS111" s="109"/>
      <c r="FT111" s="74">
        <v>3678</v>
      </c>
      <c r="FU111" s="74">
        <v>3677.9879999999998</v>
      </c>
      <c r="FV111" s="74">
        <f t="shared" si="552"/>
        <v>99.999673735725935</v>
      </c>
      <c r="FW111" s="74"/>
      <c r="FX111" s="74"/>
      <c r="FY111" s="109"/>
      <c r="FZ111" s="74"/>
      <c r="GA111" s="74"/>
      <c r="GB111" s="109"/>
      <c r="GC111" s="74"/>
      <c r="GD111" s="74"/>
      <c r="GE111" s="109"/>
      <c r="GF111" s="74"/>
      <c r="GG111" s="74"/>
      <c r="GH111" s="109"/>
      <c r="GI111" s="74"/>
      <c r="GJ111" s="74"/>
      <c r="GK111" s="109"/>
      <c r="GL111" s="74"/>
      <c r="GM111" s="74"/>
      <c r="GN111" s="109"/>
      <c r="GO111" s="74"/>
      <c r="GP111" s="74"/>
      <c r="GQ111" s="74"/>
      <c r="GR111" s="74"/>
      <c r="GS111" s="74"/>
      <c r="GT111" s="74"/>
      <c r="GU111" s="74"/>
      <c r="GV111" s="74"/>
      <c r="GW111" s="74"/>
      <c r="GX111" s="74"/>
      <c r="GY111" s="74"/>
      <c r="GZ111" s="74"/>
      <c r="HA111" s="74"/>
      <c r="HB111" s="74"/>
      <c r="HC111" s="74"/>
    </row>
    <row r="112" spans="1:211" s="31" customFormat="1" ht="15.75" x14ac:dyDescent="0.25">
      <c r="A112" s="41" t="s">
        <v>481</v>
      </c>
      <c r="B112" s="134">
        <f t="shared" si="409"/>
        <v>3294</v>
      </c>
      <c r="C112" s="134">
        <f t="shared" si="410"/>
        <v>2408.7361900000001</v>
      </c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8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112"/>
      <c r="BK112" s="112"/>
      <c r="BL112" s="112"/>
      <c r="BM112" s="74"/>
      <c r="BN112" s="74"/>
      <c r="BO112" s="109"/>
      <c r="BP112" s="74"/>
      <c r="BQ112" s="74"/>
      <c r="BR112" s="109"/>
      <c r="BS112" s="74"/>
      <c r="BT112" s="74"/>
      <c r="BU112" s="109"/>
      <c r="BV112" s="74"/>
      <c r="BW112" s="74"/>
      <c r="BX112" s="109"/>
      <c r="BY112" s="74"/>
      <c r="BZ112" s="74"/>
      <c r="CA112" s="109"/>
      <c r="CB112" s="74"/>
      <c r="CC112" s="74"/>
      <c r="CD112" s="109"/>
      <c r="CE112" s="74"/>
      <c r="CF112" s="74"/>
      <c r="CG112" s="109"/>
      <c r="CH112" s="74"/>
      <c r="CI112" s="74"/>
      <c r="CJ112" s="109"/>
      <c r="CK112" s="74"/>
      <c r="CL112" s="74"/>
      <c r="CM112" s="109"/>
      <c r="CN112" s="74"/>
      <c r="CO112" s="74"/>
      <c r="CP112" s="109"/>
      <c r="CQ112" s="74"/>
      <c r="CR112" s="74"/>
      <c r="CS112" s="109"/>
      <c r="CT112" s="74"/>
      <c r="CU112" s="74"/>
      <c r="CV112" s="109"/>
      <c r="CW112" s="74"/>
      <c r="CX112" s="74"/>
      <c r="CY112" s="109"/>
      <c r="CZ112" s="74"/>
      <c r="DA112" s="74"/>
      <c r="DB112" s="109"/>
      <c r="DC112" s="74"/>
      <c r="DD112" s="74"/>
      <c r="DE112" s="109"/>
      <c r="DF112" s="74"/>
      <c r="DG112" s="74"/>
      <c r="DH112" s="74"/>
      <c r="DI112" s="78"/>
      <c r="DJ112" s="74"/>
      <c r="DK112" s="109"/>
      <c r="DL112" s="78"/>
      <c r="DM112" s="74"/>
      <c r="DN112" s="109"/>
      <c r="DO112" s="78"/>
      <c r="DP112" s="74"/>
      <c r="DQ112" s="109"/>
      <c r="DR112" s="78"/>
      <c r="DS112" s="74"/>
      <c r="DT112" s="109"/>
      <c r="DU112" s="78"/>
      <c r="DV112" s="74"/>
      <c r="DW112" s="109"/>
      <c r="DX112" s="78">
        <v>1647</v>
      </c>
      <c r="DY112" s="74">
        <v>1647</v>
      </c>
      <c r="DZ112" s="74">
        <f t="shared" si="551"/>
        <v>100</v>
      </c>
      <c r="EA112" s="78"/>
      <c r="EB112" s="74"/>
      <c r="EC112" s="109"/>
      <c r="ED112" s="78"/>
      <c r="EE112" s="74"/>
      <c r="EF112" s="109"/>
      <c r="EG112" s="78"/>
      <c r="EH112" s="74"/>
      <c r="EI112" s="109"/>
      <c r="EJ112" s="78"/>
      <c r="EK112" s="74"/>
      <c r="EL112" s="109"/>
      <c r="EM112" s="78"/>
      <c r="EN112" s="74"/>
      <c r="EO112" s="109"/>
      <c r="EP112" s="74"/>
      <c r="EQ112" s="74"/>
      <c r="ER112" s="109"/>
      <c r="ES112" s="74"/>
      <c r="ET112" s="74"/>
      <c r="EU112" s="109"/>
      <c r="EV112" s="78"/>
      <c r="EW112" s="74"/>
      <c r="EX112" s="109"/>
      <c r="EY112" s="78"/>
      <c r="EZ112" s="74"/>
      <c r="FA112" s="109"/>
      <c r="FB112" s="78"/>
      <c r="FC112" s="74"/>
      <c r="FD112" s="109"/>
      <c r="FE112" s="78"/>
      <c r="FF112" s="74"/>
      <c r="FG112" s="109"/>
      <c r="FH112" s="78"/>
      <c r="FI112" s="74"/>
      <c r="FJ112" s="109"/>
      <c r="FK112" s="74"/>
      <c r="FL112" s="74"/>
      <c r="FM112" s="109"/>
      <c r="FN112" s="78"/>
      <c r="FO112" s="74"/>
      <c r="FP112" s="109"/>
      <c r="FQ112" s="74"/>
      <c r="FR112" s="74"/>
      <c r="FS112" s="109"/>
      <c r="FT112" s="74">
        <v>1647</v>
      </c>
      <c r="FU112" s="74">
        <v>761.73618999999997</v>
      </c>
      <c r="FV112" s="74">
        <f t="shared" si="552"/>
        <v>46.249920461445051</v>
      </c>
      <c r="FW112" s="74"/>
      <c r="FX112" s="74"/>
      <c r="FY112" s="109"/>
      <c r="FZ112" s="74"/>
      <c r="GA112" s="74"/>
      <c r="GB112" s="109"/>
      <c r="GC112" s="74"/>
      <c r="GD112" s="74"/>
      <c r="GE112" s="109"/>
      <c r="GF112" s="74"/>
      <c r="GG112" s="74"/>
      <c r="GH112" s="109"/>
      <c r="GI112" s="74"/>
      <c r="GJ112" s="74"/>
      <c r="GK112" s="109"/>
      <c r="GL112" s="74"/>
      <c r="GM112" s="74"/>
      <c r="GN112" s="109"/>
      <c r="GO112" s="74"/>
      <c r="GP112" s="74"/>
      <c r="GQ112" s="74"/>
      <c r="GR112" s="74"/>
      <c r="GS112" s="74"/>
      <c r="GT112" s="74"/>
      <c r="GU112" s="74"/>
      <c r="GV112" s="74"/>
      <c r="GW112" s="74"/>
      <c r="GX112" s="74"/>
      <c r="GY112" s="74"/>
      <c r="GZ112" s="74"/>
      <c r="HA112" s="74"/>
      <c r="HB112" s="74"/>
      <c r="HC112" s="74"/>
    </row>
    <row r="113" spans="1:211" s="32" customFormat="1" ht="31.5" x14ac:dyDescent="0.25">
      <c r="A113" s="40" t="s">
        <v>307</v>
      </c>
      <c r="B113" s="133">
        <f t="shared" si="409"/>
        <v>63575.961999999985</v>
      </c>
      <c r="C113" s="133">
        <f t="shared" si="410"/>
        <v>51267.026460000001</v>
      </c>
      <c r="D113" s="91">
        <f t="shared" ref="D113" si="553">C113/B113*100</f>
        <v>80.639010165508807</v>
      </c>
      <c r="E113" s="92">
        <f t="shared" ref="E113:BL113" si="554">E114+E115+E116+E117+E118+E119+E120+E121</f>
        <v>0</v>
      </c>
      <c r="F113" s="92">
        <f t="shared" si="554"/>
        <v>0</v>
      </c>
      <c r="G113" s="92">
        <f t="shared" si="554"/>
        <v>0</v>
      </c>
      <c r="H113" s="92">
        <f t="shared" si="554"/>
        <v>0</v>
      </c>
      <c r="I113" s="92">
        <f t="shared" si="554"/>
        <v>0</v>
      </c>
      <c r="J113" s="92">
        <f t="shared" si="554"/>
        <v>0</v>
      </c>
      <c r="K113" s="92">
        <f t="shared" ref="K113:M113" si="555">K114+K115+K116+K117+K118+K119+K120+K121</f>
        <v>0</v>
      </c>
      <c r="L113" s="92">
        <f t="shared" si="555"/>
        <v>0</v>
      </c>
      <c r="M113" s="92">
        <f t="shared" si="555"/>
        <v>0</v>
      </c>
      <c r="N113" s="92">
        <f t="shared" ref="N113:P113" si="556">N114+N115+N116+N117+N118+N119+N120+N121</f>
        <v>0</v>
      </c>
      <c r="O113" s="92">
        <f t="shared" si="556"/>
        <v>0</v>
      </c>
      <c r="P113" s="92">
        <f t="shared" si="556"/>
        <v>0</v>
      </c>
      <c r="Q113" s="92">
        <f t="shared" ref="Q113:S113" si="557">Q114+Q115+Q116+Q117+Q118+Q119+Q120+Q121</f>
        <v>0</v>
      </c>
      <c r="R113" s="92">
        <f t="shared" si="557"/>
        <v>0</v>
      </c>
      <c r="S113" s="92">
        <f t="shared" si="557"/>
        <v>0</v>
      </c>
      <c r="T113" s="92">
        <f t="shared" ref="T113:V113" si="558">T114+T115+T116+T117+T118+T119+T120+T121</f>
        <v>0</v>
      </c>
      <c r="U113" s="92">
        <f t="shared" si="558"/>
        <v>0</v>
      </c>
      <c r="V113" s="92">
        <f t="shared" si="558"/>
        <v>0</v>
      </c>
      <c r="W113" s="92">
        <f t="shared" ref="W113:Y113" si="559">W114+W115+W116+W117+W118+W119+W120+W121</f>
        <v>0</v>
      </c>
      <c r="X113" s="92">
        <f t="shared" si="559"/>
        <v>0</v>
      </c>
      <c r="Y113" s="92">
        <f t="shared" si="559"/>
        <v>0</v>
      </c>
      <c r="Z113" s="92">
        <f t="shared" si="554"/>
        <v>398.916</v>
      </c>
      <c r="AA113" s="92">
        <f t="shared" si="554"/>
        <v>398.916</v>
      </c>
      <c r="AB113" s="92">
        <f t="shared" si="511"/>
        <v>100</v>
      </c>
      <c r="AC113" s="92">
        <f t="shared" si="554"/>
        <v>0</v>
      </c>
      <c r="AD113" s="92">
        <f t="shared" si="554"/>
        <v>0</v>
      </c>
      <c r="AE113" s="92">
        <f t="shared" si="554"/>
        <v>0</v>
      </c>
      <c r="AF113" s="92">
        <f t="shared" si="554"/>
        <v>0</v>
      </c>
      <c r="AG113" s="92">
        <f t="shared" si="554"/>
        <v>0</v>
      </c>
      <c r="AH113" s="92">
        <f t="shared" si="554"/>
        <v>0</v>
      </c>
      <c r="AI113" s="92">
        <f t="shared" si="554"/>
        <v>0</v>
      </c>
      <c r="AJ113" s="92">
        <f t="shared" si="554"/>
        <v>0</v>
      </c>
      <c r="AK113" s="91"/>
      <c r="AL113" s="92">
        <f t="shared" si="554"/>
        <v>0</v>
      </c>
      <c r="AM113" s="92">
        <f t="shared" si="554"/>
        <v>0</v>
      </c>
      <c r="AN113" s="92">
        <f t="shared" si="554"/>
        <v>0</v>
      </c>
      <c r="AO113" s="92">
        <f t="shared" si="554"/>
        <v>0</v>
      </c>
      <c r="AP113" s="92">
        <f t="shared" si="554"/>
        <v>0</v>
      </c>
      <c r="AQ113" s="92">
        <f t="shared" si="554"/>
        <v>0</v>
      </c>
      <c r="AR113" s="92">
        <f t="shared" ref="AR113:AS113" si="560">AR114+AR115+AR116+AR117+AR118+AR119+AR120+AR121</f>
        <v>50.109000000000002</v>
      </c>
      <c r="AS113" s="92">
        <f t="shared" si="560"/>
        <v>50.109000000000002</v>
      </c>
      <c r="AT113" s="91">
        <f>AS113/AR113*100</f>
        <v>100</v>
      </c>
      <c r="AU113" s="92">
        <f t="shared" ref="AU113:AV113" si="561">AU114+AU115+AU116+AU117+AU118+AU119+AU120+AU121</f>
        <v>1503.5909999999999</v>
      </c>
      <c r="AV113" s="92">
        <f t="shared" si="561"/>
        <v>1503.5909999999999</v>
      </c>
      <c r="AW113" s="91">
        <f>AV113/AU113*100</f>
        <v>100</v>
      </c>
      <c r="AX113" s="92"/>
      <c r="AY113" s="92"/>
      <c r="AZ113" s="91"/>
      <c r="BA113" s="92">
        <f t="shared" si="554"/>
        <v>0</v>
      </c>
      <c r="BB113" s="92">
        <f t="shared" si="554"/>
        <v>0</v>
      </c>
      <c r="BC113" s="92">
        <f t="shared" si="554"/>
        <v>0</v>
      </c>
      <c r="BD113" s="92">
        <f t="shared" si="554"/>
        <v>837</v>
      </c>
      <c r="BE113" s="92">
        <f t="shared" si="554"/>
        <v>418.5</v>
      </c>
      <c r="BF113" s="91">
        <f t="shared" si="375"/>
        <v>50</v>
      </c>
      <c r="BG113" s="92">
        <f t="shared" si="554"/>
        <v>11000</v>
      </c>
      <c r="BH113" s="92">
        <f t="shared" si="554"/>
        <v>11000</v>
      </c>
      <c r="BI113" s="91">
        <f t="shared" ref="BI113" si="562">BH113/BG113*100</f>
        <v>100</v>
      </c>
      <c r="BJ113" s="92">
        <f t="shared" si="554"/>
        <v>10835.3</v>
      </c>
      <c r="BK113" s="92">
        <f t="shared" si="554"/>
        <v>4672.7075999999997</v>
      </c>
      <c r="BL113" s="92">
        <f t="shared" si="554"/>
        <v>43.124856718318824</v>
      </c>
      <c r="BM113" s="92">
        <f t="shared" ref="BM113:DH113" si="563">BM114+BM115+BM116+BM117+BM118+BM119+BM120+BM121</f>
        <v>0</v>
      </c>
      <c r="BN113" s="92">
        <f t="shared" si="563"/>
        <v>0</v>
      </c>
      <c r="BO113" s="92">
        <f t="shared" si="563"/>
        <v>0</v>
      </c>
      <c r="BP113" s="92">
        <f t="shared" ref="BP113:BR113" si="564">BP114+BP115+BP116+BP117+BP118+BP119+BP120+BP121</f>
        <v>0</v>
      </c>
      <c r="BQ113" s="92">
        <f t="shared" si="564"/>
        <v>0</v>
      </c>
      <c r="BR113" s="92">
        <f t="shared" si="564"/>
        <v>0</v>
      </c>
      <c r="BS113" s="92">
        <f t="shared" si="563"/>
        <v>2885.5149999999999</v>
      </c>
      <c r="BT113" s="92">
        <f t="shared" si="563"/>
        <v>1382.049</v>
      </c>
      <c r="BU113" s="92">
        <f t="shared" si="563"/>
        <v>47.89609480456695</v>
      </c>
      <c r="BV113" s="92">
        <f t="shared" ref="BV113:BW113" si="565">BV114+BV115+BV116+BV117+BV118+BV119+BV120+BV121</f>
        <v>217.38499999999999</v>
      </c>
      <c r="BW113" s="92">
        <f t="shared" si="565"/>
        <v>0</v>
      </c>
      <c r="BX113" s="92">
        <f t="shared" ref="BX113:BX114" si="566">BW113/BV113*100</f>
        <v>0</v>
      </c>
      <c r="BY113" s="92">
        <f t="shared" ref="BY113:BZ113" si="567">BY114+BY115+BY116+BY117+BY118+BY119+BY120+BY121</f>
        <v>560</v>
      </c>
      <c r="BZ113" s="92">
        <f t="shared" si="567"/>
        <v>26.66</v>
      </c>
      <c r="CA113" s="92">
        <f t="shared" ref="CA113:CA114" si="568">BZ113/BY113*100</f>
        <v>4.7607142857142852</v>
      </c>
      <c r="CB113" s="92">
        <f t="shared" si="563"/>
        <v>0</v>
      </c>
      <c r="CC113" s="92">
        <f t="shared" si="563"/>
        <v>0</v>
      </c>
      <c r="CD113" s="92">
        <f t="shared" si="563"/>
        <v>0</v>
      </c>
      <c r="CE113" s="92">
        <f t="shared" si="563"/>
        <v>0</v>
      </c>
      <c r="CF113" s="92">
        <f t="shared" si="563"/>
        <v>0</v>
      </c>
      <c r="CG113" s="92">
        <f t="shared" si="563"/>
        <v>0</v>
      </c>
      <c r="CH113" s="92">
        <f t="shared" ref="CH113:CJ113" si="569">CH114+CH115+CH116+CH117+CH118+CH119+CH120+CH121</f>
        <v>0</v>
      </c>
      <c r="CI113" s="92">
        <f t="shared" si="569"/>
        <v>0</v>
      </c>
      <c r="CJ113" s="92">
        <f t="shared" si="569"/>
        <v>0</v>
      </c>
      <c r="CK113" s="92">
        <f t="shared" si="563"/>
        <v>0</v>
      </c>
      <c r="CL113" s="92">
        <f t="shared" si="563"/>
        <v>0</v>
      </c>
      <c r="CM113" s="92">
        <f t="shared" si="563"/>
        <v>0</v>
      </c>
      <c r="CN113" s="92">
        <f t="shared" si="563"/>
        <v>0</v>
      </c>
      <c r="CO113" s="92">
        <f t="shared" si="563"/>
        <v>0</v>
      </c>
      <c r="CP113" s="92">
        <f t="shared" si="563"/>
        <v>0</v>
      </c>
      <c r="CQ113" s="92">
        <f t="shared" ref="CQ113:CS113" si="570">CQ114+CQ115+CQ116+CQ117+CQ118+CQ119+CQ120+CQ121</f>
        <v>0</v>
      </c>
      <c r="CR113" s="92">
        <f t="shared" si="570"/>
        <v>0</v>
      </c>
      <c r="CS113" s="92">
        <f t="shared" si="570"/>
        <v>0</v>
      </c>
      <c r="CT113" s="92">
        <f t="shared" si="563"/>
        <v>0</v>
      </c>
      <c r="CU113" s="92">
        <f t="shared" si="563"/>
        <v>0</v>
      </c>
      <c r="CV113" s="92">
        <f t="shared" si="563"/>
        <v>0</v>
      </c>
      <c r="CW113" s="92">
        <f t="shared" si="563"/>
        <v>0</v>
      </c>
      <c r="CX113" s="92">
        <f t="shared" si="563"/>
        <v>0</v>
      </c>
      <c r="CY113" s="92">
        <f t="shared" si="563"/>
        <v>0</v>
      </c>
      <c r="CZ113" s="92">
        <f t="shared" si="563"/>
        <v>0</v>
      </c>
      <c r="DA113" s="92">
        <f t="shared" si="563"/>
        <v>0</v>
      </c>
      <c r="DB113" s="92">
        <f t="shared" si="563"/>
        <v>0</v>
      </c>
      <c r="DC113" s="92">
        <f t="shared" si="563"/>
        <v>0</v>
      </c>
      <c r="DD113" s="92">
        <f t="shared" si="563"/>
        <v>0</v>
      </c>
      <c r="DE113" s="92">
        <f t="shared" si="563"/>
        <v>0</v>
      </c>
      <c r="DF113" s="92">
        <f t="shared" si="563"/>
        <v>0</v>
      </c>
      <c r="DG113" s="92">
        <f t="shared" si="563"/>
        <v>0</v>
      </c>
      <c r="DH113" s="92">
        <f t="shared" si="563"/>
        <v>0</v>
      </c>
      <c r="DI113" s="92">
        <f t="shared" ref="DI113:DY113" si="571">DI114+DI115+DI116+DI117+DI118+DI119+DI120+DI121</f>
        <v>0</v>
      </c>
      <c r="DJ113" s="92">
        <f t="shared" si="571"/>
        <v>0</v>
      </c>
      <c r="DK113" s="92">
        <f t="shared" si="571"/>
        <v>0</v>
      </c>
      <c r="DL113" s="92">
        <f t="shared" ref="DL113:DN113" si="572">DL114+DL115+DL116+DL117+DL118+DL119+DL120+DL121</f>
        <v>0</v>
      </c>
      <c r="DM113" s="92">
        <f t="shared" si="572"/>
        <v>0</v>
      </c>
      <c r="DN113" s="92">
        <f t="shared" si="572"/>
        <v>0</v>
      </c>
      <c r="DO113" s="92">
        <f t="shared" ref="DO113:DQ113" si="573">DO114+DO115+DO116+DO117+DO118+DO119+DO120+DO121</f>
        <v>0</v>
      </c>
      <c r="DP113" s="92">
        <f t="shared" si="573"/>
        <v>0</v>
      </c>
      <c r="DQ113" s="92">
        <f t="shared" si="573"/>
        <v>0</v>
      </c>
      <c r="DR113" s="92">
        <f t="shared" ref="DR113:DT113" si="574">DR114+DR115+DR116+DR117+DR118+DR119+DR120+DR121</f>
        <v>0</v>
      </c>
      <c r="DS113" s="92">
        <f t="shared" si="574"/>
        <v>0</v>
      </c>
      <c r="DT113" s="92">
        <f t="shared" si="574"/>
        <v>0</v>
      </c>
      <c r="DU113" s="92">
        <f t="shared" si="571"/>
        <v>3912</v>
      </c>
      <c r="DV113" s="92">
        <f t="shared" si="571"/>
        <v>2400.7926600000001</v>
      </c>
      <c r="DW113" s="92">
        <f t="shared" si="132"/>
        <v>61.369955521472399</v>
      </c>
      <c r="DX113" s="92">
        <f t="shared" si="571"/>
        <v>18135</v>
      </c>
      <c r="DY113" s="92">
        <f t="shared" si="571"/>
        <v>18135</v>
      </c>
      <c r="DZ113" s="91">
        <f t="shared" si="551"/>
        <v>100</v>
      </c>
      <c r="EA113" s="92">
        <f t="shared" ref="EA113:EB113" si="575">EA114+EA115+EA116+EA117+EA118+EA119+EA120+EA121</f>
        <v>1905.4110000000001</v>
      </c>
      <c r="EB113" s="92">
        <f t="shared" si="575"/>
        <v>1109.999</v>
      </c>
      <c r="EC113" s="92">
        <f>EB113/EA113*100</f>
        <v>58.255095619790168</v>
      </c>
      <c r="ED113" s="92">
        <f t="shared" ref="ED113:EE113" si="576">ED114+ED115+ED116+ED117+ED118+ED119+ED120+ED121</f>
        <v>163.28899999999999</v>
      </c>
      <c r="EE113" s="92">
        <f t="shared" si="576"/>
        <v>0</v>
      </c>
      <c r="EF113" s="92">
        <f>EE113/ED113*100</f>
        <v>0</v>
      </c>
      <c r="EG113" s="92">
        <f t="shared" ref="EG113:EH113" si="577">EG114+EG115+EG116+EG117+EG118+EG119+EG120+EG121</f>
        <v>440</v>
      </c>
      <c r="EH113" s="92">
        <f t="shared" si="577"/>
        <v>0</v>
      </c>
      <c r="EI113" s="92">
        <f>EH113/EG113*100</f>
        <v>0</v>
      </c>
      <c r="EJ113" s="92">
        <f t="shared" ref="EJ113:EK113" si="578">EJ114+EJ115+EJ116+EJ117+EJ118+EJ119+EJ120+EJ121</f>
        <v>1568.7460000000001</v>
      </c>
      <c r="EK113" s="92">
        <f t="shared" si="578"/>
        <v>1568.7460000000001</v>
      </c>
      <c r="EL113" s="92">
        <f>EK113/EJ113*100</f>
        <v>100</v>
      </c>
      <c r="EM113" s="92">
        <f t="shared" ref="EM113:EU113" si="579">EM114+EM115+EM116+EM117+EM118+EM119+EM120+EM121</f>
        <v>0</v>
      </c>
      <c r="EN113" s="92">
        <f t="shared" si="579"/>
        <v>0</v>
      </c>
      <c r="EO113" s="92">
        <f t="shared" si="579"/>
        <v>0</v>
      </c>
      <c r="EP113" s="92">
        <f t="shared" si="579"/>
        <v>2000</v>
      </c>
      <c r="EQ113" s="92">
        <f t="shared" si="579"/>
        <v>1859.66606</v>
      </c>
      <c r="ER113" s="92">
        <f t="shared" si="579"/>
        <v>92.983303000000006</v>
      </c>
      <c r="ES113" s="92">
        <f t="shared" si="579"/>
        <v>6800</v>
      </c>
      <c r="ET113" s="92">
        <f t="shared" si="579"/>
        <v>6740.2901400000001</v>
      </c>
      <c r="EU113" s="92">
        <f t="shared" si="579"/>
        <v>99.121913823529411</v>
      </c>
      <c r="EV113" s="92">
        <f t="shared" ref="EV113:EX113" si="580">EV114+EV115+EV116+EV117+EV118+EV119+EV120+EV121</f>
        <v>0</v>
      </c>
      <c r="EW113" s="92">
        <f t="shared" si="580"/>
        <v>0</v>
      </c>
      <c r="EX113" s="92">
        <f t="shared" si="580"/>
        <v>0</v>
      </c>
      <c r="EY113" s="92">
        <f t="shared" ref="EY113:FA113" si="581">EY114+EY115+EY116+EY117+EY118+EY119+EY120+EY121</f>
        <v>0</v>
      </c>
      <c r="EZ113" s="92">
        <f t="shared" si="581"/>
        <v>0</v>
      </c>
      <c r="FA113" s="92">
        <f t="shared" si="581"/>
        <v>0</v>
      </c>
      <c r="FB113" s="92">
        <f t="shared" ref="FB113:FD113" si="582">FB114+FB115+FB116+FB117+FB118+FB119+FB120+FB121</f>
        <v>0</v>
      </c>
      <c r="FC113" s="92">
        <f t="shared" si="582"/>
        <v>0</v>
      </c>
      <c r="FD113" s="92">
        <f t="shared" si="582"/>
        <v>0</v>
      </c>
      <c r="FE113" s="92">
        <f t="shared" ref="FE113:FG113" si="583">FE114+FE115+FE116+FE117+FE118+FE119+FE120+FE121</f>
        <v>0</v>
      </c>
      <c r="FF113" s="92">
        <f t="shared" si="583"/>
        <v>0</v>
      </c>
      <c r="FG113" s="92">
        <f t="shared" si="583"/>
        <v>0</v>
      </c>
      <c r="FH113" s="92">
        <f t="shared" ref="FH113:FL113" si="584">FH114+FH115+FH116+FH117+FH118+FH119+FH120+FH121</f>
        <v>0</v>
      </c>
      <c r="FI113" s="92">
        <f t="shared" si="584"/>
        <v>0</v>
      </c>
      <c r="FJ113" s="92">
        <f t="shared" si="584"/>
        <v>0</v>
      </c>
      <c r="FK113" s="92"/>
      <c r="FL113" s="92">
        <f t="shared" si="584"/>
        <v>0</v>
      </c>
      <c r="FM113" s="92"/>
      <c r="FN113" s="92">
        <f t="shared" ref="FN113:FP113" si="585">FN114+FN115+FN116+FN117+FN118+FN119+FN120+FN121</f>
        <v>0</v>
      </c>
      <c r="FO113" s="92">
        <f t="shared" si="585"/>
        <v>0</v>
      </c>
      <c r="FP113" s="92">
        <f t="shared" si="585"/>
        <v>0</v>
      </c>
      <c r="FQ113" s="92"/>
      <c r="FR113" s="92">
        <f t="shared" ref="FR113" si="586">FR114+FR115+FR116+FR117+FR118+FR119+FR120+FR121</f>
        <v>0</v>
      </c>
      <c r="FS113" s="92"/>
      <c r="FT113" s="92">
        <f t="shared" ref="FT113:FY113" si="587">FT114+FT115+FT116+FT117+FT118+FT119+FT120+FT121</f>
        <v>0</v>
      </c>
      <c r="FU113" s="92">
        <f t="shared" si="587"/>
        <v>0</v>
      </c>
      <c r="FV113" s="92">
        <f t="shared" si="587"/>
        <v>0</v>
      </c>
      <c r="FW113" s="92">
        <f t="shared" si="587"/>
        <v>0</v>
      </c>
      <c r="FX113" s="92">
        <f t="shared" si="587"/>
        <v>0</v>
      </c>
      <c r="FY113" s="92">
        <f t="shared" si="587"/>
        <v>0</v>
      </c>
      <c r="FZ113" s="92">
        <f t="shared" ref="FZ113:GB113" si="588">FZ114+FZ115+FZ116+FZ117+FZ118+FZ119+FZ120+FZ121</f>
        <v>0</v>
      </c>
      <c r="GA113" s="92">
        <f t="shared" si="588"/>
        <v>0</v>
      </c>
      <c r="GB113" s="92">
        <f t="shared" si="588"/>
        <v>0</v>
      </c>
      <c r="GC113" s="92">
        <f t="shared" ref="GC113:GE113" si="589">GC114+GC115+GC116+GC117+GC118+GC119+GC120+GC121</f>
        <v>0</v>
      </c>
      <c r="GD113" s="92">
        <f t="shared" si="589"/>
        <v>0</v>
      </c>
      <c r="GE113" s="92">
        <f t="shared" si="589"/>
        <v>0</v>
      </c>
      <c r="GF113" s="92">
        <f t="shared" ref="GF113:GQ113" si="590">GF114+GF115+GF116+GF117+GF118+GF119+GF120+GF121</f>
        <v>0</v>
      </c>
      <c r="GG113" s="92">
        <f t="shared" si="590"/>
        <v>0</v>
      </c>
      <c r="GH113" s="92">
        <f t="shared" si="590"/>
        <v>0</v>
      </c>
      <c r="GI113" s="92">
        <f t="shared" si="590"/>
        <v>0</v>
      </c>
      <c r="GJ113" s="92">
        <f t="shared" si="590"/>
        <v>0</v>
      </c>
      <c r="GK113" s="92">
        <f t="shared" si="590"/>
        <v>0</v>
      </c>
      <c r="GL113" s="92">
        <f t="shared" si="590"/>
        <v>0</v>
      </c>
      <c r="GM113" s="92">
        <f t="shared" si="590"/>
        <v>0</v>
      </c>
      <c r="GN113" s="92">
        <f t="shared" si="590"/>
        <v>0</v>
      </c>
      <c r="GO113" s="92">
        <f t="shared" si="590"/>
        <v>0</v>
      </c>
      <c r="GP113" s="92">
        <f t="shared" si="590"/>
        <v>0</v>
      </c>
      <c r="GQ113" s="92">
        <f t="shared" si="590"/>
        <v>0</v>
      </c>
      <c r="GR113" s="92">
        <f t="shared" ref="GR113:GT113" si="591">GR114+GR115+GR116+GR117+GR118+GR119+GR120+GR121</f>
        <v>0</v>
      </c>
      <c r="GS113" s="92">
        <f t="shared" si="591"/>
        <v>0</v>
      </c>
      <c r="GT113" s="92">
        <f t="shared" si="591"/>
        <v>0</v>
      </c>
      <c r="GU113" s="92">
        <f t="shared" ref="GU113:GY113" si="592">GU114+GU115+GU116+GU117+GU118+GU119+GU120+GU121</f>
        <v>0</v>
      </c>
      <c r="GV113" s="92">
        <f t="shared" si="592"/>
        <v>0</v>
      </c>
      <c r="GW113" s="92">
        <f t="shared" si="592"/>
        <v>0</v>
      </c>
      <c r="GX113" s="92">
        <f t="shared" si="592"/>
        <v>363.7</v>
      </c>
      <c r="GY113" s="92">
        <f t="shared" si="592"/>
        <v>0</v>
      </c>
      <c r="GZ113" s="91">
        <f t="shared" ref="GZ113:GZ114" si="593">GY113/GX113*100</f>
        <v>0</v>
      </c>
      <c r="HA113" s="92"/>
      <c r="HB113" s="92"/>
      <c r="HC113" s="91"/>
    </row>
    <row r="114" spans="1:211" s="31" customFormat="1" ht="26.25" customHeight="1" x14ac:dyDescent="0.25">
      <c r="A114" s="45" t="s">
        <v>306</v>
      </c>
      <c r="B114" s="134">
        <f t="shared" si="409"/>
        <v>33603.962</v>
      </c>
      <c r="C114" s="134">
        <f t="shared" si="410"/>
        <v>21713.526460000001</v>
      </c>
      <c r="D114" s="74">
        <f t="shared" si="104"/>
        <v>64.615971354806319</v>
      </c>
      <c r="E114" s="78"/>
      <c r="F114" s="74"/>
      <c r="G114" s="74"/>
      <c r="H114" s="78"/>
      <c r="I114" s="78"/>
      <c r="J114" s="74"/>
      <c r="K114" s="78"/>
      <c r="L114" s="78"/>
      <c r="M114" s="74"/>
      <c r="N114" s="78"/>
      <c r="O114" s="78"/>
      <c r="P114" s="74"/>
      <c r="Q114" s="78"/>
      <c r="R114" s="78"/>
      <c r="S114" s="74"/>
      <c r="T114" s="78"/>
      <c r="U114" s="78"/>
      <c r="V114" s="74"/>
      <c r="W114" s="78"/>
      <c r="X114" s="78"/>
      <c r="Y114" s="74"/>
      <c r="Z114" s="74">
        <v>398.916</v>
      </c>
      <c r="AA114" s="74">
        <v>398.916</v>
      </c>
      <c r="AB114" s="78">
        <f>AA114/Z114*100</f>
        <v>100</v>
      </c>
      <c r="AC114" s="78"/>
      <c r="AD114" s="74"/>
      <c r="AE114" s="78"/>
      <c r="AF114" s="78">
        <v>0</v>
      </c>
      <c r="AG114" s="78">
        <v>0</v>
      </c>
      <c r="AH114" s="74"/>
      <c r="AI114" s="78"/>
      <c r="AJ114" s="78"/>
      <c r="AK114" s="74"/>
      <c r="AL114" s="78"/>
      <c r="AM114" s="78"/>
      <c r="AN114" s="74"/>
      <c r="AO114" s="78"/>
      <c r="AP114" s="78"/>
      <c r="AQ114" s="74"/>
      <c r="AR114" s="78">
        <v>50.109000000000002</v>
      </c>
      <c r="AS114" s="78">
        <v>50.109000000000002</v>
      </c>
      <c r="AT114" s="74">
        <f>AS114/AR114*100</f>
        <v>100</v>
      </c>
      <c r="AU114" s="78">
        <v>1503.5909999999999</v>
      </c>
      <c r="AV114" s="78">
        <v>1503.5909999999999</v>
      </c>
      <c r="AW114" s="74">
        <f>AV114/AU114*100</f>
        <v>100</v>
      </c>
      <c r="AX114" s="78"/>
      <c r="AY114" s="78"/>
      <c r="AZ114" s="74"/>
      <c r="BA114" s="78"/>
      <c r="BB114" s="78"/>
      <c r="BC114" s="74"/>
      <c r="BD114" s="74"/>
      <c r="BE114" s="74"/>
      <c r="BF114" s="74"/>
      <c r="BG114" s="78">
        <v>0</v>
      </c>
      <c r="BH114" s="78"/>
      <c r="BI114" s="74"/>
      <c r="BJ114" s="78">
        <v>10835.3</v>
      </c>
      <c r="BK114" s="74">
        <v>4672.7075999999997</v>
      </c>
      <c r="BL114" s="78">
        <f t="shared" si="118"/>
        <v>43.124856718318824</v>
      </c>
      <c r="BM114" s="78"/>
      <c r="BN114" s="78"/>
      <c r="BO114" s="78"/>
      <c r="BP114" s="78"/>
      <c r="BQ114" s="78"/>
      <c r="BR114" s="78"/>
      <c r="BS114" s="78">
        <v>2885.5149999999999</v>
      </c>
      <c r="BT114" s="78">
        <v>1382.049</v>
      </c>
      <c r="BU114" s="78">
        <f t="shared" si="121"/>
        <v>47.89609480456695</v>
      </c>
      <c r="BV114" s="78">
        <v>217.38499999999999</v>
      </c>
      <c r="BW114" s="78"/>
      <c r="BX114" s="78">
        <f t="shared" si="566"/>
        <v>0</v>
      </c>
      <c r="BY114" s="78">
        <v>560</v>
      </c>
      <c r="BZ114" s="78">
        <v>26.66</v>
      </c>
      <c r="CA114" s="78">
        <f t="shared" si="568"/>
        <v>4.7607142857142852</v>
      </c>
      <c r="CB114" s="78"/>
      <c r="CC114" s="108"/>
      <c r="CD114" s="108"/>
      <c r="CE114" s="78"/>
      <c r="CF114" s="108"/>
      <c r="CG114" s="108"/>
      <c r="CH114" s="78"/>
      <c r="CI114" s="108"/>
      <c r="CJ114" s="108"/>
      <c r="CK114" s="78"/>
      <c r="CL114" s="108"/>
      <c r="CM114" s="108"/>
      <c r="CN114" s="78"/>
      <c r="CO114" s="108"/>
      <c r="CP114" s="108"/>
      <c r="CQ114" s="78"/>
      <c r="CR114" s="108"/>
      <c r="CS114" s="108"/>
      <c r="CT114" s="78"/>
      <c r="CU114" s="108"/>
      <c r="CV114" s="108"/>
      <c r="CW114" s="78"/>
      <c r="CX114" s="108"/>
      <c r="CY114" s="108"/>
      <c r="CZ114" s="78"/>
      <c r="DA114" s="108"/>
      <c r="DB114" s="108"/>
      <c r="DC114" s="78"/>
      <c r="DD114" s="108"/>
      <c r="DE114" s="108"/>
      <c r="DF114" s="78"/>
      <c r="DG114" s="78"/>
      <c r="DH114" s="78"/>
      <c r="DI114" s="78"/>
      <c r="DJ114" s="108"/>
      <c r="DK114" s="108"/>
      <c r="DL114" s="78"/>
      <c r="DM114" s="108"/>
      <c r="DN114" s="108"/>
      <c r="DO114" s="78"/>
      <c r="DP114" s="108"/>
      <c r="DQ114" s="108"/>
      <c r="DR114" s="78"/>
      <c r="DS114" s="108"/>
      <c r="DT114" s="108"/>
      <c r="DU114" s="78">
        <v>3912</v>
      </c>
      <c r="DV114" s="78">
        <v>2400.7926600000001</v>
      </c>
      <c r="DW114" s="78">
        <f t="shared" si="132"/>
        <v>61.369955521472399</v>
      </c>
      <c r="DX114" s="78"/>
      <c r="DY114" s="108"/>
      <c r="DZ114" s="74"/>
      <c r="EA114" s="78">
        <v>1905.4110000000001</v>
      </c>
      <c r="EB114" s="78">
        <v>1109.999</v>
      </c>
      <c r="EC114" s="78">
        <f>EB114/EA114*100</f>
        <v>58.255095619790168</v>
      </c>
      <c r="ED114" s="78">
        <v>163.28899999999999</v>
      </c>
      <c r="EE114" s="78"/>
      <c r="EF114" s="78">
        <f>EE114/ED114*100</f>
        <v>0</v>
      </c>
      <c r="EG114" s="78">
        <v>440</v>
      </c>
      <c r="EH114" s="78"/>
      <c r="EI114" s="78">
        <f>EH114/EG114*100</f>
        <v>0</v>
      </c>
      <c r="EJ114" s="78">
        <v>1568.7460000000001</v>
      </c>
      <c r="EK114" s="78">
        <v>1568.7460000000001</v>
      </c>
      <c r="EL114" s="78">
        <f>EK114/EJ114*100</f>
        <v>100</v>
      </c>
      <c r="EM114" s="78"/>
      <c r="EN114" s="108"/>
      <c r="EO114" s="108"/>
      <c r="EP114" s="78">
        <v>2000</v>
      </c>
      <c r="EQ114" s="78">
        <v>1859.66606</v>
      </c>
      <c r="ER114" s="78">
        <f t="shared" ref="ER114" si="594">EQ114/EP114*100</f>
        <v>92.983303000000006</v>
      </c>
      <c r="ES114" s="78">
        <v>6800</v>
      </c>
      <c r="ET114" s="78">
        <v>6740.2901400000001</v>
      </c>
      <c r="EU114" s="78">
        <f t="shared" ref="EU114" si="595">ET114/ES114*100</f>
        <v>99.121913823529411</v>
      </c>
      <c r="EV114" s="78"/>
      <c r="EW114" s="108"/>
      <c r="EX114" s="108"/>
      <c r="EY114" s="78"/>
      <c r="EZ114" s="108"/>
      <c r="FA114" s="108"/>
      <c r="FB114" s="78"/>
      <c r="FC114" s="108"/>
      <c r="FD114" s="108"/>
      <c r="FE114" s="78"/>
      <c r="FF114" s="108"/>
      <c r="FG114" s="108"/>
      <c r="FH114" s="78"/>
      <c r="FI114" s="108"/>
      <c r="FJ114" s="108"/>
      <c r="FK114" s="78"/>
      <c r="FL114" s="78"/>
      <c r="FM114" s="78"/>
      <c r="FN114" s="78"/>
      <c r="FO114" s="108"/>
      <c r="FP114" s="108"/>
      <c r="FQ114" s="78"/>
      <c r="FR114" s="78"/>
      <c r="FS114" s="78"/>
      <c r="FT114" s="78"/>
      <c r="FU114" s="78"/>
      <c r="FV114" s="78"/>
      <c r="FW114" s="78"/>
      <c r="FX114" s="78"/>
      <c r="FY114" s="78"/>
      <c r="FZ114" s="78"/>
      <c r="GA114" s="78"/>
      <c r="GB114" s="78"/>
      <c r="GC114" s="78"/>
      <c r="GD114" s="78"/>
      <c r="GE114" s="78"/>
      <c r="GF114" s="78"/>
      <c r="GG114" s="78"/>
      <c r="GH114" s="78"/>
      <c r="GI114" s="78"/>
      <c r="GJ114" s="78"/>
      <c r="GK114" s="78"/>
      <c r="GL114" s="78"/>
      <c r="GM114" s="78"/>
      <c r="GN114" s="78"/>
      <c r="GO114" s="78">
        <v>0</v>
      </c>
      <c r="GP114" s="78">
        <v>0</v>
      </c>
      <c r="GQ114" s="74"/>
      <c r="GR114" s="78">
        <v>0</v>
      </c>
      <c r="GS114" s="78">
        <v>0</v>
      </c>
      <c r="GT114" s="74"/>
      <c r="GU114" s="78">
        <v>0</v>
      </c>
      <c r="GV114" s="78">
        <v>0</v>
      </c>
      <c r="GW114" s="74"/>
      <c r="GX114" s="78">
        <v>363.7</v>
      </c>
      <c r="GY114" s="78"/>
      <c r="GZ114" s="74">
        <f t="shared" si="593"/>
        <v>0</v>
      </c>
      <c r="HA114" s="78"/>
      <c r="HB114" s="78"/>
      <c r="HC114" s="74"/>
    </row>
    <row r="115" spans="1:211" s="31" customFormat="1" ht="15.75" x14ac:dyDescent="0.25">
      <c r="A115" s="41" t="s">
        <v>303</v>
      </c>
      <c r="B115" s="134">
        <f t="shared" si="409"/>
        <v>4260</v>
      </c>
      <c r="C115" s="134">
        <f t="shared" si="410"/>
        <v>4260</v>
      </c>
      <c r="D115" s="74">
        <f t="shared" si="104"/>
        <v>100</v>
      </c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112"/>
      <c r="BK115" s="112"/>
      <c r="BL115" s="112"/>
      <c r="BM115" s="74"/>
      <c r="BN115" s="74"/>
      <c r="BO115" s="109"/>
      <c r="BP115" s="74"/>
      <c r="BQ115" s="74"/>
      <c r="BR115" s="109"/>
      <c r="BS115" s="74"/>
      <c r="BT115" s="74"/>
      <c r="BU115" s="109"/>
      <c r="BV115" s="74"/>
      <c r="BW115" s="74"/>
      <c r="BX115" s="109"/>
      <c r="BY115" s="74"/>
      <c r="BZ115" s="74"/>
      <c r="CA115" s="109"/>
      <c r="CB115" s="74"/>
      <c r="CC115" s="74"/>
      <c r="CD115" s="109"/>
      <c r="CE115" s="74"/>
      <c r="CF115" s="74"/>
      <c r="CG115" s="109"/>
      <c r="CH115" s="74"/>
      <c r="CI115" s="74"/>
      <c r="CJ115" s="109"/>
      <c r="CK115" s="74"/>
      <c r="CL115" s="74"/>
      <c r="CM115" s="109"/>
      <c r="CN115" s="74"/>
      <c r="CO115" s="74"/>
      <c r="CP115" s="109"/>
      <c r="CQ115" s="74"/>
      <c r="CR115" s="74"/>
      <c r="CS115" s="109"/>
      <c r="CT115" s="74"/>
      <c r="CU115" s="74"/>
      <c r="CV115" s="109"/>
      <c r="CW115" s="74"/>
      <c r="CX115" s="74"/>
      <c r="CY115" s="109"/>
      <c r="CZ115" s="74"/>
      <c r="DA115" s="74"/>
      <c r="DB115" s="109"/>
      <c r="DC115" s="74"/>
      <c r="DD115" s="74"/>
      <c r="DE115" s="109"/>
      <c r="DF115" s="74"/>
      <c r="DG115" s="74"/>
      <c r="DH115" s="74"/>
      <c r="DI115" s="78"/>
      <c r="DJ115" s="74"/>
      <c r="DK115" s="109"/>
      <c r="DL115" s="78"/>
      <c r="DM115" s="74"/>
      <c r="DN115" s="109"/>
      <c r="DO115" s="78"/>
      <c r="DP115" s="74"/>
      <c r="DQ115" s="109"/>
      <c r="DR115" s="78"/>
      <c r="DS115" s="74"/>
      <c r="DT115" s="109"/>
      <c r="DU115" s="78"/>
      <c r="DV115" s="74"/>
      <c r="DW115" s="109"/>
      <c r="DX115" s="78">
        <v>4260</v>
      </c>
      <c r="DY115" s="74">
        <v>4260</v>
      </c>
      <c r="DZ115" s="74">
        <f t="shared" si="551"/>
        <v>100</v>
      </c>
      <c r="EA115" s="78"/>
      <c r="EB115" s="74"/>
      <c r="EC115" s="78"/>
      <c r="ED115" s="78"/>
      <c r="EE115" s="74"/>
      <c r="EF115" s="78"/>
      <c r="EG115" s="78"/>
      <c r="EH115" s="74"/>
      <c r="EI115" s="109"/>
      <c r="EJ115" s="78"/>
      <c r="EK115" s="74"/>
      <c r="EL115" s="78"/>
      <c r="EM115" s="78"/>
      <c r="EN115" s="74"/>
      <c r="EO115" s="109"/>
      <c r="EP115" s="74"/>
      <c r="EQ115" s="74"/>
      <c r="ER115" s="109"/>
      <c r="ES115" s="74"/>
      <c r="ET115" s="74"/>
      <c r="EU115" s="109"/>
      <c r="EV115" s="78"/>
      <c r="EW115" s="74"/>
      <c r="EX115" s="109"/>
      <c r="EY115" s="78"/>
      <c r="EZ115" s="74"/>
      <c r="FA115" s="109"/>
      <c r="FB115" s="78"/>
      <c r="FC115" s="74"/>
      <c r="FD115" s="109"/>
      <c r="FE115" s="78"/>
      <c r="FF115" s="74"/>
      <c r="FG115" s="109"/>
      <c r="FH115" s="78"/>
      <c r="FI115" s="74"/>
      <c r="FJ115" s="109"/>
      <c r="FK115" s="74"/>
      <c r="FL115" s="74"/>
      <c r="FM115" s="109"/>
      <c r="FN115" s="78"/>
      <c r="FO115" s="74"/>
      <c r="FP115" s="109"/>
      <c r="FQ115" s="74"/>
      <c r="FR115" s="74"/>
      <c r="FS115" s="109"/>
      <c r="FT115" s="74"/>
      <c r="FU115" s="74"/>
      <c r="FV115" s="109"/>
      <c r="FW115" s="74"/>
      <c r="FX115" s="74"/>
      <c r="FY115" s="109"/>
      <c r="FZ115" s="74"/>
      <c r="GA115" s="74"/>
      <c r="GB115" s="109"/>
      <c r="GC115" s="74"/>
      <c r="GD115" s="74"/>
      <c r="GE115" s="109"/>
      <c r="GF115" s="74"/>
      <c r="GG115" s="74"/>
      <c r="GH115" s="109"/>
      <c r="GI115" s="74"/>
      <c r="GJ115" s="74"/>
      <c r="GK115" s="109"/>
      <c r="GL115" s="74"/>
      <c r="GM115" s="74"/>
      <c r="GN115" s="109"/>
      <c r="GO115" s="74"/>
      <c r="GP115" s="74"/>
      <c r="GQ115" s="74"/>
      <c r="GR115" s="74"/>
      <c r="GS115" s="74"/>
      <c r="GT115" s="74"/>
      <c r="GU115" s="74"/>
      <c r="GV115" s="74"/>
      <c r="GW115" s="74"/>
      <c r="GX115" s="74"/>
      <c r="GY115" s="74"/>
      <c r="GZ115" s="74"/>
      <c r="HA115" s="74"/>
      <c r="HB115" s="74"/>
      <c r="HC115" s="74"/>
    </row>
    <row r="116" spans="1:211" s="31" customFormat="1" ht="15.75" x14ac:dyDescent="0.25">
      <c r="A116" s="41" t="s">
        <v>482</v>
      </c>
      <c r="B116" s="134">
        <f t="shared" si="409"/>
        <v>3072</v>
      </c>
      <c r="C116" s="134">
        <f t="shared" si="410"/>
        <v>3072</v>
      </c>
      <c r="D116" s="74">
        <f t="shared" si="104"/>
        <v>100</v>
      </c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112"/>
      <c r="BK116" s="112"/>
      <c r="BL116" s="112"/>
      <c r="BM116" s="74"/>
      <c r="BN116" s="74"/>
      <c r="BO116" s="109"/>
      <c r="BP116" s="74"/>
      <c r="BQ116" s="74"/>
      <c r="BR116" s="109"/>
      <c r="BS116" s="74"/>
      <c r="BT116" s="74"/>
      <c r="BU116" s="109"/>
      <c r="BV116" s="74"/>
      <c r="BW116" s="74"/>
      <c r="BX116" s="109"/>
      <c r="BY116" s="74"/>
      <c r="BZ116" s="74"/>
      <c r="CA116" s="109"/>
      <c r="CB116" s="74"/>
      <c r="CC116" s="74"/>
      <c r="CD116" s="109"/>
      <c r="CE116" s="74"/>
      <c r="CF116" s="74"/>
      <c r="CG116" s="109"/>
      <c r="CH116" s="74"/>
      <c r="CI116" s="74"/>
      <c r="CJ116" s="109"/>
      <c r="CK116" s="74"/>
      <c r="CL116" s="74"/>
      <c r="CM116" s="109"/>
      <c r="CN116" s="74"/>
      <c r="CO116" s="74"/>
      <c r="CP116" s="109"/>
      <c r="CQ116" s="74"/>
      <c r="CR116" s="74"/>
      <c r="CS116" s="109"/>
      <c r="CT116" s="74"/>
      <c r="CU116" s="74"/>
      <c r="CV116" s="109"/>
      <c r="CW116" s="74"/>
      <c r="CX116" s="74"/>
      <c r="CY116" s="109"/>
      <c r="CZ116" s="74"/>
      <c r="DA116" s="74"/>
      <c r="DB116" s="74"/>
      <c r="DC116" s="74"/>
      <c r="DD116" s="74"/>
      <c r="DE116" s="109"/>
      <c r="DF116" s="74"/>
      <c r="DG116" s="74"/>
      <c r="DH116" s="74"/>
      <c r="DI116" s="78"/>
      <c r="DJ116" s="74"/>
      <c r="DK116" s="109"/>
      <c r="DL116" s="78"/>
      <c r="DM116" s="74"/>
      <c r="DN116" s="109"/>
      <c r="DO116" s="78"/>
      <c r="DP116" s="74"/>
      <c r="DQ116" s="109"/>
      <c r="DR116" s="78"/>
      <c r="DS116" s="74"/>
      <c r="DT116" s="109"/>
      <c r="DU116" s="78"/>
      <c r="DV116" s="74"/>
      <c r="DW116" s="109"/>
      <c r="DX116" s="78">
        <v>3072</v>
      </c>
      <c r="DY116" s="74">
        <v>3072</v>
      </c>
      <c r="DZ116" s="74">
        <f t="shared" si="551"/>
        <v>100</v>
      </c>
      <c r="EA116" s="78"/>
      <c r="EB116" s="74"/>
      <c r="EC116" s="78"/>
      <c r="ED116" s="78"/>
      <c r="EE116" s="74"/>
      <c r="EF116" s="78"/>
      <c r="EG116" s="78"/>
      <c r="EH116" s="74"/>
      <c r="EI116" s="109"/>
      <c r="EJ116" s="78"/>
      <c r="EK116" s="74"/>
      <c r="EL116" s="78"/>
      <c r="EM116" s="78"/>
      <c r="EN116" s="74"/>
      <c r="EO116" s="109"/>
      <c r="EP116" s="74"/>
      <c r="EQ116" s="74"/>
      <c r="ER116" s="109"/>
      <c r="ES116" s="74"/>
      <c r="ET116" s="74"/>
      <c r="EU116" s="109"/>
      <c r="EV116" s="78"/>
      <c r="EW116" s="74"/>
      <c r="EX116" s="109"/>
      <c r="EY116" s="78"/>
      <c r="EZ116" s="74"/>
      <c r="FA116" s="109"/>
      <c r="FB116" s="78"/>
      <c r="FC116" s="74"/>
      <c r="FD116" s="109"/>
      <c r="FE116" s="78"/>
      <c r="FF116" s="74"/>
      <c r="FG116" s="109"/>
      <c r="FH116" s="78"/>
      <c r="FI116" s="74"/>
      <c r="FJ116" s="109"/>
      <c r="FK116" s="74"/>
      <c r="FL116" s="74"/>
      <c r="FM116" s="109"/>
      <c r="FN116" s="78"/>
      <c r="FO116" s="74"/>
      <c r="FP116" s="109"/>
      <c r="FQ116" s="74"/>
      <c r="FR116" s="74"/>
      <c r="FS116" s="109"/>
      <c r="FT116" s="74"/>
      <c r="FU116" s="74"/>
      <c r="FV116" s="109"/>
      <c r="FW116" s="74"/>
      <c r="FX116" s="74"/>
      <c r="FY116" s="109"/>
      <c r="FZ116" s="74"/>
      <c r="GA116" s="74"/>
      <c r="GB116" s="109"/>
      <c r="GC116" s="74"/>
      <c r="GD116" s="74"/>
      <c r="GE116" s="109"/>
      <c r="GF116" s="74"/>
      <c r="GG116" s="74"/>
      <c r="GH116" s="109"/>
      <c r="GI116" s="74"/>
      <c r="GJ116" s="74"/>
      <c r="GK116" s="109"/>
      <c r="GL116" s="74"/>
      <c r="GM116" s="74"/>
      <c r="GN116" s="109"/>
      <c r="GO116" s="74"/>
      <c r="GP116" s="74"/>
      <c r="GQ116" s="74"/>
      <c r="GR116" s="74"/>
      <c r="GS116" s="74"/>
      <c r="GT116" s="74"/>
      <c r="GU116" s="74"/>
      <c r="GV116" s="74"/>
      <c r="GW116" s="74"/>
      <c r="GX116" s="74"/>
      <c r="GY116" s="74"/>
      <c r="GZ116" s="74"/>
      <c r="HA116" s="74"/>
      <c r="HB116" s="74"/>
      <c r="HC116" s="74"/>
    </row>
    <row r="117" spans="1:211" s="31" customFormat="1" ht="15.75" x14ac:dyDescent="0.25">
      <c r="A117" s="41" t="s">
        <v>483</v>
      </c>
      <c r="B117" s="134">
        <f t="shared" si="409"/>
        <v>1821</v>
      </c>
      <c r="C117" s="134">
        <f t="shared" si="410"/>
        <v>1821</v>
      </c>
      <c r="D117" s="74">
        <f t="shared" si="104"/>
        <v>100</v>
      </c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112"/>
      <c r="BK117" s="112"/>
      <c r="BL117" s="112"/>
      <c r="BM117" s="74"/>
      <c r="BN117" s="74"/>
      <c r="BO117" s="109"/>
      <c r="BP117" s="74"/>
      <c r="BQ117" s="74"/>
      <c r="BR117" s="109"/>
      <c r="BS117" s="74"/>
      <c r="BT117" s="74"/>
      <c r="BU117" s="109"/>
      <c r="BV117" s="74"/>
      <c r="BW117" s="74"/>
      <c r="BX117" s="109"/>
      <c r="BY117" s="74"/>
      <c r="BZ117" s="74"/>
      <c r="CA117" s="109"/>
      <c r="CB117" s="74"/>
      <c r="CC117" s="74"/>
      <c r="CD117" s="109"/>
      <c r="CE117" s="74"/>
      <c r="CF117" s="74"/>
      <c r="CG117" s="109"/>
      <c r="CH117" s="74"/>
      <c r="CI117" s="74"/>
      <c r="CJ117" s="109"/>
      <c r="CK117" s="74"/>
      <c r="CL117" s="74"/>
      <c r="CM117" s="109"/>
      <c r="CN117" s="74"/>
      <c r="CO117" s="74"/>
      <c r="CP117" s="109"/>
      <c r="CQ117" s="74"/>
      <c r="CR117" s="74"/>
      <c r="CS117" s="109"/>
      <c r="CT117" s="74"/>
      <c r="CU117" s="74"/>
      <c r="CV117" s="109"/>
      <c r="CW117" s="74"/>
      <c r="CX117" s="74"/>
      <c r="CY117" s="109"/>
      <c r="CZ117" s="74"/>
      <c r="DA117" s="74"/>
      <c r="DB117" s="74"/>
      <c r="DC117" s="74"/>
      <c r="DD117" s="74"/>
      <c r="DE117" s="109"/>
      <c r="DF117" s="74"/>
      <c r="DG117" s="74"/>
      <c r="DH117" s="74"/>
      <c r="DI117" s="78"/>
      <c r="DJ117" s="74"/>
      <c r="DK117" s="109"/>
      <c r="DL117" s="78"/>
      <c r="DM117" s="74"/>
      <c r="DN117" s="109"/>
      <c r="DO117" s="78"/>
      <c r="DP117" s="74"/>
      <c r="DQ117" s="109"/>
      <c r="DR117" s="78"/>
      <c r="DS117" s="74"/>
      <c r="DT117" s="109"/>
      <c r="DU117" s="78"/>
      <c r="DV117" s="74"/>
      <c r="DW117" s="109"/>
      <c r="DX117" s="78">
        <v>1821</v>
      </c>
      <c r="DY117" s="74">
        <v>1821</v>
      </c>
      <c r="DZ117" s="74">
        <f t="shared" si="551"/>
        <v>100</v>
      </c>
      <c r="EA117" s="78"/>
      <c r="EB117" s="74"/>
      <c r="EC117" s="78"/>
      <c r="ED117" s="78"/>
      <c r="EE117" s="74"/>
      <c r="EF117" s="78"/>
      <c r="EG117" s="78"/>
      <c r="EH117" s="74"/>
      <c r="EI117" s="109"/>
      <c r="EJ117" s="78"/>
      <c r="EK117" s="74"/>
      <c r="EL117" s="78"/>
      <c r="EM117" s="78"/>
      <c r="EN117" s="74"/>
      <c r="EO117" s="109"/>
      <c r="EP117" s="74"/>
      <c r="EQ117" s="74"/>
      <c r="ER117" s="109"/>
      <c r="ES117" s="74"/>
      <c r="ET117" s="74"/>
      <c r="EU117" s="109"/>
      <c r="EV117" s="78"/>
      <c r="EW117" s="74"/>
      <c r="EX117" s="109"/>
      <c r="EY117" s="78"/>
      <c r="EZ117" s="74"/>
      <c r="FA117" s="109"/>
      <c r="FB117" s="78"/>
      <c r="FC117" s="74"/>
      <c r="FD117" s="109"/>
      <c r="FE117" s="78"/>
      <c r="FF117" s="74"/>
      <c r="FG117" s="109"/>
      <c r="FH117" s="78"/>
      <c r="FI117" s="74"/>
      <c r="FJ117" s="109"/>
      <c r="FK117" s="74"/>
      <c r="FL117" s="74"/>
      <c r="FM117" s="109"/>
      <c r="FN117" s="78"/>
      <c r="FO117" s="74"/>
      <c r="FP117" s="109"/>
      <c r="FQ117" s="74"/>
      <c r="FR117" s="74"/>
      <c r="FS117" s="109"/>
      <c r="FT117" s="74"/>
      <c r="FU117" s="74"/>
      <c r="FV117" s="109"/>
      <c r="FW117" s="74"/>
      <c r="FX117" s="74"/>
      <c r="FY117" s="109"/>
      <c r="FZ117" s="74"/>
      <c r="GA117" s="74"/>
      <c r="GB117" s="109"/>
      <c r="GC117" s="74"/>
      <c r="GD117" s="74"/>
      <c r="GE117" s="109"/>
      <c r="GF117" s="74"/>
      <c r="GG117" s="74"/>
      <c r="GH117" s="109"/>
      <c r="GI117" s="74"/>
      <c r="GJ117" s="74"/>
      <c r="GK117" s="109"/>
      <c r="GL117" s="74"/>
      <c r="GM117" s="74"/>
      <c r="GN117" s="109"/>
      <c r="GO117" s="74"/>
      <c r="GP117" s="74"/>
      <c r="GQ117" s="74"/>
      <c r="GR117" s="74"/>
      <c r="GS117" s="74"/>
      <c r="GT117" s="74"/>
      <c r="GU117" s="74"/>
      <c r="GV117" s="74"/>
      <c r="GW117" s="74"/>
      <c r="GX117" s="74"/>
      <c r="GY117" s="74"/>
      <c r="GZ117" s="74"/>
      <c r="HA117" s="74"/>
      <c r="HB117" s="74"/>
      <c r="HC117" s="74"/>
    </row>
    <row r="118" spans="1:211" s="31" customFormat="1" ht="15.75" x14ac:dyDescent="0.25">
      <c r="A118" s="41" t="s">
        <v>484</v>
      </c>
      <c r="B118" s="134">
        <f t="shared" si="409"/>
        <v>4008</v>
      </c>
      <c r="C118" s="134">
        <f t="shared" si="410"/>
        <v>4008</v>
      </c>
      <c r="D118" s="74">
        <f t="shared" si="104"/>
        <v>100</v>
      </c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112"/>
      <c r="BK118" s="112"/>
      <c r="BL118" s="112"/>
      <c r="BM118" s="74"/>
      <c r="BN118" s="74"/>
      <c r="BO118" s="109"/>
      <c r="BP118" s="74"/>
      <c r="BQ118" s="74"/>
      <c r="BR118" s="109"/>
      <c r="BS118" s="74"/>
      <c r="BT118" s="74"/>
      <c r="BU118" s="109"/>
      <c r="BV118" s="74"/>
      <c r="BW118" s="74"/>
      <c r="BX118" s="109"/>
      <c r="BY118" s="74"/>
      <c r="BZ118" s="74"/>
      <c r="CA118" s="109"/>
      <c r="CB118" s="74"/>
      <c r="CC118" s="74"/>
      <c r="CD118" s="109"/>
      <c r="CE118" s="74"/>
      <c r="CF118" s="74"/>
      <c r="CG118" s="109"/>
      <c r="CH118" s="74"/>
      <c r="CI118" s="74"/>
      <c r="CJ118" s="109"/>
      <c r="CK118" s="74"/>
      <c r="CL118" s="74"/>
      <c r="CM118" s="109"/>
      <c r="CN118" s="74"/>
      <c r="CO118" s="74"/>
      <c r="CP118" s="109"/>
      <c r="CQ118" s="74"/>
      <c r="CR118" s="74"/>
      <c r="CS118" s="109"/>
      <c r="CT118" s="74"/>
      <c r="CU118" s="74"/>
      <c r="CV118" s="109"/>
      <c r="CW118" s="74"/>
      <c r="CX118" s="74"/>
      <c r="CY118" s="109"/>
      <c r="CZ118" s="74"/>
      <c r="DA118" s="74"/>
      <c r="DB118" s="74"/>
      <c r="DC118" s="74"/>
      <c r="DD118" s="74"/>
      <c r="DE118" s="109"/>
      <c r="DF118" s="74"/>
      <c r="DG118" s="74"/>
      <c r="DH118" s="74"/>
      <c r="DI118" s="78"/>
      <c r="DJ118" s="74"/>
      <c r="DK118" s="109"/>
      <c r="DL118" s="78"/>
      <c r="DM118" s="74"/>
      <c r="DN118" s="109"/>
      <c r="DO118" s="78"/>
      <c r="DP118" s="74"/>
      <c r="DQ118" s="109"/>
      <c r="DR118" s="78"/>
      <c r="DS118" s="74"/>
      <c r="DT118" s="109"/>
      <c r="DU118" s="78"/>
      <c r="DV118" s="74"/>
      <c r="DW118" s="109"/>
      <c r="DX118" s="78">
        <v>4008</v>
      </c>
      <c r="DY118" s="74">
        <v>4008</v>
      </c>
      <c r="DZ118" s="74">
        <f t="shared" si="551"/>
        <v>100</v>
      </c>
      <c r="EA118" s="78"/>
      <c r="EB118" s="74"/>
      <c r="EC118" s="78"/>
      <c r="ED118" s="78"/>
      <c r="EE118" s="74"/>
      <c r="EF118" s="78"/>
      <c r="EG118" s="78"/>
      <c r="EH118" s="74"/>
      <c r="EI118" s="109"/>
      <c r="EJ118" s="78"/>
      <c r="EK118" s="74"/>
      <c r="EL118" s="78"/>
      <c r="EM118" s="78"/>
      <c r="EN118" s="74"/>
      <c r="EO118" s="109"/>
      <c r="EP118" s="74"/>
      <c r="EQ118" s="74"/>
      <c r="ER118" s="109"/>
      <c r="ES118" s="74"/>
      <c r="ET118" s="74"/>
      <c r="EU118" s="109"/>
      <c r="EV118" s="78"/>
      <c r="EW118" s="74"/>
      <c r="EX118" s="109"/>
      <c r="EY118" s="78"/>
      <c r="EZ118" s="74"/>
      <c r="FA118" s="109"/>
      <c r="FB118" s="78"/>
      <c r="FC118" s="74"/>
      <c r="FD118" s="109"/>
      <c r="FE118" s="78"/>
      <c r="FF118" s="74"/>
      <c r="FG118" s="109"/>
      <c r="FH118" s="78"/>
      <c r="FI118" s="74"/>
      <c r="FJ118" s="109"/>
      <c r="FK118" s="74"/>
      <c r="FL118" s="74"/>
      <c r="FM118" s="109"/>
      <c r="FN118" s="78"/>
      <c r="FO118" s="74"/>
      <c r="FP118" s="109"/>
      <c r="FQ118" s="74"/>
      <c r="FR118" s="74"/>
      <c r="FS118" s="109"/>
      <c r="FT118" s="74"/>
      <c r="FU118" s="74"/>
      <c r="FV118" s="109"/>
      <c r="FW118" s="74"/>
      <c r="FX118" s="74"/>
      <c r="FY118" s="109"/>
      <c r="FZ118" s="74"/>
      <c r="GA118" s="74"/>
      <c r="GB118" s="109"/>
      <c r="GC118" s="74"/>
      <c r="GD118" s="74"/>
      <c r="GE118" s="109"/>
      <c r="GF118" s="74"/>
      <c r="GG118" s="74"/>
      <c r="GH118" s="109"/>
      <c r="GI118" s="74"/>
      <c r="GJ118" s="74"/>
      <c r="GK118" s="109"/>
      <c r="GL118" s="74"/>
      <c r="GM118" s="74"/>
      <c r="GN118" s="109"/>
      <c r="GO118" s="74"/>
      <c r="GP118" s="74"/>
      <c r="GQ118" s="74"/>
      <c r="GR118" s="74"/>
      <c r="GS118" s="74"/>
      <c r="GT118" s="74"/>
      <c r="GU118" s="74"/>
      <c r="GV118" s="74"/>
      <c r="GW118" s="74"/>
      <c r="GX118" s="74"/>
      <c r="GY118" s="74"/>
      <c r="GZ118" s="74"/>
      <c r="HA118" s="74"/>
      <c r="HB118" s="74"/>
      <c r="HC118" s="74"/>
    </row>
    <row r="119" spans="1:211" s="31" customFormat="1" ht="15.75" x14ac:dyDescent="0.25">
      <c r="A119" s="41" t="s">
        <v>305</v>
      </c>
      <c r="B119" s="134">
        <f t="shared" si="409"/>
        <v>11837</v>
      </c>
      <c r="C119" s="134">
        <f t="shared" si="410"/>
        <v>11418.5</v>
      </c>
      <c r="D119" s="74">
        <f t="shared" si="104"/>
        <v>96.464475796232151</v>
      </c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>
        <v>837</v>
      </c>
      <c r="BE119" s="74">
        <v>418.5</v>
      </c>
      <c r="BF119" s="74">
        <f t="shared" si="375"/>
        <v>50</v>
      </c>
      <c r="BG119" s="74">
        <v>11000</v>
      </c>
      <c r="BH119" s="74">
        <v>11000</v>
      </c>
      <c r="BI119" s="74">
        <f>BH119/BG119*100</f>
        <v>100</v>
      </c>
      <c r="BJ119" s="112"/>
      <c r="BK119" s="112"/>
      <c r="BL119" s="112"/>
      <c r="BM119" s="74"/>
      <c r="BN119" s="74"/>
      <c r="BO119" s="109"/>
      <c r="BP119" s="74"/>
      <c r="BQ119" s="74"/>
      <c r="BR119" s="109"/>
      <c r="BS119" s="74"/>
      <c r="BT119" s="74"/>
      <c r="BU119" s="109"/>
      <c r="BV119" s="74"/>
      <c r="BW119" s="74"/>
      <c r="BX119" s="109"/>
      <c r="BY119" s="74"/>
      <c r="BZ119" s="74"/>
      <c r="CA119" s="109"/>
      <c r="CB119" s="74"/>
      <c r="CC119" s="74"/>
      <c r="CD119" s="109"/>
      <c r="CE119" s="74"/>
      <c r="CF119" s="74"/>
      <c r="CG119" s="109"/>
      <c r="CH119" s="74"/>
      <c r="CI119" s="74"/>
      <c r="CJ119" s="109"/>
      <c r="CK119" s="74"/>
      <c r="CL119" s="74"/>
      <c r="CM119" s="109"/>
      <c r="CN119" s="74"/>
      <c r="CO119" s="74"/>
      <c r="CP119" s="109"/>
      <c r="CQ119" s="74"/>
      <c r="CR119" s="74"/>
      <c r="CS119" s="109"/>
      <c r="CT119" s="74"/>
      <c r="CU119" s="74"/>
      <c r="CV119" s="109"/>
      <c r="CW119" s="74"/>
      <c r="CX119" s="74"/>
      <c r="CY119" s="109"/>
      <c r="CZ119" s="74"/>
      <c r="DA119" s="74"/>
      <c r="DB119" s="74"/>
      <c r="DC119" s="74"/>
      <c r="DD119" s="74"/>
      <c r="DE119" s="109"/>
      <c r="DF119" s="74"/>
      <c r="DG119" s="74"/>
      <c r="DH119" s="74"/>
      <c r="DI119" s="78"/>
      <c r="DJ119" s="74"/>
      <c r="DK119" s="109"/>
      <c r="DL119" s="78"/>
      <c r="DM119" s="74"/>
      <c r="DN119" s="109"/>
      <c r="DO119" s="78"/>
      <c r="DP119" s="74"/>
      <c r="DQ119" s="109"/>
      <c r="DR119" s="78"/>
      <c r="DS119" s="74"/>
      <c r="DT119" s="109"/>
      <c r="DU119" s="78"/>
      <c r="DV119" s="74"/>
      <c r="DW119" s="109"/>
      <c r="DX119" s="78"/>
      <c r="DY119" s="74"/>
      <c r="DZ119" s="74"/>
      <c r="EA119" s="78"/>
      <c r="EB119" s="74"/>
      <c r="EC119" s="78"/>
      <c r="ED119" s="78"/>
      <c r="EE119" s="74"/>
      <c r="EF119" s="78"/>
      <c r="EG119" s="78"/>
      <c r="EH119" s="74"/>
      <c r="EI119" s="109"/>
      <c r="EJ119" s="78"/>
      <c r="EK119" s="74"/>
      <c r="EL119" s="78"/>
      <c r="EM119" s="78"/>
      <c r="EN119" s="74"/>
      <c r="EO119" s="109"/>
      <c r="EP119" s="74"/>
      <c r="EQ119" s="74"/>
      <c r="ER119" s="109"/>
      <c r="ES119" s="74"/>
      <c r="ET119" s="74"/>
      <c r="EU119" s="109"/>
      <c r="EV119" s="78"/>
      <c r="EW119" s="74"/>
      <c r="EX119" s="109"/>
      <c r="EY119" s="78"/>
      <c r="EZ119" s="74"/>
      <c r="FA119" s="109"/>
      <c r="FB119" s="78"/>
      <c r="FC119" s="74"/>
      <c r="FD119" s="109"/>
      <c r="FE119" s="78"/>
      <c r="FF119" s="74"/>
      <c r="FG119" s="109"/>
      <c r="FH119" s="78"/>
      <c r="FI119" s="74"/>
      <c r="FJ119" s="109"/>
      <c r="FK119" s="74"/>
      <c r="FL119" s="74"/>
      <c r="FM119" s="109"/>
      <c r="FN119" s="78"/>
      <c r="FO119" s="74"/>
      <c r="FP119" s="109"/>
      <c r="FQ119" s="74"/>
      <c r="FR119" s="74"/>
      <c r="FS119" s="109"/>
      <c r="FT119" s="74"/>
      <c r="FU119" s="74"/>
      <c r="FV119" s="109"/>
      <c r="FW119" s="74"/>
      <c r="FX119" s="74"/>
      <c r="FY119" s="109"/>
      <c r="FZ119" s="74"/>
      <c r="GA119" s="74"/>
      <c r="GB119" s="109"/>
      <c r="GC119" s="74"/>
      <c r="GD119" s="74"/>
      <c r="GE119" s="109"/>
      <c r="GF119" s="74"/>
      <c r="GG119" s="74"/>
      <c r="GH119" s="109"/>
      <c r="GI119" s="74"/>
      <c r="GJ119" s="74"/>
      <c r="GK119" s="109"/>
      <c r="GL119" s="74"/>
      <c r="GM119" s="74"/>
      <c r="GN119" s="109"/>
      <c r="GO119" s="74"/>
      <c r="GP119" s="74"/>
      <c r="GQ119" s="74"/>
      <c r="GR119" s="74"/>
      <c r="GS119" s="74"/>
      <c r="GT119" s="74"/>
      <c r="GU119" s="74"/>
      <c r="GV119" s="74"/>
      <c r="GW119" s="74"/>
      <c r="GX119" s="74"/>
      <c r="GY119" s="74"/>
      <c r="GZ119" s="74"/>
      <c r="HA119" s="74"/>
      <c r="HB119" s="74"/>
      <c r="HC119" s="74"/>
    </row>
    <row r="120" spans="1:211" s="31" customFormat="1" ht="15.75" x14ac:dyDescent="0.25">
      <c r="A120" s="41" t="s">
        <v>364</v>
      </c>
      <c r="B120" s="134">
        <f t="shared" si="409"/>
        <v>1902</v>
      </c>
      <c r="C120" s="134">
        <f t="shared" si="410"/>
        <v>1902</v>
      </c>
      <c r="D120" s="74">
        <f t="shared" si="104"/>
        <v>100</v>
      </c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112"/>
      <c r="BK120" s="112"/>
      <c r="BL120" s="112"/>
      <c r="BM120" s="74"/>
      <c r="BN120" s="74"/>
      <c r="BO120" s="109"/>
      <c r="BP120" s="74"/>
      <c r="BQ120" s="74"/>
      <c r="BR120" s="109"/>
      <c r="BS120" s="74"/>
      <c r="BT120" s="74"/>
      <c r="BU120" s="109"/>
      <c r="BV120" s="74"/>
      <c r="BW120" s="74"/>
      <c r="BX120" s="109"/>
      <c r="BY120" s="74"/>
      <c r="BZ120" s="74"/>
      <c r="CA120" s="109"/>
      <c r="CB120" s="74"/>
      <c r="CC120" s="74"/>
      <c r="CD120" s="109"/>
      <c r="CE120" s="74"/>
      <c r="CF120" s="74"/>
      <c r="CG120" s="109"/>
      <c r="CH120" s="74"/>
      <c r="CI120" s="74"/>
      <c r="CJ120" s="109"/>
      <c r="CK120" s="74"/>
      <c r="CL120" s="74"/>
      <c r="CM120" s="109"/>
      <c r="CN120" s="74"/>
      <c r="CO120" s="74"/>
      <c r="CP120" s="109"/>
      <c r="CQ120" s="74"/>
      <c r="CR120" s="74"/>
      <c r="CS120" s="109"/>
      <c r="CT120" s="74"/>
      <c r="CU120" s="74"/>
      <c r="CV120" s="109"/>
      <c r="CW120" s="74"/>
      <c r="CX120" s="74"/>
      <c r="CY120" s="109"/>
      <c r="CZ120" s="74"/>
      <c r="DA120" s="74"/>
      <c r="DB120" s="109"/>
      <c r="DC120" s="74"/>
      <c r="DD120" s="74"/>
      <c r="DE120" s="109"/>
      <c r="DF120" s="74"/>
      <c r="DG120" s="74"/>
      <c r="DH120" s="74"/>
      <c r="DI120" s="78"/>
      <c r="DJ120" s="74"/>
      <c r="DK120" s="109"/>
      <c r="DL120" s="78"/>
      <c r="DM120" s="74"/>
      <c r="DN120" s="109"/>
      <c r="DO120" s="78"/>
      <c r="DP120" s="74"/>
      <c r="DQ120" s="109"/>
      <c r="DR120" s="78"/>
      <c r="DS120" s="74"/>
      <c r="DT120" s="109"/>
      <c r="DU120" s="78"/>
      <c r="DV120" s="74"/>
      <c r="DW120" s="109"/>
      <c r="DX120" s="78">
        <v>1902</v>
      </c>
      <c r="DY120" s="74">
        <v>1902</v>
      </c>
      <c r="DZ120" s="74">
        <f t="shared" si="551"/>
        <v>100</v>
      </c>
      <c r="EA120" s="78"/>
      <c r="EB120" s="74"/>
      <c r="EC120" s="78"/>
      <c r="ED120" s="78"/>
      <c r="EE120" s="74"/>
      <c r="EF120" s="78"/>
      <c r="EG120" s="78"/>
      <c r="EH120" s="74"/>
      <c r="EI120" s="109"/>
      <c r="EJ120" s="78"/>
      <c r="EK120" s="74"/>
      <c r="EL120" s="78"/>
      <c r="EM120" s="78"/>
      <c r="EN120" s="74"/>
      <c r="EO120" s="109"/>
      <c r="EP120" s="74"/>
      <c r="EQ120" s="74"/>
      <c r="ER120" s="109"/>
      <c r="ES120" s="74"/>
      <c r="ET120" s="74"/>
      <c r="EU120" s="109"/>
      <c r="EV120" s="78"/>
      <c r="EW120" s="74"/>
      <c r="EX120" s="109"/>
      <c r="EY120" s="78"/>
      <c r="EZ120" s="74"/>
      <c r="FA120" s="109"/>
      <c r="FB120" s="78"/>
      <c r="FC120" s="74"/>
      <c r="FD120" s="109"/>
      <c r="FE120" s="78"/>
      <c r="FF120" s="74"/>
      <c r="FG120" s="109"/>
      <c r="FH120" s="78"/>
      <c r="FI120" s="74"/>
      <c r="FJ120" s="109"/>
      <c r="FK120" s="74"/>
      <c r="FL120" s="74"/>
      <c r="FM120" s="109"/>
      <c r="FN120" s="78"/>
      <c r="FO120" s="74"/>
      <c r="FP120" s="109"/>
      <c r="FQ120" s="74"/>
      <c r="FR120" s="74"/>
      <c r="FS120" s="109"/>
      <c r="FT120" s="74"/>
      <c r="FU120" s="74"/>
      <c r="FV120" s="109"/>
      <c r="FW120" s="74"/>
      <c r="FX120" s="74"/>
      <c r="FY120" s="109"/>
      <c r="FZ120" s="74"/>
      <c r="GA120" s="74"/>
      <c r="GB120" s="109"/>
      <c r="GC120" s="74"/>
      <c r="GD120" s="74"/>
      <c r="GE120" s="109"/>
      <c r="GF120" s="74"/>
      <c r="GG120" s="74"/>
      <c r="GH120" s="109"/>
      <c r="GI120" s="74"/>
      <c r="GJ120" s="74"/>
      <c r="GK120" s="109"/>
      <c r="GL120" s="74"/>
      <c r="GM120" s="74"/>
      <c r="GN120" s="109"/>
      <c r="GO120" s="74"/>
      <c r="GP120" s="74"/>
      <c r="GQ120" s="74"/>
      <c r="GR120" s="74"/>
      <c r="GS120" s="74"/>
      <c r="GT120" s="74"/>
      <c r="GU120" s="74"/>
      <c r="GV120" s="74"/>
      <c r="GW120" s="74"/>
      <c r="GX120" s="74"/>
      <c r="GY120" s="74"/>
      <c r="GZ120" s="74"/>
      <c r="HA120" s="74"/>
      <c r="HB120" s="74"/>
      <c r="HC120" s="74"/>
    </row>
    <row r="121" spans="1:211" s="31" customFormat="1" ht="15.75" x14ac:dyDescent="0.25">
      <c r="A121" s="41" t="s">
        <v>485</v>
      </c>
      <c r="B121" s="134">
        <f t="shared" si="409"/>
        <v>3072</v>
      </c>
      <c r="C121" s="134">
        <f t="shared" si="410"/>
        <v>3072</v>
      </c>
      <c r="D121" s="74">
        <f t="shared" si="104"/>
        <v>100</v>
      </c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112"/>
      <c r="BK121" s="112"/>
      <c r="BL121" s="112"/>
      <c r="BM121" s="74"/>
      <c r="BN121" s="74"/>
      <c r="BO121" s="109"/>
      <c r="BP121" s="74"/>
      <c r="BQ121" s="74"/>
      <c r="BR121" s="109"/>
      <c r="BS121" s="74"/>
      <c r="BT121" s="74"/>
      <c r="BU121" s="109"/>
      <c r="BV121" s="74"/>
      <c r="BW121" s="74"/>
      <c r="BX121" s="109"/>
      <c r="BY121" s="74"/>
      <c r="BZ121" s="74"/>
      <c r="CA121" s="109"/>
      <c r="CB121" s="74"/>
      <c r="CC121" s="74"/>
      <c r="CD121" s="109"/>
      <c r="CE121" s="74"/>
      <c r="CF121" s="74"/>
      <c r="CG121" s="109"/>
      <c r="CH121" s="74"/>
      <c r="CI121" s="74"/>
      <c r="CJ121" s="109"/>
      <c r="CK121" s="74"/>
      <c r="CL121" s="74"/>
      <c r="CM121" s="109"/>
      <c r="CN121" s="74"/>
      <c r="CO121" s="74"/>
      <c r="CP121" s="109"/>
      <c r="CQ121" s="74"/>
      <c r="CR121" s="74"/>
      <c r="CS121" s="109"/>
      <c r="CT121" s="74"/>
      <c r="CU121" s="74"/>
      <c r="CV121" s="109"/>
      <c r="CW121" s="74"/>
      <c r="CX121" s="74"/>
      <c r="CY121" s="109"/>
      <c r="CZ121" s="74"/>
      <c r="DA121" s="74"/>
      <c r="DB121" s="109"/>
      <c r="DC121" s="74"/>
      <c r="DD121" s="74"/>
      <c r="DE121" s="109"/>
      <c r="DF121" s="74"/>
      <c r="DG121" s="74"/>
      <c r="DH121" s="74"/>
      <c r="DI121" s="78"/>
      <c r="DJ121" s="74"/>
      <c r="DK121" s="109"/>
      <c r="DL121" s="78"/>
      <c r="DM121" s="74"/>
      <c r="DN121" s="109"/>
      <c r="DO121" s="78"/>
      <c r="DP121" s="74"/>
      <c r="DQ121" s="109"/>
      <c r="DR121" s="78"/>
      <c r="DS121" s="74"/>
      <c r="DT121" s="109"/>
      <c r="DU121" s="78"/>
      <c r="DV121" s="74"/>
      <c r="DW121" s="109"/>
      <c r="DX121" s="78">
        <v>3072</v>
      </c>
      <c r="DY121" s="74">
        <v>3072</v>
      </c>
      <c r="DZ121" s="74">
        <f t="shared" si="551"/>
        <v>100</v>
      </c>
      <c r="EA121" s="78"/>
      <c r="EB121" s="74"/>
      <c r="EC121" s="78"/>
      <c r="ED121" s="78"/>
      <c r="EE121" s="74"/>
      <c r="EF121" s="78"/>
      <c r="EG121" s="78"/>
      <c r="EH121" s="74"/>
      <c r="EI121" s="109"/>
      <c r="EJ121" s="78"/>
      <c r="EK121" s="74"/>
      <c r="EL121" s="78"/>
      <c r="EM121" s="78"/>
      <c r="EN121" s="74"/>
      <c r="EO121" s="109"/>
      <c r="EP121" s="74"/>
      <c r="EQ121" s="74"/>
      <c r="ER121" s="109"/>
      <c r="ES121" s="74"/>
      <c r="ET121" s="74"/>
      <c r="EU121" s="109"/>
      <c r="EV121" s="78"/>
      <c r="EW121" s="74"/>
      <c r="EX121" s="109"/>
      <c r="EY121" s="78"/>
      <c r="EZ121" s="74"/>
      <c r="FA121" s="109"/>
      <c r="FB121" s="78"/>
      <c r="FC121" s="74"/>
      <c r="FD121" s="109"/>
      <c r="FE121" s="78"/>
      <c r="FF121" s="74"/>
      <c r="FG121" s="109"/>
      <c r="FH121" s="78"/>
      <c r="FI121" s="74"/>
      <c r="FJ121" s="109"/>
      <c r="FK121" s="74"/>
      <c r="FL121" s="74"/>
      <c r="FM121" s="109"/>
      <c r="FN121" s="78"/>
      <c r="FO121" s="74"/>
      <c r="FP121" s="109"/>
      <c r="FQ121" s="74"/>
      <c r="FR121" s="74"/>
      <c r="FS121" s="109"/>
      <c r="FT121" s="74"/>
      <c r="FU121" s="74"/>
      <c r="FV121" s="109"/>
      <c r="FW121" s="74"/>
      <c r="FX121" s="74"/>
      <c r="FY121" s="109"/>
      <c r="FZ121" s="74"/>
      <c r="GA121" s="74"/>
      <c r="GB121" s="109"/>
      <c r="GC121" s="74"/>
      <c r="GD121" s="74"/>
      <c r="GE121" s="109"/>
      <c r="GF121" s="74"/>
      <c r="GG121" s="74"/>
      <c r="GH121" s="109"/>
      <c r="GI121" s="74"/>
      <c r="GJ121" s="74"/>
      <c r="GK121" s="109"/>
      <c r="GL121" s="74"/>
      <c r="GM121" s="74"/>
      <c r="GN121" s="109"/>
      <c r="GO121" s="74"/>
      <c r="GP121" s="74"/>
      <c r="GQ121" s="74"/>
      <c r="GR121" s="74"/>
      <c r="GS121" s="74"/>
      <c r="GT121" s="74"/>
      <c r="GU121" s="74"/>
      <c r="GV121" s="74"/>
      <c r="GW121" s="74"/>
      <c r="GX121" s="74"/>
      <c r="GY121" s="74"/>
      <c r="GZ121" s="74"/>
      <c r="HA121" s="74"/>
      <c r="HB121" s="74"/>
      <c r="HC121" s="74"/>
    </row>
    <row r="122" spans="1:211" s="32" customFormat="1" ht="31.5" x14ac:dyDescent="0.25">
      <c r="A122" s="40" t="s">
        <v>310</v>
      </c>
      <c r="B122" s="133">
        <f t="shared" si="409"/>
        <v>123397.44491000001</v>
      </c>
      <c r="C122" s="133">
        <f t="shared" si="410"/>
        <v>67679.071249999994</v>
      </c>
      <c r="D122" s="91">
        <f t="shared" ref="D122" si="596">C122/B122*100</f>
        <v>54.846412176007178</v>
      </c>
      <c r="E122" s="92">
        <f t="shared" ref="E122:AM122" si="597">E123+E124+E125+E126+E127+E128+E130+E131+E132+E133+E134</f>
        <v>0</v>
      </c>
      <c r="F122" s="92">
        <f t="shared" si="597"/>
        <v>0</v>
      </c>
      <c r="G122" s="92">
        <f t="shared" si="597"/>
        <v>0</v>
      </c>
      <c r="H122" s="92">
        <f t="shared" si="597"/>
        <v>0</v>
      </c>
      <c r="I122" s="92">
        <f t="shared" si="597"/>
        <v>0</v>
      </c>
      <c r="J122" s="92">
        <f t="shared" si="597"/>
        <v>0</v>
      </c>
      <c r="K122" s="92">
        <f t="shared" si="597"/>
        <v>0</v>
      </c>
      <c r="L122" s="92">
        <f t="shared" si="597"/>
        <v>0</v>
      </c>
      <c r="M122" s="92">
        <f t="shared" si="597"/>
        <v>0</v>
      </c>
      <c r="N122" s="92">
        <f t="shared" si="597"/>
        <v>0</v>
      </c>
      <c r="O122" s="92">
        <f t="shared" si="597"/>
        <v>0</v>
      </c>
      <c r="P122" s="92">
        <f t="shared" si="597"/>
        <v>0</v>
      </c>
      <c r="Q122" s="92">
        <f t="shared" si="597"/>
        <v>0</v>
      </c>
      <c r="R122" s="92">
        <f t="shared" si="597"/>
        <v>0</v>
      </c>
      <c r="S122" s="92">
        <f t="shared" si="597"/>
        <v>0</v>
      </c>
      <c r="T122" s="92">
        <f t="shared" ref="T122:V122" si="598">T123+T124+T125+T126+T127+T128+T130+T131+T132+T133+T134</f>
        <v>0</v>
      </c>
      <c r="U122" s="92">
        <f t="shared" si="598"/>
        <v>0</v>
      </c>
      <c r="V122" s="92">
        <f t="shared" si="598"/>
        <v>0</v>
      </c>
      <c r="W122" s="92">
        <f t="shared" si="597"/>
        <v>0</v>
      </c>
      <c r="X122" s="92">
        <f t="shared" si="597"/>
        <v>0</v>
      </c>
      <c r="Y122" s="92">
        <f t="shared" si="597"/>
        <v>0</v>
      </c>
      <c r="Z122" s="92">
        <f t="shared" si="597"/>
        <v>0</v>
      </c>
      <c r="AA122" s="92">
        <f t="shared" si="597"/>
        <v>0</v>
      </c>
      <c r="AB122" s="92">
        <f t="shared" si="597"/>
        <v>0</v>
      </c>
      <c r="AC122" s="92">
        <f t="shared" si="597"/>
        <v>0</v>
      </c>
      <c r="AD122" s="92">
        <f t="shared" si="597"/>
        <v>0</v>
      </c>
      <c r="AE122" s="92">
        <f t="shared" si="597"/>
        <v>0</v>
      </c>
      <c r="AF122" s="92">
        <f t="shared" si="597"/>
        <v>0</v>
      </c>
      <c r="AG122" s="92">
        <f t="shared" si="597"/>
        <v>0</v>
      </c>
      <c r="AH122" s="92">
        <f t="shared" si="597"/>
        <v>0</v>
      </c>
      <c r="AI122" s="92">
        <f t="shared" si="597"/>
        <v>0</v>
      </c>
      <c r="AJ122" s="92">
        <f t="shared" si="597"/>
        <v>0</v>
      </c>
      <c r="AK122" s="92">
        <f t="shared" si="597"/>
        <v>0</v>
      </c>
      <c r="AL122" s="92">
        <f t="shared" si="597"/>
        <v>102.04082000000001</v>
      </c>
      <c r="AM122" s="92">
        <f t="shared" si="597"/>
        <v>102.04082000000001</v>
      </c>
      <c r="AN122" s="91">
        <f>AM122/AL122*100</f>
        <v>100</v>
      </c>
      <c r="AO122" s="92">
        <f>AO123+AO124+AO125+AO126+AO127+AO128+AO130+AO131+AO132+AO133+AO134</f>
        <v>0</v>
      </c>
      <c r="AP122" s="92">
        <f>AP123+AP124+AP125+AP126+AP127+AP128+AP130+AP131+AP132+AP133+AP134</f>
        <v>0</v>
      </c>
      <c r="AQ122" s="92">
        <f>AQ123+AQ124+AQ125+AQ126+AQ127+AQ128+AQ130+AQ131+AQ132+AQ133+AQ134</f>
        <v>0</v>
      </c>
      <c r="AR122" s="92">
        <f>AR123+AR124+AR125+AR126+AR127+AR128+AR130+AR131+AR132+AR133+AR134</f>
        <v>80.867000000000004</v>
      </c>
      <c r="AS122" s="92">
        <f>AS123+AS124+AS125+AS126+AS127+AS128+AS130+AS131+AS132+AS133+AS134</f>
        <v>80.867000000000004</v>
      </c>
      <c r="AT122" s="91">
        <f>AS122/AR122*100</f>
        <v>100</v>
      </c>
      <c r="AU122" s="92"/>
      <c r="AV122" s="92"/>
      <c r="AW122" s="91"/>
      <c r="AX122" s="92"/>
      <c r="AY122" s="92"/>
      <c r="AZ122" s="91"/>
      <c r="BA122" s="92">
        <f t="shared" ref="BA122:BH122" si="599">BA123+BA124+BA125+BA126+BA127+BA128+BA130+BA131+BA132+BA133+BA134</f>
        <v>0</v>
      </c>
      <c r="BB122" s="92">
        <f t="shared" si="599"/>
        <v>0</v>
      </c>
      <c r="BC122" s="92">
        <f t="shared" si="599"/>
        <v>0</v>
      </c>
      <c r="BD122" s="92">
        <f t="shared" si="599"/>
        <v>2977.9913300000003</v>
      </c>
      <c r="BE122" s="92">
        <f t="shared" si="599"/>
        <v>2691.9375600000003</v>
      </c>
      <c r="BF122" s="91">
        <f t="shared" si="375"/>
        <v>90.394405547177996</v>
      </c>
      <c r="BG122" s="92">
        <f t="shared" si="599"/>
        <v>10000</v>
      </c>
      <c r="BH122" s="92">
        <f t="shared" si="599"/>
        <v>6588.3347999999996</v>
      </c>
      <c r="BI122" s="91">
        <f t="shared" ref="BI122:BI135" si="600">BH122/BG122*100</f>
        <v>65.883347999999998</v>
      </c>
      <c r="BJ122" s="92">
        <f t="shared" ref="BJ122:BT122" si="601">BJ123+BJ124+BJ125+BJ126+BJ127+BJ128+BJ130+BJ131+BJ132+BJ133+BJ134</f>
        <v>19030</v>
      </c>
      <c r="BK122" s="92">
        <f t="shared" si="601"/>
        <v>12040.17324</v>
      </c>
      <c r="BL122" s="92">
        <f t="shared" si="601"/>
        <v>63.269433736205997</v>
      </c>
      <c r="BM122" s="92">
        <f t="shared" si="601"/>
        <v>0</v>
      </c>
      <c r="BN122" s="92">
        <f t="shared" si="601"/>
        <v>0</v>
      </c>
      <c r="BO122" s="92">
        <f t="shared" si="601"/>
        <v>0</v>
      </c>
      <c r="BP122" s="92">
        <f t="shared" si="601"/>
        <v>0</v>
      </c>
      <c r="BQ122" s="92">
        <f t="shared" si="601"/>
        <v>0</v>
      </c>
      <c r="BR122" s="92">
        <f t="shared" si="601"/>
        <v>0</v>
      </c>
      <c r="BS122" s="92">
        <f t="shared" si="601"/>
        <v>3862.2</v>
      </c>
      <c r="BT122" s="92">
        <f t="shared" si="601"/>
        <v>2874.9634500000002</v>
      </c>
      <c r="BU122" s="92">
        <f t="shared" si="121"/>
        <v>74.438492310082353</v>
      </c>
      <c r="BV122" s="92">
        <f>BV123+BV124+BV125+BV126+BV127+BV128+BV130+BV131+BV132+BV133+BV134</f>
        <v>792.2</v>
      </c>
      <c r="BW122" s="92">
        <f>BW123+BW124+BW125+BW126+BW127+BW128+BW130+BW131+BW132+BW133+BW134</f>
        <v>0</v>
      </c>
      <c r="BX122" s="92">
        <f t="shared" ref="BX122:BX123" si="602">BW122/BV122*100</f>
        <v>0</v>
      </c>
      <c r="BY122" s="92">
        <f t="shared" ref="BY122:DD122" si="603">BY123+BY124+BY125+BY126+BY127+BY128+BY130+BY131+BY132+BY133+BY134</f>
        <v>840</v>
      </c>
      <c r="BZ122" s="92">
        <f t="shared" si="603"/>
        <v>0</v>
      </c>
      <c r="CA122" s="92">
        <f t="shared" si="603"/>
        <v>0</v>
      </c>
      <c r="CB122" s="92">
        <f t="shared" si="603"/>
        <v>0</v>
      </c>
      <c r="CC122" s="92">
        <f t="shared" si="603"/>
        <v>0</v>
      </c>
      <c r="CD122" s="92">
        <f t="shared" si="603"/>
        <v>0</v>
      </c>
      <c r="CE122" s="92">
        <f t="shared" si="603"/>
        <v>0</v>
      </c>
      <c r="CF122" s="92">
        <f t="shared" si="603"/>
        <v>0</v>
      </c>
      <c r="CG122" s="92">
        <f t="shared" si="603"/>
        <v>0</v>
      </c>
      <c r="CH122" s="92">
        <f t="shared" si="603"/>
        <v>0</v>
      </c>
      <c r="CI122" s="92">
        <f t="shared" si="603"/>
        <v>0</v>
      </c>
      <c r="CJ122" s="92">
        <f t="shared" si="603"/>
        <v>0</v>
      </c>
      <c r="CK122" s="92">
        <f t="shared" si="603"/>
        <v>0</v>
      </c>
      <c r="CL122" s="92">
        <f t="shared" si="603"/>
        <v>0</v>
      </c>
      <c r="CM122" s="92">
        <f t="shared" si="603"/>
        <v>0</v>
      </c>
      <c r="CN122" s="92">
        <f t="shared" si="603"/>
        <v>0</v>
      </c>
      <c r="CO122" s="92">
        <f t="shared" si="603"/>
        <v>0</v>
      </c>
      <c r="CP122" s="92">
        <f t="shared" si="603"/>
        <v>0</v>
      </c>
      <c r="CQ122" s="92">
        <f t="shared" si="603"/>
        <v>0</v>
      </c>
      <c r="CR122" s="92">
        <f t="shared" si="603"/>
        <v>0</v>
      </c>
      <c r="CS122" s="92">
        <f t="shared" si="603"/>
        <v>0</v>
      </c>
      <c r="CT122" s="92">
        <f t="shared" si="603"/>
        <v>0</v>
      </c>
      <c r="CU122" s="92">
        <f t="shared" si="603"/>
        <v>0</v>
      </c>
      <c r="CV122" s="92">
        <f t="shared" si="603"/>
        <v>0</v>
      </c>
      <c r="CW122" s="92">
        <f t="shared" si="603"/>
        <v>0</v>
      </c>
      <c r="CX122" s="92">
        <f t="shared" si="603"/>
        <v>0</v>
      </c>
      <c r="CY122" s="92">
        <f t="shared" si="603"/>
        <v>0</v>
      </c>
      <c r="CZ122" s="92">
        <f t="shared" si="603"/>
        <v>0</v>
      </c>
      <c r="DA122" s="92">
        <f t="shared" si="603"/>
        <v>0</v>
      </c>
      <c r="DB122" s="92">
        <f t="shared" si="603"/>
        <v>0</v>
      </c>
      <c r="DC122" s="92">
        <f t="shared" si="603"/>
        <v>211.4</v>
      </c>
      <c r="DD122" s="92">
        <f t="shared" si="603"/>
        <v>79.53</v>
      </c>
      <c r="DE122" s="92">
        <f>DD122/DC122*100</f>
        <v>37.620624408703875</v>
      </c>
      <c r="DF122" s="92">
        <f>DF123+DF124+DF125+DF126+DF127+DF128+DF130+DF131+DF132+DF133+DF134</f>
        <v>2681.8402000000001</v>
      </c>
      <c r="DG122" s="92">
        <f>DG123+DG124+DG125+DG126+DG127+DG128+DG130+DG131+DG132+DG133+DG134</f>
        <v>2681.8402000000001</v>
      </c>
      <c r="DH122" s="92">
        <f>DG122/DF122*100</f>
        <v>100</v>
      </c>
      <c r="DI122" s="92">
        <f t="shared" ref="DI122:DV122" si="604">DI123+DI124+DI125+DI126+DI127+DI128+DI130+DI131+DI132+DI133+DI134</f>
        <v>0</v>
      </c>
      <c r="DJ122" s="92">
        <f t="shared" si="604"/>
        <v>0</v>
      </c>
      <c r="DK122" s="92">
        <f t="shared" si="604"/>
        <v>0</v>
      </c>
      <c r="DL122" s="92">
        <f t="shared" si="604"/>
        <v>0</v>
      </c>
      <c r="DM122" s="92">
        <f t="shared" si="604"/>
        <v>0</v>
      </c>
      <c r="DN122" s="92">
        <f t="shared" si="604"/>
        <v>0</v>
      </c>
      <c r="DO122" s="92">
        <f t="shared" si="604"/>
        <v>0</v>
      </c>
      <c r="DP122" s="92">
        <f t="shared" si="604"/>
        <v>0</v>
      </c>
      <c r="DQ122" s="92">
        <f t="shared" si="604"/>
        <v>0</v>
      </c>
      <c r="DR122" s="92">
        <f t="shared" ref="DR122:DT122" si="605">DR123+DR124+DR125+DR126+DR127+DR128+DR130+DR131+DR132+DR133+DR134</f>
        <v>0</v>
      </c>
      <c r="DS122" s="92">
        <f t="shared" si="605"/>
        <v>0</v>
      </c>
      <c r="DT122" s="92">
        <f t="shared" si="605"/>
        <v>0</v>
      </c>
      <c r="DU122" s="92">
        <f t="shared" si="604"/>
        <v>6045</v>
      </c>
      <c r="DV122" s="92">
        <f t="shared" si="604"/>
        <v>4122.6104299999997</v>
      </c>
      <c r="DW122" s="92">
        <f t="shared" si="132"/>
        <v>68.198683705541768</v>
      </c>
      <c r="DX122" s="92">
        <f>SUM(DX123:DX134)</f>
        <v>35598</v>
      </c>
      <c r="DY122" s="92">
        <f>SUM(DY123:DY134)</f>
        <v>11858.223819999999</v>
      </c>
      <c r="DZ122" s="91">
        <f t="shared" si="551"/>
        <v>33.311488903871002</v>
      </c>
      <c r="EA122" s="92">
        <f>EA123+EA124+EA125+EA126+EA127+EA128+EA130+EA131+EA132+EA133+EA134</f>
        <v>1723.92</v>
      </c>
      <c r="EB122" s="92">
        <f>EB123+EB124+EB125+EB126+EB127+EB128+EB130+EB131+EB132+EB133+EB134</f>
        <v>971.46177999999998</v>
      </c>
      <c r="EC122" s="92">
        <f t="shared" ref="EC122:EC123" si="606">EB122/EA122*100</f>
        <v>56.351906120933684</v>
      </c>
      <c r="ED122" s="92">
        <f>ED123+ED124+ED125+ED126+ED127+ED128+ED130+ED131+ED132+ED133+ED134</f>
        <v>344.78</v>
      </c>
      <c r="EE122" s="92">
        <f>EE123+EE124+EE125+EE126+EE127+EE128+EE130+EE131+EE132+EE133+EE134</f>
        <v>0</v>
      </c>
      <c r="EF122" s="92">
        <f t="shared" ref="EF122:EF123" si="607">EE122/ED122*100</f>
        <v>0</v>
      </c>
      <c r="EG122" s="92">
        <f t="shared" ref="EG122:FP122" si="608">EG123+EG124+EG125+EG126+EG127+EG128+EG130+EG131+EG132+EG133+EG134</f>
        <v>440</v>
      </c>
      <c r="EH122" s="92">
        <f t="shared" si="608"/>
        <v>0</v>
      </c>
      <c r="EI122" s="92">
        <f t="shared" si="608"/>
        <v>0</v>
      </c>
      <c r="EJ122" s="92">
        <f t="shared" si="608"/>
        <v>1568.7460000000001</v>
      </c>
      <c r="EK122" s="92">
        <f t="shared" si="608"/>
        <v>1568.7460000000001</v>
      </c>
      <c r="EL122" s="92">
        <f t="shared" ref="EL122:EL123" si="609">EK122/EJ122*100</f>
        <v>100</v>
      </c>
      <c r="EM122" s="92">
        <f t="shared" si="608"/>
        <v>0</v>
      </c>
      <c r="EN122" s="92">
        <f t="shared" si="608"/>
        <v>0</v>
      </c>
      <c r="EO122" s="92">
        <f t="shared" si="608"/>
        <v>0</v>
      </c>
      <c r="EP122" s="92">
        <f t="shared" si="608"/>
        <v>3600</v>
      </c>
      <c r="EQ122" s="92">
        <f t="shared" si="608"/>
        <v>2185.6</v>
      </c>
      <c r="ER122" s="92">
        <f t="shared" si="608"/>
        <v>60.711111111111101</v>
      </c>
      <c r="ES122" s="92">
        <f t="shared" si="608"/>
        <v>4800</v>
      </c>
      <c r="ET122" s="92">
        <f t="shared" si="608"/>
        <v>1268.7686000000001</v>
      </c>
      <c r="EU122" s="92">
        <f t="shared" si="608"/>
        <v>26.432679166666667</v>
      </c>
      <c r="EV122" s="92">
        <f t="shared" si="608"/>
        <v>0</v>
      </c>
      <c r="EW122" s="92">
        <f t="shared" si="608"/>
        <v>0</v>
      </c>
      <c r="EX122" s="92">
        <f t="shared" si="608"/>
        <v>0</v>
      </c>
      <c r="EY122" s="92">
        <f t="shared" si="608"/>
        <v>0</v>
      </c>
      <c r="EZ122" s="92">
        <f t="shared" si="608"/>
        <v>0</v>
      </c>
      <c r="FA122" s="92">
        <f t="shared" si="608"/>
        <v>0</v>
      </c>
      <c r="FB122" s="92">
        <f t="shared" si="608"/>
        <v>0</v>
      </c>
      <c r="FC122" s="92">
        <f t="shared" si="608"/>
        <v>0</v>
      </c>
      <c r="FD122" s="92">
        <f t="shared" si="608"/>
        <v>0</v>
      </c>
      <c r="FE122" s="92">
        <f t="shared" si="608"/>
        <v>0</v>
      </c>
      <c r="FF122" s="92">
        <f t="shared" si="608"/>
        <v>0</v>
      </c>
      <c r="FG122" s="92">
        <f t="shared" si="608"/>
        <v>0</v>
      </c>
      <c r="FH122" s="92">
        <f t="shared" si="608"/>
        <v>0</v>
      </c>
      <c r="FI122" s="92">
        <f t="shared" si="608"/>
        <v>0</v>
      </c>
      <c r="FJ122" s="92">
        <f t="shared" si="608"/>
        <v>0</v>
      </c>
      <c r="FK122" s="92">
        <f t="shared" si="608"/>
        <v>1650.6</v>
      </c>
      <c r="FL122" s="92">
        <f t="shared" si="608"/>
        <v>0</v>
      </c>
      <c r="FM122" s="92">
        <f t="shared" si="608"/>
        <v>0</v>
      </c>
      <c r="FN122" s="92">
        <f t="shared" si="608"/>
        <v>0</v>
      </c>
      <c r="FO122" s="92">
        <f t="shared" si="608"/>
        <v>0</v>
      </c>
      <c r="FP122" s="92">
        <f t="shared" si="608"/>
        <v>0</v>
      </c>
      <c r="FQ122" s="92"/>
      <c r="FR122" s="92">
        <f>FR123+FR124+FR125+FR126+FR127+FR128+FR130+FR131+FR132+FR133+FR134</f>
        <v>0</v>
      </c>
      <c r="FS122" s="92"/>
      <c r="FT122" s="92">
        <f>FT123+FT124+FT125+FT126+FT127+FT128+FT130+FT131+FT132+FT133+FT134</f>
        <v>0</v>
      </c>
      <c r="FU122" s="92">
        <f>FU123+FU124+FU125+FU126+FU127+FU128+FU130+FU131+FU132+FU133+FU134</f>
        <v>0</v>
      </c>
      <c r="FV122" s="92">
        <f>FV123+FV124+FV125+FV126+FV127+FV128+FV130+FV131+FV132+FV133+FV134</f>
        <v>0</v>
      </c>
      <c r="FW122" s="92">
        <f>FW123+FW124+FW125+FW126+FW127+FW128+FW130+FW131+FW132+FW133+FW134</f>
        <v>25212.359559999997</v>
      </c>
      <c r="FX122" s="92">
        <f>FX123+FX124+FX125+FX126+FX127+FX128+FX130+FX131+FX132+FX133+FX134</f>
        <v>17829.776999999998</v>
      </c>
      <c r="FY122" s="92">
        <f t="shared" ref="FY122:FY123" si="610">FX122/FW122*100</f>
        <v>70.718398877221162</v>
      </c>
      <c r="FZ122" s="92">
        <f t="shared" ref="FZ122:GT122" si="611">FZ123+FZ124+FZ125+FZ126+FZ127+FZ128+FZ130+FZ131+FZ132+FZ133+FZ134</f>
        <v>906</v>
      </c>
      <c r="GA122" s="92">
        <f t="shared" si="611"/>
        <v>734.19655</v>
      </c>
      <c r="GB122" s="92">
        <f t="shared" ref="GB122:GB123" si="612">GA122/FZ122*100</f>
        <v>81.037146799116996</v>
      </c>
      <c r="GC122" s="92">
        <f t="shared" si="611"/>
        <v>0</v>
      </c>
      <c r="GD122" s="92">
        <f t="shared" si="611"/>
        <v>0</v>
      </c>
      <c r="GE122" s="92">
        <f t="shared" si="611"/>
        <v>0</v>
      </c>
      <c r="GF122" s="92">
        <f t="shared" si="611"/>
        <v>0</v>
      </c>
      <c r="GG122" s="92">
        <f t="shared" si="611"/>
        <v>0</v>
      </c>
      <c r="GH122" s="92">
        <f t="shared" si="611"/>
        <v>0</v>
      </c>
      <c r="GI122" s="92">
        <f t="shared" si="611"/>
        <v>0</v>
      </c>
      <c r="GJ122" s="92">
        <f t="shared" si="611"/>
        <v>0</v>
      </c>
      <c r="GK122" s="92">
        <f t="shared" si="611"/>
        <v>0</v>
      </c>
      <c r="GL122" s="92">
        <f t="shared" si="611"/>
        <v>0</v>
      </c>
      <c r="GM122" s="92">
        <f t="shared" si="611"/>
        <v>0</v>
      </c>
      <c r="GN122" s="92">
        <f t="shared" si="611"/>
        <v>0</v>
      </c>
      <c r="GO122" s="92">
        <f t="shared" si="611"/>
        <v>0</v>
      </c>
      <c r="GP122" s="92">
        <f t="shared" si="611"/>
        <v>0</v>
      </c>
      <c r="GQ122" s="92">
        <f t="shared" si="611"/>
        <v>0</v>
      </c>
      <c r="GR122" s="92">
        <f t="shared" si="611"/>
        <v>0</v>
      </c>
      <c r="GS122" s="92">
        <f t="shared" si="611"/>
        <v>0</v>
      </c>
      <c r="GT122" s="92">
        <f t="shared" si="611"/>
        <v>0</v>
      </c>
      <c r="GU122" s="92">
        <f t="shared" ref="GU122:GY122" si="613">GU123+GU124+GU125+GU126+GU127+GU128+GU130+GU131+GU132+GU133+GU134</f>
        <v>0</v>
      </c>
      <c r="GV122" s="92">
        <f t="shared" si="613"/>
        <v>0</v>
      </c>
      <c r="GW122" s="92">
        <f t="shared" si="613"/>
        <v>0</v>
      </c>
      <c r="GX122" s="92">
        <f t="shared" si="613"/>
        <v>929.5</v>
      </c>
      <c r="GY122" s="92">
        <f t="shared" si="613"/>
        <v>0</v>
      </c>
      <c r="GZ122" s="91">
        <f t="shared" ref="GZ122:GZ123" si="614">GY122/GX122*100</f>
        <v>0</v>
      </c>
      <c r="HA122" s="92"/>
      <c r="HB122" s="92"/>
      <c r="HC122" s="91"/>
    </row>
    <row r="123" spans="1:211" s="31" customFormat="1" ht="31.5" x14ac:dyDescent="0.25">
      <c r="A123" s="41" t="s">
        <v>309</v>
      </c>
      <c r="B123" s="134">
        <f t="shared" si="409"/>
        <v>74821.453580000001</v>
      </c>
      <c r="C123" s="134">
        <f t="shared" si="410"/>
        <v>46540.575069999999</v>
      </c>
      <c r="D123" s="74">
        <f t="shared" si="104"/>
        <v>62.20217978021271</v>
      </c>
      <c r="E123" s="78"/>
      <c r="F123" s="74"/>
      <c r="G123" s="74"/>
      <c r="H123" s="78"/>
      <c r="I123" s="78"/>
      <c r="J123" s="74"/>
      <c r="K123" s="78"/>
      <c r="L123" s="78"/>
      <c r="M123" s="74"/>
      <c r="N123" s="78"/>
      <c r="O123" s="78"/>
      <c r="P123" s="74"/>
      <c r="Q123" s="78"/>
      <c r="R123" s="78"/>
      <c r="S123" s="74"/>
      <c r="T123" s="78"/>
      <c r="U123" s="78"/>
      <c r="V123" s="74"/>
      <c r="W123" s="78"/>
      <c r="X123" s="78"/>
      <c r="Y123" s="74"/>
      <c r="Z123" s="74"/>
      <c r="AA123" s="74"/>
      <c r="AB123" s="78"/>
      <c r="AC123" s="78"/>
      <c r="AD123" s="74"/>
      <c r="AE123" s="78"/>
      <c r="AF123" s="78">
        <v>0</v>
      </c>
      <c r="AG123" s="78">
        <v>0</v>
      </c>
      <c r="AH123" s="74"/>
      <c r="AI123" s="78"/>
      <c r="AJ123" s="78"/>
      <c r="AK123" s="78"/>
      <c r="AL123" s="78">
        <v>102.04082000000001</v>
      </c>
      <c r="AM123" s="78">
        <v>102.04082000000001</v>
      </c>
      <c r="AN123" s="74">
        <f>AM123/AL123*100</f>
        <v>100</v>
      </c>
      <c r="AO123" s="78"/>
      <c r="AP123" s="78"/>
      <c r="AQ123" s="74"/>
      <c r="AR123" s="78">
        <v>80.867000000000004</v>
      </c>
      <c r="AS123" s="78">
        <v>80.867000000000004</v>
      </c>
      <c r="AT123" s="74">
        <f>AS123/AR123*100</f>
        <v>100</v>
      </c>
      <c r="AU123" s="78"/>
      <c r="AV123" s="78"/>
      <c r="AW123" s="74"/>
      <c r="AX123" s="78"/>
      <c r="AY123" s="78"/>
      <c r="AZ123" s="74"/>
      <c r="BA123" s="78"/>
      <c r="BB123" s="78"/>
      <c r="BC123" s="74"/>
      <c r="BD123" s="74"/>
      <c r="BE123" s="74"/>
      <c r="BF123" s="74"/>
      <c r="BG123" s="78">
        <v>0</v>
      </c>
      <c r="BH123" s="78"/>
      <c r="BI123" s="74"/>
      <c r="BJ123" s="78">
        <v>19030</v>
      </c>
      <c r="BK123" s="74">
        <v>12040.17324</v>
      </c>
      <c r="BL123" s="78">
        <f t="shared" si="118"/>
        <v>63.269433736205997</v>
      </c>
      <c r="BM123" s="78"/>
      <c r="BN123" s="78"/>
      <c r="BO123" s="78"/>
      <c r="BP123" s="78"/>
      <c r="BQ123" s="78"/>
      <c r="BR123" s="78"/>
      <c r="BS123" s="78">
        <v>3862.2</v>
      </c>
      <c r="BT123" s="78">
        <v>2874.9634500000002</v>
      </c>
      <c r="BU123" s="78">
        <f t="shared" si="121"/>
        <v>74.438492310082353</v>
      </c>
      <c r="BV123" s="78">
        <v>792.2</v>
      </c>
      <c r="BW123" s="78"/>
      <c r="BX123" s="78">
        <f t="shared" si="602"/>
        <v>0</v>
      </c>
      <c r="BY123" s="78">
        <v>840</v>
      </c>
      <c r="BZ123" s="78"/>
      <c r="CA123" s="78">
        <f t="shared" ref="CA123" si="615">BZ123/BY123*100</f>
        <v>0</v>
      </c>
      <c r="CB123" s="78"/>
      <c r="CC123" s="108"/>
      <c r="CD123" s="108"/>
      <c r="CE123" s="78"/>
      <c r="CF123" s="108"/>
      <c r="CG123" s="108"/>
      <c r="CH123" s="78"/>
      <c r="CI123" s="108"/>
      <c r="CJ123" s="108"/>
      <c r="CK123" s="78"/>
      <c r="CL123" s="108"/>
      <c r="CM123" s="108"/>
      <c r="CN123" s="78"/>
      <c r="CO123" s="108"/>
      <c r="CP123" s="108"/>
      <c r="CQ123" s="78"/>
      <c r="CR123" s="108"/>
      <c r="CS123" s="108"/>
      <c r="CT123" s="78"/>
      <c r="CU123" s="108"/>
      <c r="CV123" s="108"/>
      <c r="CW123" s="78"/>
      <c r="CX123" s="108"/>
      <c r="CY123" s="108"/>
      <c r="CZ123" s="78"/>
      <c r="DA123" s="108"/>
      <c r="DB123" s="108"/>
      <c r="DC123" s="78">
        <v>211.4</v>
      </c>
      <c r="DD123" s="78">
        <v>79.53</v>
      </c>
      <c r="DE123" s="78">
        <f>DD123/DC123*100</f>
        <v>37.620624408703875</v>
      </c>
      <c r="DF123" s="78">
        <v>2681.8402000000001</v>
      </c>
      <c r="DG123" s="78">
        <v>2681.8402000000001</v>
      </c>
      <c r="DH123" s="78">
        <f>DG123/DF123*100</f>
        <v>100</v>
      </c>
      <c r="DI123" s="78"/>
      <c r="DJ123" s="108"/>
      <c r="DK123" s="108"/>
      <c r="DL123" s="78"/>
      <c r="DM123" s="108"/>
      <c r="DN123" s="108"/>
      <c r="DO123" s="78"/>
      <c r="DP123" s="108"/>
      <c r="DQ123" s="108"/>
      <c r="DR123" s="78"/>
      <c r="DS123" s="108"/>
      <c r="DT123" s="108"/>
      <c r="DU123" s="78">
        <v>6045</v>
      </c>
      <c r="DV123" s="78">
        <v>4122.6104299999997</v>
      </c>
      <c r="DW123" s="78">
        <f t="shared" si="132"/>
        <v>68.198683705541768</v>
      </c>
      <c r="DX123" s="78"/>
      <c r="DY123" s="108"/>
      <c r="DZ123" s="74"/>
      <c r="EA123" s="78">
        <v>1723.92</v>
      </c>
      <c r="EB123" s="78">
        <v>971.46177999999998</v>
      </c>
      <c r="EC123" s="78">
        <f t="shared" si="606"/>
        <v>56.351906120933684</v>
      </c>
      <c r="ED123" s="78">
        <v>344.78</v>
      </c>
      <c r="EE123" s="78"/>
      <c r="EF123" s="78">
        <f t="shared" si="607"/>
        <v>0</v>
      </c>
      <c r="EG123" s="78">
        <v>440</v>
      </c>
      <c r="EH123" s="108"/>
      <c r="EI123" s="108"/>
      <c r="EJ123" s="78">
        <v>1568.7460000000001</v>
      </c>
      <c r="EK123" s="78">
        <v>1568.7460000000001</v>
      </c>
      <c r="EL123" s="78">
        <f t="shared" si="609"/>
        <v>100</v>
      </c>
      <c r="EM123" s="78"/>
      <c r="EN123" s="108"/>
      <c r="EO123" s="108"/>
      <c r="EP123" s="78">
        <v>3600</v>
      </c>
      <c r="EQ123" s="78">
        <v>2185.6</v>
      </c>
      <c r="ER123" s="78">
        <f t="shared" ref="ER123" si="616">EQ123/EP123*100</f>
        <v>60.711111111111101</v>
      </c>
      <c r="ES123" s="78">
        <v>4800</v>
      </c>
      <c r="ET123" s="78">
        <v>1268.7686000000001</v>
      </c>
      <c r="EU123" s="78">
        <f t="shared" ref="EU123" si="617">ET123/ES123*100</f>
        <v>26.432679166666667</v>
      </c>
      <c r="EV123" s="78"/>
      <c r="EW123" s="108"/>
      <c r="EX123" s="108"/>
      <c r="EY123" s="78"/>
      <c r="EZ123" s="108"/>
      <c r="FA123" s="108"/>
      <c r="FB123" s="78"/>
      <c r="FC123" s="108"/>
      <c r="FD123" s="108"/>
      <c r="FE123" s="78"/>
      <c r="FF123" s="108"/>
      <c r="FG123" s="108"/>
      <c r="FH123" s="78"/>
      <c r="FI123" s="108"/>
      <c r="FJ123" s="108"/>
      <c r="FK123" s="78">
        <v>1650.6</v>
      </c>
      <c r="FL123" s="78"/>
      <c r="FM123" s="78">
        <f t="shared" ref="FM123" si="618">FL123/FK123*100</f>
        <v>0</v>
      </c>
      <c r="FN123" s="78"/>
      <c r="FO123" s="108"/>
      <c r="FP123" s="108"/>
      <c r="FQ123" s="78"/>
      <c r="FR123" s="78"/>
      <c r="FS123" s="78"/>
      <c r="FT123" s="78"/>
      <c r="FU123" s="78"/>
      <c r="FV123" s="78"/>
      <c r="FW123" s="78">
        <v>25212.359559999997</v>
      </c>
      <c r="FX123" s="78">
        <v>17829.776999999998</v>
      </c>
      <c r="FY123" s="78">
        <f t="shared" si="610"/>
        <v>70.718398877221162</v>
      </c>
      <c r="FZ123" s="78">
        <v>906</v>
      </c>
      <c r="GA123" s="78">
        <v>734.19655</v>
      </c>
      <c r="GB123" s="78">
        <f t="shared" si="612"/>
        <v>81.037146799116996</v>
      </c>
      <c r="GC123" s="78"/>
      <c r="GD123" s="78"/>
      <c r="GE123" s="78"/>
      <c r="GF123" s="78"/>
      <c r="GG123" s="78"/>
      <c r="GH123" s="78"/>
      <c r="GI123" s="78"/>
      <c r="GJ123" s="78"/>
      <c r="GK123" s="78"/>
      <c r="GL123" s="78"/>
      <c r="GM123" s="78"/>
      <c r="GN123" s="78"/>
      <c r="GO123" s="78">
        <v>0</v>
      </c>
      <c r="GP123" s="78">
        <v>0</v>
      </c>
      <c r="GQ123" s="74"/>
      <c r="GR123" s="78">
        <v>0</v>
      </c>
      <c r="GS123" s="78">
        <v>0</v>
      </c>
      <c r="GT123" s="74"/>
      <c r="GU123" s="78">
        <v>0</v>
      </c>
      <c r="GV123" s="78">
        <v>0</v>
      </c>
      <c r="GW123" s="74"/>
      <c r="GX123" s="78">
        <v>929.5</v>
      </c>
      <c r="GY123" s="78"/>
      <c r="GZ123" s="74">
        <f t="shared" si="614"/>
        <v>0</v>
      </c>
      <c r="HA123" s="78"/>
      <c r="HB123" s="78"/>
      <c r="HC123" s="74"/>
    </row>
    <row r="124" spans="1:211" s="31" customFormat="1" ht="15.75" x14ac:dyDescent="0.25">
      <c r="A124" s="41" t="s">
        <v>486</v>
      </c>
      <c r="B124" s="134">
        <f t="shared" si="409"/>
        <v>3102.9969000000001</v>
      </c>
      <c r="C124" s="134">
        <f t="shared" si="410"/>
        <v>3102.9956999999999</v>
      </c>
      <c r="D124" s="74">
        <f t="shared" si="104"/>
        <v>99.999961327708704</v>
      </c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>
        <v>999.99689999999998</v>
      </c>
      <c r="BE124" s="74">
        <v>999.99689999999998</v>
      </c>
      <c r="BF124" s="74">
        <f t="shared" si="375"/>
        <v>100</v>
      </c>
      <c r="BG124" s="74"/>
      <c r="BH124" s="74"/>
      <c r="BI124" s="74"/>
      <c r="BJ124" s="112"/>
      <c r="BK124" s="112"/>
      <c r="BL124" s="112"/>
      <c r="BM124" s="74"/>
      <c r="BN124" s="74"/>
      <c r="BO124" s="109"/>
      <c r="BP124" s="74"/>
      <c r="BQ124" s="74"/>
      <c r="BR124" s="109"/>
      <c r="BS124" s="74"/>
      <c r="BT124" s="74"/>
      <c r="BU124" s="109"/>
      <c r="BV124" s="74"/>
      <c r="BW124" s="74"/>
      <c r="BX124" s="109"/>
      <c r="BY124" s="74"/>
      <c r="BZ124" s="74"/>
      <c r="CA124" s="109"/>
      <c r="CB124" s="74"/>
      <c r="CC124" s="74"/>
      <c r="CD124" s="109"/>
      <c r="CE124" s="74"/>
      <c r="CF124" s="74"/>
      <c r="CG124" s="109"/>
      <c r="CH124" s="74"/>
      <c r="CI124" s="74"/>
      <c r="CJ124" s="109"/>
      <c r="CK124" s="74"/>
      <c r="CL124" s="74"/>
      <c r="CM124" s="109"/>
      <c r="CN124" s="74"/>
      <c r="CO124" s="74"/>
      <c r="CP124" s="109"/>
      <c r="CQ124" s="74"/>
      <c r="CR124" s="74"/>
      <c r="CS124" s="109"/>
      <c r="CT124" s="74"/>
      <c r="CU124" s="74"/>
      <c r="CV124" s="109"/>
      <c r="CW124" s="74"/>
      <c r="CX124" s="74"/>
      <c r="CY124" s="109"/>
      <c r="CZ124" s="74"/>
      <c r="DA124" s="74"/>
      <c r="DB124" s="109"/>
      <c r="DC124" s="74"/>
      <c r="DD124" s="74"/>
      <c r="DE124" s="109"/>
      <c r="DF124" s="74"/>
      <c r="DG124" s="74"/>
      <c r="DH124" s="74"/>
      <c r="DI124" s="78"/>
      <c r="DJ124" s="74"/>
      <c r="DK124" s="109"/>
      <c r="DL124" s="78"/>
      <c r="DM124" s="74"/>
      <c r="DN124" s="109"/>
      <c r="DO124" s="78"/>
      <c r="DP124" s="74"/>
      <c r="DQ124" s="109"/>
      <c r="DR124" s="78"/>
      <c r="DS124" s="74"/>
      <c r="DT124" s="109"/>
      <c r="DU124" s="78"/>
      <c r="DV124" s="74"/>
      <c r="DW124" s="109"/>
      <c r="DX124" s="78">
        <v>2103</v>
      </c>
      <c r="DY124" s="74">
        <v>2102.9987999999998</v>
      </c>
      <c r="DZ124" s="74">
        <f t="shared" si="551"/>
        <v>99.999942938659046</v>
      </c>
      <c r="EA124" s="78"/>
      <c r="EB124" s="74"/>
      <c r="EC124" s="109"/>
      <c r="ED124" s="78"/>
      <c r="EE124" s="74"/>
      <c r="EF124" s="109"/>
      <c r="EG124" s="78"/>
      <c r="EH124" s="74"/>
      <c r="EI124" s="109"/>
      <c r="EJ124" s="78"/>
      <c r="EK124" s="74"/>
      <c r="EL124" s="109"/>
      <c r="EM124" s="78"/>
      <c r="EN124" s="74"/>
      <c r="EO124" s="109"/>
      <c r="EP124" s="74"/>
      <c r="EQ124" s="74"/>
      <c r="ER124" s="109"/>
      <c r="ES124" s="74"/>
      <c r="ET124" s="74"/>
      <c r="EU124" s="109"/>
      <c r="EV124" s="78"/>
      <c r="EW124" s="74"/>
      <c r="EX124" s="109"/>
      <c r="EY124" s="78"/>
      <c r="EZ124" s="74"/>
      <c r="FA124" s="109"/>
      <c r="FB124" s="78"/>
      <c r="FC124" s="74"/>
      <c r="FD124" s="109"/>
      <c r="FE124" s="78"/>
      <c r="FF124" s="74"/>
      <c r="FG124" s="109"/>
      <c r="FH124" s="78"/>
      <c r="FI124" s="74"/>
      <c r="FJ124" s="109"/>
      <c r="FK124" s="74"/>
      <c r="FL124" s="74"/>
      <c r="FM124" s="109"/>
      <c r="FN124" s="78"/>
      <c r="FO124" s="74"/>
      <c r="FP124" s="109"/>
      <c r="FQ124" s="74"/>
      <c r="FR124" s="74"/>
      <c r="FS124" s="109"/>
      <c r="FT124" s="74"/>
      <c r="FU124" s="74"/>
      <c r="FV124" s="109"/>
      <c r="FW124" s="74"/>
      <c r="FX124" s="74"/>
      <c r="FY124" s="109"/>
      <c r="FZ124" s="74"/>
      <c r="GA124" s="74"/>
      <c r="GB124" s="109"/>
      <c r="GC124" s="74"/>
      <c r="GD124" s="74"/>
      <c r="GE124" s="109"/>
      <c r="GF124" s="74"/>
      <c r="GG124" s="74"/>
      <c r="GH124" s="109"/>
      <c r="GI124" s="74"/>
      <c r="GJ124" s="74"/>
      <c r="GK124" s="109"/>
      <c r="GL124" s="74"/>
      <c r="GM124" s="74"/>
      <c r="GN124" s="109"/>
      <c r="GO124" s="74"/>
      <c r="GP124" s="74"/>
      <c r="GQ124" s="74"/>
      <c r="GR124" s="74"/>
      <c r="GS124" s="74"/>
      <c r="GT124" s="74"/>
      <c r="GU124" s="74"/>
      <c r="GV124" s="74"/>
      <c r="GW124" s="74"/>
      <c r="GX124" s="74"/>
      <c r="GY124" s="74"/>
      <c r="GZ124" s="74"/>
      <c r="HA124" s="74"/>
      <c r="HB124" s="74"/>
      <c r="HC124" s="74"/>
    </row>
    <row r="125" spans="1:211" s="31" customFormat="1" ht="15.75" x14ac:dyDescent="0.25">
      <c r="A125" s="41" t="s">
        <v>487</v>
      </c>
      <c r="B125" s="134">
        <f t="shared" si="409"/>
        <v>2508</v>
      </c>
      <c r="C125" s="134">
        <f t="shared" si="410"/>
        <v>707.2556800000001</v>
      </c>
      <c r="D125" s="74">
        <f t="shared" si="104"/>
        <v>28.199987240829351</v>
      </c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112"/>
      <c r="BK125" s="112"/>
      <c r="BL125" s="112"/>
      <c r="BM125" s="74"/>
      <c r="BN125" s="74"/>
      <c r="BO125" s="109"/>
      <c r="BP125" s="74"/>
      <c r="BQ125" s="74"/>
      <c r="BR125" s="109"/>
      <c r="BS125" s="74"/>
      <c r="BT125" s="74"/>
      <c r="BU125" s="109"/>
      <c r="BV125" s="74"/>
      <c r="BW125" s="74"/>
      <c r="BX125" s="109"/>
      <c r="BY125" s="74"/>
      <c r="BZ125" s="74"/>
      <c r="CA125" s="109"/>
      <c r="CB125" s="74"/>
      <c r="CC125" s="74"/>
      <c r="CD125" s="109"/>
      <c r="CE125" s="74"/>
      <c r="CF125" s="74"/>
      <c r="CG125" s="109"/>
      <c r="CH125" s="74"/>
      <c r="CI125" s="74"/>
      <c r="CJ125" s="109"/>
      <c r="CK125" s="74"/>
      <c r="CL125" s="74"/>
      <c r="CM125" s="109"/>
      <c r="CN125" s="74"/>
      <c r="CO125" s="74"/>
      <c r="CP125" s="109"/>
      <c r="CQ125" s="74"/>
      <c r="CR125" s="74"/>
      <c r="CS125" s="109"/>
      <c r="CT125" s="74"/>
      <c r="CU125" s="74"/>
      <c r="CV125" s="109"/>
      <c r="CW125" s="74"/>
      <c r="CX125" s="74"/>
      <c r="CY125" s="109"/>
      <c r="CZ125" s="74"/>
      <c r="DA125" s="74"/>
      <c r="DB125" s="109"/>
      <c r="DC125" s="74"/>
      <c r="DD125" s="74"/>
      <c r="DE125" s="109"/>
      <c r="DF125" s="74"/>
      <c r="DG125" s="74"/>
      <c r="DH125" s="74"/>
      <c r="DI125" s="78"/>
      <c r="DJ125" s="74"/>
      <c r="DK125" s="109"/>
      <c r="DL125" s="78"/>
      <c r="DM125" s="74"/>
      <c r="DN125" s="109"/>
      <c r="DO125" s="78"/>
      <c r="DP125" s="74"/>
      <c r="DQ125" s="109"/>
      <c r="DR125" s="78"/>
      <c r="DS125" s="74"/>
      <c r="DT125" s="109"/>
      <c r="DU125" s="78"/>
      <c r="DV125" s="74"/>
      <c r="DW125" s="109"/>
      <c r="DX125" s="78">
        <v>2508</v>
      </c>
      <c r="DY125" s="74">
        <v>707.2556800000001</v>
      </c>
      <c r="DZ125" s="74">
        <f t="shared" si="551"/>
        <v>28.199987240829351</v>
      </c>
      <c r="EA125" s="78"/>
      <c r="EB125" s="74"/>
      <c r="EC125" s="109"/>
      <c r="ED125" s="78"/>
      <c r="EE125" s="74"/>
      <c r="EF125" s="109"/>
      <c r="EG125" s="78"/>
      <c r="EH125" s="74"/>
      <c r="EI125" s="109"/>
      <c r="EJ125" s="78"/>
      <c r="EK125" s="74"/>
      <c r="EL125" s="109"/>
      <c r="EM125" s="78"/>
      <c r="EN125" s="74"/>
      <c r="EO125" s="109"/>
      <c r="EP125" s="74"/>
      <c r="EQ125" s="74"/>
      <c r="ER125" s="109"/>
      <c r="ES125" s="74"/>
      <c r="ET125" s="74"/>
      <c r="EU125" s="109"/>
      <c r="EV125" s="78"/>
      <c r="EW125" s="74"/>
      <c r="EX125" s="109"/>
      <c r="EY125" s="78"/>
      <c r="EZ125" s="74"/>
      <c r="FA125" s="109"/>
      <c r="FB125" s="78"/>
      <c r="FC125" s="74"/>
      <c r="FD125" s="109"/>
      <c r="FE125" s="78"/>
      <c r="FF125" s="74"/>
      <c r="FG125" s="109"/>
      <c r="FH125" s="78"/>
      <c r="FI125" s="74"/>
      <c r="FJ125" s="109"/>
      <c r="FK125" s="74"/>
      <c r="FL125" s="74"/>
      <c r="FM125" s="109"/>
      <c r="FN125" s="78"/>
      <c r="FO125" s="74"/>
      <c r="FP125" s="109"/>
      <c r="FQ125" s="74"/>
      <c r="FR125" s="74"/>
      <c r="FS125" s="109"/>
      <c r="FT125" s="74"/>
      <c r="FU125" s="74"/>
      <c r="FV125" s="109"/>
      <c r="FW125" s="74"/>
      <c r="FX125" s="74"/>
      <c r="FY125" s="109"/>
      <c r="FZ125" s="74"/>
      <c r="GA125" s="74"/>
      <c r="GB125" s="109"/>
      <c r="GC125" s="74"/>
      <c r="GD125" s="74"/>
      <c r="GE125" s="109"/>
      <c r="GF125" s="74"/>
      <c r="GG125" s="74"/>
      <c r="GH125" s="109"/>
      <c r="GI125" s="74"/>
      <c r="GJ125" s="74"/>
      <c r="GK125" s="109"/>
      <c r="GL125" s="74"/>
      <c r="GM125" s="74"/>
      <c r="GN125" s="109"/>
      <c r="GO125" s="74"/>
      <c r="GP125" s="74"/>
      <c r="GQ125" s="74"/>
      <c r="GR125" s="74"/>
      <c r="GS125" s="74"/>
      <c r="GT125" s="74"/>
      <c r="GU125" s="74"/>
      <c r="GV125" s="74"/>
      <c r="GW125" s="74"/>
      <c r="GX125" s="74"/>
      <c r="GY125" s="74"/>
      <c r="GZ125" s="74"/>
      <c r="HA125" s="74"/>
      <c r="HB125" s="74"/>
      <c r="HC125" s="74"/>
    </row>
    <row r="126" spans="1:211" s="31" customFormat="1" ht="15.75" x14ac:dyDescent="0.25">
      <c r="A126" s="41" t="s">
        <v>488</v>
      </c>
      <c r="B126" s="134">
        <f t="shared" si="409"/>
        <v>6558</v>
      </c>
      <c r="C126" s="134">
        <f t="shared" si="410"/>
        <v>0</v>
      </c>
      <c r="D126" s="74">
        <f t="shared" si="104"/>
        <v>0</v>
      </c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112"/>
      <c r="BK126" s="112"/>
      <c r="BL126" s="112"/>
      <c r="BM126" s="74"/>
      <c r="BN126" s="74"/>
      <c r="BO126" s="109"/>
      <c r="BP126" s="74"/>
      <c r="BQ126" s="74"/>
      <c r="BR126" s="109"/>
      <c r="BS126" s="74"/>
      <c r="BT126" s="74"/>
      <c r="BU126" s="109"/>
      <c r="BV126" s="74"/>
      <c r="BW126" s="74"/>
      <c r="BX126" s="109"/>
      <c r="BY126" s="74"/>
      <c r="BZ126" s="74"/>
      <c r="CA126" s="109"/>
      <c r="CB126" s="74"/>
      <c r="CC126" s="74"/>
      <c r="CD126" s="109"/>
      <c r="CE126" s="74"/>
      <c r="CF126" s="74"/>
      <c r="CG126" s="109"/>
      <c r="CH126" s="74"/>
      <c r="CI126" s="74"/>
      <c r="CJ126" s="109"/>
      <c r="CK126" s="74"/>
      <c r="CL126" s="74"/>
      <c r="CM126" s="109"/>
      <c r="CN126" s="74"/>
      <c r="CO126" s="74"/>
      <c r="CP126" s="109"/>
      <c r="CQ126" s="74"/>
      <c r="CR126" s="74"/>
      <c r="CS126" s="109"/>
      <c r="CT126" s="74"/>
      <c r="CU126" s="74"/>
      <c r="CV126" s="109"/>
      <c r="CW126" s="74"/>
      <c r="CX126" s="74"/>
      <c r="CY126" s="109"/>
      <c r="CZ126" s="74"/>
      <c r="DA126" s="74"/>
      <c r="DB126" s="109"/>
      <c r="DC126" s="74"/>
      <c r="DD126" s="74"/>
      <c r="DE126" s="109"/>
      <c r="DF126" s="74"/>
      <c r="DG126" s="74"/>
      <c r="DH126" s="74"/>
      <c r="DI126" s="78"/>
      <c r="DJ126" s="74"/>
      <c r="DK126" s="109"/>
      <c r="DL126" s="78"/>
      <c r="DM126" s="74"/>
      <c r="DN126" s="109"/>
      <c r="DO126" s="78"/>
      <c r="DP126" s="74"/>
      <c r="DQ126" s="109"/>
      <c r="DR126" s="78"/>
      <c r="DS126" s="74"/>
      <c r="DT126" s="109"/>
      <c r="DU126" s="78"/>
      <c r="DV126" s="74"/>
      <c r="DW126" s="109"/>
      <c r="DX126" s="78">
        <v>6558</v>
      </c>
      <c r="DY126" s="74"/>
      <c r="DZ126" s="74">
        <f t="shared" si="551"/>
        <v>0</v>
      </c>
      <c r="EA126" s="78"/>
      <c r="EB126" s="74"/>
      <c r="EC126" s="109"/>
      <c r="ED126" s="78"/>
      <c r="EE126" s="74"/>
      <c r="EF126" s="109"/>
      <c r="EG126" s="78"/>
      <c r="EH126" s="74"/>
      <c r="EI126" s="109"/>
      <c r="EJ126" s="78"/>
      <c r="EK126" s="74"/>
      <c r="EL126" s="109"/>
      <c r="EM126" s="78"/>
      <c r="EN126" s="74"/>
      <c r="EO126" s="109"/>
      <c r="EP126" s="74"/>
      <c r="EQ126" s="74"/>
      <c r="ER126" s="109"/>
      <c r="ES126" s="74"/>
      <c r="ET126" s="74"/>
      <c r="EU126" s="109"/>
      <c r="EV126" s="78"/>
      <c r="EW126" s="74"/>
      <c r="EX126" s="109"/>
      <c r="EY126" s="78"/>
      <c r="EZ126" s="74"/>
      <c r="FA126" s="109"/>
      <c r="FB126" s="78"/>
      <c r="FC126" s="74"/>
      <c r="FD126" s="109"/>
      <c r="FE126" s="78"/>
      <c r="FF126" s="74"/>
      <c r="FG126" s="109"/>
      <c r="FH126" s="78"/>
      <c r="FI126" s="74"/>
      <c r="FJ126" s="109"/>
      <c r="FK126" s="74"/>
      <c r="FL126" s="74"/>
      <c r="FM126" s="109"/>
      <c r="FN126" s="78"/>
      <c r="FO126" s="74"/>
      <c r="FP126" s="109"/>
      <c r="FQ126" s="74"/>
      <c r="FR126" s="74"/>
      <c r="FS126" s="109"/>
      <c r="FT126" s="74"/>
      <c r="FU126" s="74"/>
      <c r="FV126" s="109"/>
      <c r="FW126" s="74"/>
      <c r="FX126" s="74"/>
      <c r="FY126" s="109"/>
      <c r="FZ126" s="74"/>
      <c r="GA126" s="74"/>
      <c r="GB126" s="109"/>
      <c r="GC126" s="74"/>
      <c r="GD126" s="74"/>
      <c r="GE126" s="109"/>
      <c r="GF126" s="74"/>
      <c r="GG126" s="74"/>
      <c r="GH126" s="109"/>
      <c r="GI126" s="74"/>
      <c r="GJ126" s="74"/>
      <c r="GK126" s="109"/>
      <c r="GL126" s="74"/>
      <c r="GM126" s="74"/>
      <c r="GN126" s="109"/>
      <c r="GO126" s="74"/>
      <c r="GP126" s="74"/>
      <c r="GQ126" s="74"/>
      <c r="GR126" s="74"/>
      <c r="GS126" s="74"/>
      <c r="GT126" s="74"/>
      <c r="GU126" s="74"/>
      <c r="GV126" s="74"/>
      <c r="GW126" s="74"/>
      <c r="GX126" s="74"/>
      <c r="GY126" s="74"/>
      <c r="GZ126" s="74"/>
      <c r="HA126" s="74"/>
      <c r="HB126" s="74"/>
      <c r="HC126" s="74"/>
    </row>
    <row r="127" spans="1:211" s="31" customFormat="1" ht="15.75" x14ac:dyDescent="0.25">
      <c r="A127" s="41" t="s">
        <v>489</v>
      </c>
      <c r="B127" s="134">
        <f t="shared" si="409"/>
        <v>3414</v>
      </c>
      <c r="C127" s="134">
        <f t="shared" si="410"/>
        <v>1005</v>
      </c>
      <c r="D127" s="74">
        <f t="shared" si="104"/>
        <v>29.437609841827765</v>
      </c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112"/>
      <c r="BK127" s="112"/>
      <c r="BL127" s="112"/>
      <c r="BM127" s="74"/>
      <c r="BN127" s="74"/>
      <c r="BO127" s="109"/>
      <c r="BP127" s="74"/>
      <c r="BQ127" s="74"/>
      <c r="BR127" s="109"/>
      <c r="BS127" s="74"/>
      <c r="BT127" s="74"/>
      <c r="BU127" s="109"/>
      <c r="BV127" s="74"/>
      <c r="BW127" s="74"/>
      <c r="BX127" s="109"/>
      <c r="BY127" s="74"/>
      <c r="BZ127" s="74"/>
      <c r="CA127" s="109"/>
      <c r="CB127" s="74"/>
      <c r="CC127" s="74"/>
      <c r="CD127" s="109"/>
      <c r="CE127" s="74"/>
      <c r="CF127" s="74"/>
      <c r="CG127" s="109"/>
      <c r="CH127" s="74"/>
      <c r="CI127" s="74"/>
      <c r="CJ127" s="109"/>
      <c r="CK127" s="74"/>
      <c r="CL127" s="74"/>
      <c r="CM127" s="109"/>
      <c r="CN127" s="74"/>
      <c r="CO127" s="74"/>
      <c r="CP127" s="109"/>
      <c r="CQ127" s="74"/>
      <c r="CR127" s="74"/>
      <c r="CS127" s="109"/>
      <c r="CT127" s="74"/>
      <c r="CU127" s="74"/>
      <c r="CV127" s="109"/>
      <c r="CW127" s="74"/>
      <c r="CX127" s="74"/>
      <c r="CY127" s="109"/>
      <c r="CZ127" s="74"/>
      <c r="DA127" s="74"/>
      <c r="DB127" s="109"/>
      <c r="DC127" s="74"/>
      <c r="DD127" s="74"/>
      <c r="DE127" s="109"/>
      <c r="DF127" s="74"/>
      <c r="DG127" s="74"/>
      <c r="DH127" s="74"/>
      <c r="DI127" s="78"/>
      <c r="DJ127" s="74"/>
      <c r="DK127" s="109"/>
      <c r="DL127" s="78"/>
      <c r="DM127" s="74"/>
      <c r="DN127" s="109"/>
      <c r="DO127" s="78"/>
      <c r="DP127" s="74"/>
      <c r="DQ127" s="109"/>
      <c r="DR127" s="78"/>
      <c r="DS127" s="74"/>
      <c r="DT127" s="109"/>
      <c r="DU127" s="78"/>
      <c r="DV127" s="74"/>
      <c r="DW127" s="109"/>
      <c r="DX127" s="78">
        <v>3414</v>
      </c>
      <c r="DY127" s="74">
        <v>1005</v>
      </c>
      <c r="DZ127" s="74">
        <f t="shared" si="551"/>
        <v>29.437609841827765</v>
      </c>
      <c r="EA127" s="78"/>
      <c r="EB127" s="74"/>
      <c r="EC127" s="109"/>
      <c r="ED127" s="78"/>
      <c r="EE127" s="74"/>
      <c r="EF127" s="109"/>
      <c r="EG127" s="78"/>
      <c r="EH127" s="74"/>
      <c r="EI127" s="109"/>
      <c r="EJ127" s="78"/>
      <c r="EK127" s="74"/>
      <c r="EL127" s="109"/>
      <c r="EM127" s="78"/>
      <c r="EN127" s="74"/>
      <c r="EO127" s="109"/>
      <c r="EP127" s="74"/>
      <c r="EQ127" s="74"/>
      <c r="ER127" s="109"/>
      <c r="ES127" s="74"/>
      <c r="ET127" s="74"/>
      <c r="EU127" s="109"/>
      <c r="EV127" s="78"/>
      <c r="EW127" s="74"/>
      <c r="EX127" s="109"/>
      <c r="EY127" s="78"/>
      <c r="EZ127" s="74"/>
      <c r="FA127" s="109"/>
      <c r="FB127" s="78"/>
      <c r="FC127" s="74"/>
      <c r="FD127" s="109"/>
      <c r="FE127" s="78"/>
      <c r="FF127" s="74"/>
      <c r="FG127" s="109"/>
      <c r="FH127" s="78"/>
      <c r="FI127" s="74"/>
      <c r="FJ127" s="109"/>
      <c r="FK127" s="74"/>
      <c r="FL127" s="74"/>
      <c r="FM127" s="109"/>
      <c r="FN127" s="78"/>
      <c r="FO127" s="74"/>
      <c r="FP127" s="109"/>
      <c r="FQ127" s="74"/>
      <c r="FR127" s="74"/>
      <c r="FS127" s="109"/>
      <c r="FT127" s="74"/>
      <c r="FU127" s="74"/>
      <c r="FV127" s="109"/>
      <c r="FW127" s="74"/>
      <c r="FX127" s="74"/>
      <c r="FY127" s="109"/>
      <c r="FZ127" s="74"/>
      <c r="GA127" s="74"/>
      <c r="GB127" s="109"/>
      <c r="GC127" s="74"/>
      <c r="GD127" s="74"/>
      <c r="GE127" s="109"/>
      <c r="GF127" s="74"/>
      <c r="GG127" s="74"/>
      <c r="GH127" s="109"/>
      <c r="GI127" s="74"/>
      <c r="GJ127" s="74"/>
      <c r="GK127" s="109"/>
      <c r="GL127" s="74"/>
      <c r="GM127" s="74"/>
      <c r="GN127" s="109"/>
      <c r="GO127" s="74"/>
      <c r="GP127" s="74"/>
      <c r="GQ127" s="74"/>
      <c r="GR127" s="74"/>
      <c r="GS127" s="74"/>
      <c r="GT127" s="74"/>
      <c r="GU127" s="74"/>
      <c r="GV127" s="74"/>
      <c r="GW127" s="74"/>
      <c r="GX127" s="74"/>
      <c r="GY127" s="74"/>
      <c r="GZ127" s="74"/>
      <c r="HA127" s="74"/>
      <c r="HB127" s="74"/>
      <c r="HC127" s="74"/>
    </row>
    <row r="128" spans="1:211" s="31" customFormat="1" ht="15.75" x14ac:dyDescent="0.25">
      <c r="A128" s="41" t="s">
        <v>490</v>
      </c>
      <c r="B128" s="134">
        <f t="shared" si="409"/>
        <v>3816</v>
      </c>
      <c r="C128" s="134">
        <f t="shared" si="410"/>
        <v>0</v>
      </c>
      <c r="D128" s="74">
        <f t="shared" si="104"/>
        <v>0</v>
      </c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112"/>
      <c r="BK128" s="112"/>
      <c r="BL128" s="112"/>
      <c r="BM128" s="74"/>
      <c r="BN128" s="74"/>
      <c r="BO128" s="109"/>
      <c r="BP128" s="74"/>
      <c r="BQ128" s="74"/>
      <c r="BR128" s="109"/>
      <c r="BS128" s="74"/>
      <c r="BT128" s="74"/>
      <c r="BU128" s="109"/>
      <c r="BV128" s="74"/>
      <c r="BW128" s="74"/>
      <c r="BX128" s="109"/>
      <c r="BY128" s="74"/>
      <c r="BZ128" s="74"/>
      <c r="CA128" s="109"/>
      <c r="CB128" s="74"/>
      <c r="CC128" s="74"/>
      <c r="CD128" s="109"/>
      <c r="CE128" s="74"/>
      <c r="CF128" s="74"/>
      <c r="CG128" s="109"/>
      <c r="CH128" s="74"/>
      <c r="CI128" s="74"/>
      <c r="CJ128" s="109"/>
      <c r="CK128" s="74"/>
      <c r="CL128" s="74"/>
      <c r="CM128" s="109"/>
      <c r="CN128" s="74"/>
      <c r="CO128" s="74"/>
      <c r="CP128" s="109"/>
      <c r="CQ128" s="74"/>
      <c r="CR128" s="74"/>
      <c r="CS128" s="109"/>
      <c r="CT128" s="74"/>
      <c r="CU128" s="74"/>
      <c r="CV128" s="109"/>
      <c r="CW128" s="74"/>
      <c r="CX128" s="74"/>
      <c r="CY128" s="109"/>
      <c r="CZ128" s="74"/>
      <c r="DA128" s="74"/>
      <c r="DB128" s="109"/>
      <c r="DC128" s="74"/>
      <c r="DD128" s="74"/>
      <c r="DE128" s="109"/>
      <c r="DF128" s="74"/>
      <c r="DG128" s="74"/>
      <c r="DH128" s="74"/>
      <c r="DI128" s="78"/>
      <c r="DJ128" s="74"/>
      <c r="DK128" s="109"/>
      <c r="DL128" s="78"/>
      <c r="DM128" s="74"/>
      <c r="DN128" s="109"/>
      <c r="DO128" s="78"/>
      <c r="DP128" s="74"/>
      <c r="DQ128" s="109"/>
      <c r="DR128" s="78"/>
      <c r="DS128" s="74"/>
      <c r="DT128" s="109"/>
      <c r="DU128" s="78"/>
      <c r="DV128" s="74"/>
      <c r="DW128" s="109"/>
      <c r="DX128" s="78">
        <v>3816</v>
      </c>
      <c r="DY128" s="74"/>
      <c r="DZ128" s="74">
        <f t="shared" si="551"/>
        <v>0</v>
      </c>
      <c r="EA128" s="78"/>
      <c r="EB128" s="74"/>
      <c r="EC128" s="109"/>
      <c r="ED128" s="78"/>
      <c r="EE128" s="74"/>
      <c r="EF128" s="109"/>
      <c r="EG128" s="78"/>
      <c r="EH128" s="74"/>
      <c r="EI128" s="109"/>
      <c r="EJ128" s="78"/>
      <c r="EK128" s="74"/>
      <c r="EL128" s="109"/>
      <c r="EM128" s="78"/>
      <c r="EN128" s="74"/>
      <c r="EO128" s="109"/>
      <c r="EP128" s="74"/>
      <c r="EQ128" s="74"/>
      <c r="ER128" s="109"/>
      <c r="ES128" s="74"/>
      <c r="ET128" s="74"/>
      <c r="EU128" s="109"/>
      <c r="EV128" s="78"/>
      <c r="EW128" s="74"/>
      <c r="EX128" s="109"/>
      <c r="EY128" s="78"/>
      <c r="EZ128" s="74"/>
      <c r="FA128" s="109"/>
      <c r="FB128" s="78"/>
      <c r="FC128" s="74"/>
      <c r="FD128" s="109"/>
      <c r="FE128" s="78"/>
      <c r="FF128" s="74"/>
      <c r="FG128" s="109"/>
      <c r="FH128" s="78"/>
      <c r="FI128" s="74"/>
      <c r="FJ128" s="109"/>
      <c r="FK128" s="74"/>
      <c r="FL128" s="74"/>
      <c r="FM128" s="109"/>
      <c r="FN128" s="78"/>
      <c r="FO128" s="74"/>
      <c r="FP128" s="109"/>
      <c r="FQ128" s="74"/>
      <c r="FR128" s="74"/>
      <c r="FS128" s="109"/>
      <c r="FT128" s="74"/>
      <c r="FU128" s="74"/>
      <c r="FV128" s="109"/>
      <c r="FW128" s="74"/>
      <c r="FX128" s="74"/>
      <c r="FY128" s="109"/>
      <c r="FZ128" s="74"/>
      <c r="GA128" s="74"/>
      <c r="GB128" s="109"/>
      <c r="GC128" s="74"/>
      <c r="GD128" s="74"/>
      <c r="GE128" s="109"/>
      <c r="GF128" s="74"/>
      <c r="GG128" s="74"/>
      <c r="GH128" s="109"/>
      <c r="GI128" s="74"/>
      <c r="GJ128" s="74"/>
      <c r="GK128" s="109"/>
      <c r="GL128" s="74"/>
      <c r="GM128" s="74"/>
      <c r="GN128" s="109"/>
      <c r="GO128" s="74"/>
      <c r="GP128" s="74"/>
      <c r="GQ128" s="74"/>
      <c r="GR128" s="74"/>
      <c r="GS128" s="74"/>
      <c r="GT128" s="74"/>
      <c r="GU128" s="74"/>
      <c r="GV128" s="74"/>
      <c r="GW128" s="74"/>
      <c r="GX128" s="74"/>
      <c r="GY128" s="74"/>
      <c r="GZ128" s="74"/>
      <c r="HA128" s="74"/>
      <c r="HB128" s="74"/>
      <c r="HC128" s="74"/>
    </row>
    <row r="129" spans="1:211" s="31" customFormat="1" ht="15.75" x14ac:dyDescent="0.25">
      <c r="A129" s="41" t="s">
        <v>632</v>
      </c>
      <c r="B129" s="134">
        <f t="shared" si="409"/>
        <v>3540</v>
      </c>
      <c r="C129" s="134">
        <f t="shared" si="410"/>
        <v>0</v>
      </c>
      <c r="D129" s="74">
        <f t="shared" si="104"/>
        <v>0</v>
      </c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112"/>
      <c r="BK129" s="112"/>
      <c r="BL129" s="112"/>
      <c r="BM129" s="74"/>
      <c r="BN129" s="74"/>
      <c r="BO129" s="109"/>
      <c r="BP129" s="74"/>
      <c r="BQ129" s="74"/>
      <c r="BR129" s="109"/>
      <c r="BS129" s="74"/>
      <c r="BT129" s="74"/>
      <c r="BU129" s="109"/>
      <c r="BV129" s="74"/>
      <c r="BW129" s="74"/>
      <c r="BX129" s="109"/>
      <c r="BY129" s="74"/>
      <c r="BZ129" s="74"/>
      <c r="CA129" s="109"/>
      <c r="CB129" s="74"/>
      <c r="CC129" s="74"/>
      <c r="CD129" s="109"/>
      <c r="CE129" s="74"/>
      <c r="CF129" s="74"/>
      <c r="CG129" s="109"/>
      <c r="CH129" s="74"/>
      <c r="CI129" s="74"/>
      <c r="CJ129" s="109"/>
      <c r="CK129" s="74"/>
      <c r="CL129" s="74"/>
      <c r="CM129" s="109"/>
      <c r="CN129" s="74"/>
      <c r="CO129" s="74"/>
      <c r="CP129" s="109"/>
      <c r="CQ129" s="74"/>
      <c r="CR129" s="74"/>
      <c r="CS129" s="109"/>
      <c r="CT129" s="74"/>
      <c r="CU129" s="74"/>
      <c r="CV129" s="109"/>
      <c r="CW129" s="74"/>
      <c r="CX129" s="74"/>
      <c r="CY129" s="109"/>
      <c r="CZ129" s="74"/>
      <c r="DA129" s="74"/>
      <c r="DB129" s="109"/>
      <c r="DC129" s="74"/>
      <c r="DD129" s="74"/>
      <c r="DE129" s="109"/>
      <c r="DF129" s="74"/>
      <c r="DG129" s="74"/>
      <c r="DH129" s="74"/>
      <c r="DI129" s="78"/>
      <c r="DJ129" s="74"/>
      <c r="DK129" s="109"/>
      <c r="DL129" s="78"/>
      <c r="DM129" s="74"/>
      <c r="DN129" s="109"/>
      <c r="DO129" s="78"/>
      <c r="DP129" s="74"/>
      <c r="DQ129" s="109"/>
      <c r="DR129" s="78"/>
      <c r="DS129" s="74"/>
      <c r="DT129" s="109"/>
      <c r="DU129" s="78"/>
      <c r="DV129" s="74"/>
      <c r="DW129" s="109"/>
      <c r="DX129" s="78">
        <v>3540</v>
      </c>
      <c r="DY129" s="74"/>
      <c r="DZ129" s="74">
        <f t="shared" si="551"/>
        <v>0</v>
      </c>
      <c r="EA129" s="78"/>
      <c r="EB129" s="74"/>
      <c r="EC129" s="109"/>
      <c r="ED129" s="78"/>
      <c r="EE129" s="74"/>
      <c r="EF129" s="109"/>
      <c r="EG129" s="78"/>
      <c r="EH129" s="74"/>
      <c r="EI129" s="109"/>
      <c r="EJ129" s="78"/>
      <c r="EK129" s="74"/>
      <c r="EL129" s="109"/>
      <c r="EM129" s="78"/>
      <c r="EN129" s="74"/>
      <c r="EO129" s="109"/>
      <c r="EP129" s="74"/>
      <c r="EQ129" s="74"/>
      <c r="ER129" s="109"/>
      <c r="ES129" s="74"/>
      <c r="ET129" s="74"/>
      <c r="EU129" s="109"/>
      <c r="EV129" s="78"/>
      <c r="EW129" s="74"/>
      <c r="EX129" s="109"/>
      <c r="EY129" s="78"/>
      <c r="EZ129" s="74"/>
      <c r="FA129" s="109"/>
      <c r="FB129" s="78"/>
      <c r="FC129" s="74"/>
      <c r="FD129" s="109"/>
      <c r="FE129" s="78"/>
      <c r="FF129" s="74"/>
      <c r="FG129" s="109"/>
      <c r="FH129" s="78"/>
      <c r="FI129" s="74"/>
      <c r="FJ129" s="109"/>
      <c r="FK129" s="74"/>
      <c r="FL129" s="74"/>
      <c r="FM129" s="109"/>
      <c r="FN129" s="78"/>
      <c r="FO129" s="74"/>
      <c r="FP129" s="109"/>
      <c r="FQ129" s="74"/>
      <c r="FR129" s="74"/>
      <c r="FS129" s="109"/>
      <c r="FT129" s="74"/>
      <c r="FU129" s="74"/>
      <c r="FV129" s="109"/>
      <c r="FW129" s="74"/>
      <c r="FX129" s="74"/>
      <c r="FY129" s="109"/>
      <c r="FZ129" s="74"/>
      <c r="GA129" s="74"/>
      <c r="GB129" s="109"/>
      <c r="GC129" s="74"/>
      <c r="GD129" s="74"/>
      <c r="GE129" s="109"/>
      <c r="GF129" s="74"/>
      <c r="GG129" s="74"/>
      <c r="GH129" s="109"/>
      <c r="GI129" s="74"/>
      <c r="GJ129" s="74"/>
      <c r="GK129" s="109"/>
      <c r="GL129" s="74"/>
      <c r="GM129" s="74"/>
      <c r="GN129" s="109"/>
      <c r="GO129" s="74"/>
      <c r="GP129" s="74"/>
      <c r="GQ129" s="74"/>
      <c r="GR129" s="74"/>
      <c r="GS129" s="74"/>
      <c r="GT129" s="74"/>
      <c r="GU129" s="74"/>
      <c r="GV129" s="74"/>
      <c r="GW129" s="74"/>
      <c r="GX129" s="74"/>
      <c r="GY129" s="74"/>
      <c r="GZ129" s="74"/>
      <c r="HA129" s="74"/>
      <c r="HB129" s="74"/>
      <c r="HC129" s="74"/>
    </row>
    <row r="130" spans="1:211" s="31" customFormat="1" ht="15.75" x14ac:dyDescent="0.25">
      <c r="A130" s="41" t="s">
        <v>491</v>
      </c>
      <c r="B130" s="134">
        <f t="shared" si="409"/>
        <v>3388</v>
      </c>
      <c r="C130" s="134">
        <f t="shared" si="410"/>
        <v>3226.55494</v>
      </c>
      <c r="D130" s="74">
        <f t="shared" si="104"/>
        <v>95.234797520661147</v>
      </c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>
        <v>1000</v>
      </c>
      <c r="BE130" s="74">
        <v>925</v>
      </c>
      <c r="BF130" s="74">
        <f t="shared" si="375"/>
        <v>92.5</v>
      </c>
      <c r="BG130" s="74"/>
      <c r="BH130" s="74"/>
      <c r="BI130" s="74"/>
      <c r="BJ130" s="112"/>
      <c r="BK130" s="112"/>
      <c r="BL130" s="112"/>
      <c r="BM130" s="74"/>
      <c r="BN130" s="74"/>
      <c r="BO130" s="109"/>
      <c r="BP130" s="74"/>
      <c r="BQ130" s="74"/>
      <c r="BR130" s="109"/>
      <c r="BS130" s="74"/>
      <c r="BT130" s="74"/>
      <c r="BU130" s="109"/>
      <c r="BV130" s="74"/>
      <c r="BW130" s="74"/>
      <c r="BX130" s="109"/>
      <c r="BY130" s="74"/>
      <c r="BZ130" s="74"/>
      <c r="CA130" s="109"/>
      <c r="CB130" s="74"/>
      <c r="CC130" s="74"/>
      <c r="CD130" s="109"/>
      <c r="CE130" s="74"/>
      <c r="CF130" s="74"/>
      <c r="CG130" s="109"/>
      <c r="CH130" s="74"/>
      <c r="CI130" s="74"/>
      <c r="CJ130" s="109"/>
      <c r="CK130" s="74"/>
      <c r="CL130" s="74"/>
      <c r="CM130" s="109"/>
      <c r="CN130" s="74"/>
      <c r="CO130" s="74"/>
      <c r="CP130" s="109"/>
      <c r="CQ130" s="74"/>
      <c r="CR130" s="74"/>
      <c r="CS130" s="109"/>
      <c r="CT130" s="74"/>
      <c r="CU130" s="74"/>
      <c r="CV130" s="109"/>
      <c r="CW130" s="74"/>
      <c r="CX130" s="74"/>
      <c r="CY130" s="109"/>
      <c r="CZ130" s="74"/>
      <c r="DA130" s="74"/>
      <c r="DB130" s="109"/>
      <c r="DC130" s="74"/>
      <c r="DD130" s="74"/>
      <c r="DE130" s="109"/>
      <c r="DF130" s="74"/>
      <c r="DG130" s="74"/>
      <c r="DH130" s="74"/>
      <c r="DI130" s="78"/>
      <c r="DJ130" s="74"/>
      <c r="DK130" s="109"/>
      <c r="DL130" s="78"/>
      <c r="DM130" s="74"/>
      <c r="DN130" s="109"/>
      <c r="DO130" s="78"/>
      <c r="DP130" s="74"/>
      <c r="DQ130" s="109"/>
      <c r="DR130" s="78"/>
      <c r="DS130" s="74"/>
      <c r="DT130" s="109"/>
      <c r="DU130" s="78"/>
      <c r="DV130" s="74"/>
      <c r="DW130" s="109"/>
      <c r="DX130" s="78">
        <v>2388</v>
      </c>
      <c r="DY130" s="74">
        <v>2301.55494</v>
      </c>
      <c r="DZ130" s="74">
        <f t="shared" si="551"/>
        <v>96.380022613065336</v>
      </c>
      <c r="EA130" s="78"/>
      <c r="EB130" s="74"/>
      <c r="EC130" s="109"/>
      <c r="ED130" s="78"/>
      <c r="EE130" s="74"/>
      <c r="EF130" s="109"/>
      <c r="EG130" s="78"/>
      <c r="EH130" s="74"/>
      <c r="EI130" s="109"/>
      <c r="EJ130" s="78"/>
      <c r="EK130" s="74"/>
      <c r="EL130" s="109"/>
      <c r="EM130" s="78"/>
      <c r="EN130" s="74"/>
      <c r="EO130" s="109"/>
      <c r="EP130" s="74"/>
      <c r="EQ130" s="74"/>
      <c r="ER130" s="109"/>
      <c r="ES130" s="74"/>
      <c r="ET130" s="74"/>
      <c r="EU130" s="109"/>
      <c r="EV130" s="78"/>
      <c r="EW130" s="74"/>
      <c r="EX130" s="109"/>
      <c r="EY130" s="78"/>
      <c r="EZ130" s="74"/>
      <c r="FA130" s="109"/>
      <c r="FB130" s="78"/>
      <c r="FC130" s="74"/>
      <c r="FD130" s="109"/>
      <c r="FE130" s="78"/>
      <c r="FF130" s="74"/>
      <c r="FG130" s="109"/>
      <c r="FH130" s="78"/>
      <c r="FI130" s="74"/>
      <c r="FJ130" s="109"/>
      <c r="FK130" s="74"/>
      <c r="FL130" s="74"/>
      <c r="FM130" s="109"/>
      <c r="FN130" s="78"/>
      <c r="FO130" s="74"/>
      <c r="FP130" s="109"/>
      <c r="FQ130" s="74"/>
      <c r="FR130" s="74"/>
      <c r="FS130" s="109"/>
      <c r="FT130" s="74"/>
      <c r="FU130" s="74"/>
      <c r="FV130" s="109"/>
      <c r="FW130" s="74"/>
      <c r="FX130" s="74"/>
      <c r="FY130" s="109"/>
      <c r="FZ130" s="74"/>
      <c r="GA130" s="74"/>
      <c r="GB130" s="109"/>
      <c r="GC130" s="74"/>
      <c r="GD130" s="74"/>
      <c r="GE130" s="109"/>
      <c r="GF130" s="74"/>
      <c r="GG130" s="74"/>
      <c r="GH130" s="109"/>
      <c r="GI130" s="74"/>
      <c r="GJ130" s="74"/>
      <c r="GK130" s="109"/>
      <c r="GL130" s="74"/>
      <c r="GM130" s="74"/>
      <c r="GN130" s="109"/>
      <c r="GO130" s="74"/>
      <c r="GP130" s="74"/>
      <c r="GQ130" s="74"/>
      <c r="GR130" s="74"/>
      <c r="GS130" s="74"/>
      <c r="GT130" s="74"/>
      <c r="GU130" s="74"/>
      <c r="GV130" s="74"/>
      <c r="GW130" s="74"/>
      <c r="GX130" s="74"/>
      <c r="GY130" s="74"/>
      <c r="GZ130" s="74"/>
      <c r="HA130" s="74"/>
      <c r="HB130" s="74"/>
      <c r="HC130" s="74"/>
    </row>
    <row r="131" spans="1:211" s="31" customFormat="1" ht="15.75" x14ac:dyDescent="0.25">
      <c r="A131" s="41" t="s">
        <v>492</v>
      </c>
      <c r="B131" s="134">
        <f t="shared" si="409"/>
        <v>1845</v>
      </c>
      <c r="C131" s="134">
        <f t="shared" si="410"/>
        <v>1844.6843999999999</v>
      </c>
      <c r="D131" s="74">
        <f t="shared" si="104"/>
        <v>99.982894308943088</v>
      </c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112"/>
      <c r="BK131" s="112"/>
      <c r="BL131" s="112"/>
      <c r="BM131" s="74"/>
      <c r="BN131" s="74"/>
      <c r="BO131" s="109"/>
      <c r="BP131" s="74"/>
      <c r="BQ131" s="74"/>
      <c r="BR131" s="109"/>
      <c r="BS131" s="74"/>
      <c r="BT131" s="74"/>
      <c r="BU131" s="109"/>
      <c r="BV131" s="74"/>
      <c r="BW131" s="74"/>
      <c r="BX131" s="109"/>
      <c r="BY131" s="74"/>
      <c r="BZ131" s="74"/>
      <c r="CA131" s="109"/>
      <c r="CB131" s="74"/>
      <c r="CC131" s="74"/>
      <c r="CD131" s="109"/>
      <c r="CE131" s="74"/>
      <c r="CF131" s="74"/>
      <c r="CG131" s="109"/>
      <c r="CH131" s="74"/>
      <c r="CI131" s="74"/>
      <c r="CJ131" s="109"/>
      <c r="CK131" s="74"/>
      <c r="CL131" s="74"/>
      <c r="CM131" s="109"/>
      <c r="CN131" s="74"/>
      <c r="CO131" s="74"/>
      <c r="CP131" s="109"/>
      <c r="CQ131" s="74"/>
      <c r="CR131" s="74"/>
      <c r="CS131" s="109"/>
      <c r="CT131" s="74"/>
      <c r="CU131" s="74"/>
      <c r="CV131" s="109"/>
      <c r="CW131" s="74"/>
      <c r="CX131" s="74"/>
      <c r="CY131" s="109"/>
      <c r="CZ131" s="74"/>
      <c r="DA131" s="74"/>
      <c r="DB131" s="109"/>
      <c r="DC131" s="74"/>
      <c r="DD131" s="74"/>
      <c r="DE131" s="109"/>
      <c r="DF131" s="74"/>
      <c r="DG131" s="74"/>
      <c r="DH131" s="74"/>
      <c r="DI131" s="78"/>
      <c r="DJ131" s="74"/>
      <c r="DK131" s="109"/>
      <c r="DL131" s="78"/>
      <c r="DM131" s="74"/>
      <c r="DN131" s="109"/>
      <c r="DO131" s="78"/>
      <c r="DP131" s="74"/>
      <c r="DQ131" s="109"/>
      <c r="DR131" s="78"/>
      <c r="DS131" s="74"/>
      <c r="DT131" s="109"/>
      <c r="DU131" s="78"/>
      <c r="DV131" s="74"/>
      <c r="DW131" s="109"/>
      <c r="DX131" s="78">
        <v>1845</v>
      </c>
      <c r="DY131" s="74">
        <v>1844.6843999999999</v>
      </c>
      <c r="DZ131" s="74">
        <f t="shared" si="551"/>
        <v>99.982894308943088</v>
      </c>
      <c r="EA131" s="78"/>
      <c r="EB131" s="74"/>
      <c r="EC131" s="109"/>
      <c r="ED131" s="78"/>
      <c r="EE131" s="74"/>
      <c r="EF131" s="109"/>
      <c r="EG131" s="78"/>
      <c r="EH131" s="74"/>
      <c r="EI131" s="109"/>
      <c r="EJ131" s="78"/>
      <c r="EK131" s="74"/>
      <c r="EL131" s="109"/>
      <c r="EM131" s="78"/>
      <c r="EN131" s="74"/>
      <c r="EO131" s="109"/>
      <c r="EP131" s="74"/>
      <c r="EQ131" s="74"/>
      <c r="ER131" s="109"/>
      <c r="ES131" s="74"/>
      <c r="ET131" s="74"/>
      <c r="EU131" s="109"/>
      <c r="EV131" s="78"/>
      <c r="EW131" s="74"/>
      <c r="EX131" s="109"/>
      <c r="EY131" s="78"/>
      <c r="EZ131" s="74"/>
      <c r="FA131" s="109"/>
      <c r="FB131" s="78"/>
      <c r="FC131" s="74"/>
      <c r="FD131" s="109"/>
      <c r="FE131" s="78"/>
      <c r="FF131" s="74"/>
      <c r="FG131" s="109"/>
      <c r="FH131" s="78"/>
      <c r="FI131" s="74"/>
      <c r="FJ131" s="109"/>
      <c r="FK131" s="74"/>
      <c r="FL131" s="74"/>
      <c r="FM131" s="109"/>
      <c r="FN131" s="78"/>
      <c r="FO131" s="74"/>
      <c r="FP131" s="109"/>
      <c r="FQ131" s="74"/>
      <c r="FR131" s="74"/>
      <c r="FS131" s="109"/>
      <c r="FT131" s="74"/>
      <c r="FU131" s="74"/>
      <c r="FV131" s="109"/>
      <c r="FW131" s="74"/>
      <c r="FX131" s="74"/>
      <c r="FY131" s="109"/>
      <c r="FZ131" s="74"/>
      <c r="GA131" s="74"/>
      <c r="GB131" s="109"/>
      <c r="GC131" s="74"/>
      <c r="GD131" s="74"/>
      <c r="GE131" s="109"/>
      <c r="GF131" s="74"/>
      <c r="GG131" s="74"/>
      <c r="GH131" s="109"/>
      <c r="GI131" s="74"/>
      <c r="GJ131" s="74"/>
      <c r="GK131" s="109"/>
      <c r="GL131" s="74"/>
      <c r="GM131" s="74"/>
      <c r="GN131" s="109"/>
      <c r="GO131" s="74"/>
      <c r="GP131" s="74"/>
      <c r="GQ131" s="74"/>
      <c r="GR131" s="74"/>
      <c r="GS131" s="74"/>
      <c r="GT131" s="74"/>
      <c r="GU131" s="74"/>
      <c r="GV131" s="74"/>
      <c r="GW131" s="74"/>
      <c r="GX131" s="74"/>
      <c r="GY131" s="74"/>
      <c r="GZ131" s="74"/>
      <c r="HA131" s="74"/>
      <c r="HB131" s="74"/>
      <c r="HC131" s="74"/>
    </row>
    <row r="132" spans="1:211" s="31" customFormat="1" ht="15.75" x14ac:dyDescent="0.25">
      <c r="A132" s="41" t="s">
        <v>493</v>
      </c>
      <c r="B132" s="134">
        <f t="shared" si="409"/>
        <v>5529</v>
      </c>
      <c r="C132" s="134">
        <f t="shared" si="410"/>
        <v>0</v>
      </c>
      <c r="D132" s="74">
        <f t="shared" si="104"/>
        <v>0</v>
      </c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112"/>
      <c r="BK132" s="112"/>
      <c r="BL132" s="112"/>
      <c r="BM132" s="74"/>
      <c r="BN132" s="74"/>
      <c r="BO132" s="109"/>
      <c r="BP132" s="74"/>
      <c r="BQ132" s="74"/>
      <c r="BR132" s="109"/>
      <c r="BS132" s="74"/>
      <c r="BT132" s="74"/>
      <c r="BU132" s="109"/>
      <c r="BV132" s="74"/>
      <c r="BW132" s="74"/>
      <c r="BX132" s="109"/>
      <c r="BY132" s="74"/>
      <c r="BZ132" s="74"/>
      <c r="CA132" s="109"/>
      <c r="CB132" s="74"/>
      <c r="CC132" s="74"/>
      <c r="CD132" s="109"/>
      <c r="CE132" s="74"/>
      <c r="CF132" s="74"/>
      <c r="CG132" s="109"/>
      <c r="CH132" s="74"/>
      <c r="CI132" s="74"/>
      <c r="CJ132" s="109"/>
      <c r="CK132" s="74"/>
      <c r="CL132" s="74"/>
      <c r="CM132" s="109"/>
      <c r="CN132" s="74"/>
      <c r="CO132" s="74"/>
      <c r="CP132" s="109"/>
      <c r="CQ132" s="74"/>
      <c r="CR132" s="74"/>
      <c r="CS132" s="109"/>
      <c r="CT132" s="74"/>
      <c r="CU132" s="74"/>
      <c r="CV132" s="109"/>
      <c r="CW132" s="74"/>
      <c r="CX132" s="74"/>
      <c r="CY132" s="109"/>
      <c r="CZ132" s="74"/>
      <c r="DA132" s="74"/>
      <c r="DB132" s="109"/>
      <c r="DC132" s="74"/>
      <c r="DD132" s="74"/>
      <c r="DE132" s="109"/>
      <c r="DF132" s="74"/>
      <c r="DG132" s="74"/>
      <c r="DH132" s="74"/>
      <c r="DI132" s="78"/>
      <c r="DJ132" s="74"/>
      <c r="DK132" s="109"/>
      <c r="DL132" s="78"/>
      <c r="DM132" s="74"/>
      <c r="DN132" s="109"/>
      <c r="DO132" s="78"/>
      <c r="DP132" s="74"/>
      <c r="DQ132" s="109"/>
      <c r="DR132" s="78"/>
      <c r="DS132" s="74"/>
      <c r="DT132" s="109"/>
      <c r="DU132" s="78"/>
      <c r="DV132" s="74"/>
      <c r="DW132" s="109"/>
      <c r="DX132" s="78">
        <v>5529</v>
      </c>
      <c r="DY132" s="74"/>
      <c r="DZ132" s="74">
        <f t="shared" si="551"/>
        <v>0</v>
      </c>
      <c r="EA132" s="78"/>
      <c r="EB132" s="74"/>
      <c r="EC132" s="109"/>
      <c r="ED132" s="78"/>
      <c r="EE132" s="74"/>
      <c r="EF132" s="109"/>
      <c r="EG132" s="78"/>
      <c r="EH132" s="74"/>
      <c r="EI132" s="109"/>
      <c r="EJ132" s="78"/>
      <c r="EK132" s="74"/>
      <c r="EL132" s="109"/>
      <c r="EM132" s="78"/>
      <c r="EN132" s="74"/>
      <c r="EO132" s="109"/>
      <c r="EP132" s="74"/>
      <c r="EQ132" s="74"/>
      <c r="ER132" s="109"/>
      <c r="ES132" s="74"/>
      <c r="ET132" s="74"/>
      <c r="EU132" s="109"/>
      <c r="EV132" s="78"/>
      <c r="EW132" s="74"/>
      <c r="EX132" s="109"/>
      <c r="EY132" s="78"/>
      <c r="EZ132" s="74"/>
      <c r="FA132" s="109"/>
      <c r="FB132" s="78"/>
      <c r="FC132" s="74"/>
      <c r="FD132" s="109"/>
      <c r="FE132" s="78"/>
      <c r="FF132" s="74"/>
      <c r="FG132" s="109"/>
      <c r="FH132" s="78"/>
      <c r="FI132" s="74"/>
      <c r="FJ132" s="109"/>
      <c r="FK132" s="74"/>
      <c r="FL132" s="74"/>
      <c r="FM132" s="109"/>
      <c r="FN132" s="78"/>
      <c r="FO132" s="74"/>
      <c r="FP132" s="109"/>
      <c r="FQ132" s="74"/>
      <c r="FR132" s="74"/>
      <c r="FS132" s="109"/>
      <c r="FT132" s="74"/>
      <c r="FU132" s="74"/>
      <c r="FV132" s="109"/>
      <c r="FW132" s="74"/>
      <c r="FX132" s="74"/>
      <c r="FY132" s="109"/>
      <c r="FZ132" s="74"/>
      <c r="GA132" s="74"/>
      <c r="GB132" s="109"/>
      <c r="GC132" s="74"/>
      <c r="GD132" s="74"/>
      <c r="GE132" s="109"/>
      <c r="GF132" s="74"/>
      <c r="GG132" s="74"/>
      <c r="GH132" s="109"/>
      <c r="GI132" s="74"/>
      <c r="GJ132" s="74"/>
      <c r="GK132" s="109"/>
      <c r="GL132" s="74"/>
      <c r="GM132" s="74"/>
      <c r="GN132" s="109"/>
      <c r="GO132" s="74"/>
      <c r="GP132" s="74"/>
      <c r="GQ132" s="74"/>
      <c r="GR132" s="74"/>
      <c r="GS132" s="74"/>
      <c r="GT132" s="74"/>
      <c r="GU132" s="74"/>
      <c r="GV132" s="74"/>
      <c r="GW132" s="74"/>
      <c r="GX132" s="74"/>
      <c r="GY132" s="74"/>
      <c r="GZ132" s="74"/>
      <c r="HA132" s="74"/>
      <c r="HB132" s="74"/>
      <c r="HC132" s="74"/>
    </row>
    <row r="133" spans="1:211" s="31" customFormat="1" ht="15.75" x14ac:dyDescent="0.25">
      <c r="A133" s="41" t="s">
        <v>308</v>
      </c>
      <c r="B133" s="134">
        <f t="shared" si="409"/>
        <v>10000</v>
      </c>
      <c r="C133" s="134">
        <f t="shared" si="410"/>
        <v>6588.3347999999996</v>
      </c>
      <c r="D133" s="74">
        <f t="shared" si="104"/>
        <v>65.883347999999998</v>
      </c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>
        <v>10000</v>
      </c>
      <c r="BH133" s="74">
        <v>6588.3347999999996</v>
      </c>
      <c r="BI133" s="74">
        <f t="shared" si="600"/>
        <v>65.883347999999998</v>
      </c>
      <c r="BJ133" s="112"/>
      <c r="BK133" s="112"/>
      <c r="BL133" s="112"/>
      <c r="BM133" s="74"/>
      <c r="BN133" s="74"/>
      <c r="BO133" s="109"/>
      <c r="BP133" s="74"/>
      <c r="BQ133" s="74"/>
      <c r="BR133" s="109"/>
      <c r="BS133" s="74"/>
      <c r="BT133" s="74"/>
      <c r="BU133" s="109"/>
      <c r="BV133" s="74"/>
      <c r="BW133" s="74"/>
      <c r="BX133" s="109"/>
      <c r="BY133" s="74"/>
      <c r="BZ133" s="74"/>
      <c r="CA133" s="109"/>
      <c r="CB133" s="74"/>
      <c r="CC133" s="74"/>
      <c r="CD133" s="109"/>
      <c r="CE133" s="74"/>
      <c r="CF133" s="74"/>
      <c r="CG133" s="109"/>
      <c r="CH133" s="74"/>
      <c r="CI133" s="74"/>
      <c r="CJ133" s="109"/>
      <c r="CK133" s="74"/>
      <c r="CL133" s="74"/>
      <c r="CM133" s="109"/>
      <c r="CN133" s="74"/>
      <c r="CO133" s="74"/>
      <c r="CP133" s="109"/>
      <c r="CQ133" s="74"/>
      <c r="CR133" s="74"/>
      <c r="CS133" s="109"/>
      <c r="CT133" s="74"/>
      <c r="CU133" s="74"/>
      <c r="CV133" s="109"/>
      <c r="CW133" s="74"/>
      <c r="CX133" s="74"/>
      <c r="CY133" s="109"/>
      <c r="CZ133" s="74"/>
      <c r="DA133" s="74"/>
      <c r="DB133" s="109"/>
      <c r="DC133" s="74"/>
      <c r="DD133" s="74"/>
      <c r="DE133" s="109"/>
      <c r="DF133" s="74"/>
      <c r="DG133" s="74"/>
      <c r="DH133" s="74"/>
      <c r="DI133" s="78"/>
      <c r="DJ133" s="74"/>
      <c r="DK133" s="109"/>
      <c r="DL133" s="78"/>
      <c r="DM133" s="74"/>
      <c r="DN133" s="109"/>
      <c r="DO133" s="78"/>
      <c r="DP133" s="74"/>
      <c r="DQ133" s="109"/>
      <c r="DR133" s="78"/>
      <c r="DS133" s="74"/>
      <c r="DT133" s="109"/>
      <c r="DU133" s="78"/>
      <c r="DV133" s="74"/>
      <c r="DW133" s="109"/>
      <c r="DX133" s="78"/>
      <c r="DY133" s="74"/>
      <c r="DZ133" s="74"/>
      <c r="EA133" s="78"/>
      <c r="EB133" s="74"/>
      <c r="EC133" s="109"/>
      <c r="ED133" s="78"/>
      <c r="EE133" s="74"/>
      <c r="EF133" s="109"/>
      <c r="EG133" s="78"/>
      <c r="EH133" s="74"/>
      <c r="EI133" s="109"/>
      <c r="EJ133" s="78"/>
      <c r="EK133" s="74"/>
      <c r="EL133" s="109"/>
      <c r="EM133" s="78"/>
      <c r="EN133" s="74"/>
      <c r="EO133" s="109"/>
      <c r="EP133" s="74"/>
      <c r="EQ133" s="74"/>
      <c r="ER133" s="109"/>
      <c r="ES133" s="74"/>
      <c r="ET133" s="74"/>
      <c r="EU133" s="109"/>
      <c r="EV133" s="78"/>
      <c r="EW133" s="74"/>
      <c r="EX133" s="109"/>
      <c r="EY133" s="78"/>
      <c r="EZ133" s="74"/>
      <c r="FA133" s="109"/>
      <c r="FB133" s="78"/>
      <c r="FC133" s="74"/>
      <c r="FD133" s="109"/>
      <c r="FE133" s="78"/>
      <c r="FF133" s="74"/>
      <c r="FG133" s="109"/>
      <c r="FH133" s="78"/>
      <c r="FI133" s="74"/>
      <c r="FJ133" s="109"/>
      <c r="FK133" s="74"/>
      <c r="FL133" s="74"/>
      <c r="FM133" s="109"/>
      <c r="FN133" s="78"/>
      <c r="FO133" s="74"/>
      <c r="FP133" s="109"/>
      <c r="FQ133" s="74"/>
      <c r="FR133" s="74"/>
      <c r="FS133" s="109"/>
      <c r="FT133" s="74"/>
      <c r="FU133" s="74"/>
      <c r="FV133" s="109"/>
      <c r="FW133" s="74"/>
      <c r="FX133" s="74"/>
      <c r="FY133" s="109"/>
      <c r="FZ133" s="74"/>
      <c r="GA133" s="74"/>
      <c r="GB133" s="109"/>
      <c r="GC133" s="74"/>
      <c r="GD133" s="74"/>
      <c r="GE133" s="109"/>
      <c r="GF133" s="74"/>
      <c r="GG133" s="74"/>
      <c r="GH133" s="109"/>
      <c r="GI133" s="74"/>
      <c r="GJ133" s="74"/>
      <c r="GK133" s="109"/>
      <c r="GL133" s="74"/>
      <c r="GM133" s="74"/>
      <c r="GN133" s="109"/>
      <c r="GO133" s="74"/>
      <c r="GP133" s="74"/>
      <c r="GQ133" s="74"/>
      <c r="GR133" s="74"/>
      <c r="GS133" s="74"/>
      <c r="GT133" s="74"/>
      <c r="GU133" s="74"/>
      <c r="GV133" s="74"/>
      <c r="GW133" s="74"/>
      <c r="GX133" s="74"/>
      <c r="GY133" s="74"/>
      <c r="GZ133" s="74"/>
      <c r="HA133" s="74"/>
      <c r="HB133" s="74"/>
      <c r="HC133" s="74"/>
    </row>
    <row r="134" spans="1:211" s="31" customFormat="1" ht="15.75" x14ac:dyDescent="0.25">
      <c r="A134" s="41" t="s">
        <v>494</v>
      </c>
      <c r="B134" s="134">
        <f t="shared" si="409"/>
        <v>4874.9944299999997</v>
      </c>
      <c r="C134" s="134">
        <f t="shared" si="410"/>
        <v>4663.6706599999998</v>
      </c>
      <c r="D134" s="74">
        <f t="shared" si="104"/>
        <v>95.665148483051695</v>
      </c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>
        <v>977.99443000000008</v>
      </c>
      <c r="BE134" s="74">
        <v>766.94065999999998</v>
      </c>
      <c r="BF134" s="74">
        <f t="shared" si="375"/>
        <v>78.419737012203626</v>
      </c>
      <c r="BG134" s="74"/>
      <c r="BH134" s="74"/>
      <c r="BI134" s="74"/>
      <c r="BJ134" s="112"/>
      <c r="BK134" s="112"/>
      <c r="BL134" s="112"/>
      <c r="BM134" s="74"/>
      <c r="BN134" s="74"/>
      <c r="BO134" s="109"/>
      <c r="BP134" s="74"/>
      <c r="BQ134" s="74"/>
      <c r="BR134" s="109"/>
      <c r="BS134" s="74"/>
      <c r="BT134" s="74"/>
      <c r="BU134" s="109"/>
      <c r="BV134" s="74"/>
      <c r="BW134" s="74"/>
      <c r="BX134" s="109"/>
      <c r="BY134" s="74"/>
      <c r="BZ134" s="74"/>
      <c r="CA134" s="109"/>
      <c r="CB134" s="74"/>
      <c r="CC134" s="74"/>
      <c r="CD134" s="109"/>
      <c r="CE134" s="74"/>
      <c r="CF134" s="74"/>
      <c r="CG134" s="109"/>
      <c r="CH134" s="74"/>
      <c r="CI134" s="74"/>
      <c r="CJ134" s="109"/>
      <c r="CK134" s="74"/>
      <c r="CL134" s="74"/>
      <c r="CM134" s="109"/>
      <c r="CN134" s="74"/>
      <c r="CO134" s="74"/>
      <c r="CP134" s="109"/>
      <c r="CQ134" s="74"/>
      <c r="CR134" s="74"/>
      <c r="CS134" s="109"/>
      <c r="CT134" s="74"/>
      <c r="CU134" s="74"/>
      <c r="CV134" s="109"/>
      <c r="CW134" s="74"/>
      <c r="CX134" s="74"/>
      <c r="CY134" s="109"/>
      <c r="CZ134" s="74"/>
      <c r="DA134" s="74"/>
      <c r="DB134" s="109"/>
      <c r="DC134" s="74"/>
      <c r="DD134" s="74"/>
      <c r="DE134" s="109"/>
      <c r="DF134" s="74"/>
      <c r="DG134" s="74"/>
      <c r="DH134" s="74"/>
      <c r="DI134" s="78"/>
      <c r="DJ134" s="74"/>
      <c r="DK134" s="109"/>
      <c r="DL134" s="78"/>
      <c r="DM134" s="74"/>
      <c r="DN134" s="109"/>
      <c r="DO134" s="78"/>
      <c r="DP134" s="74"/>
      <c r="DQ134" s="109"/>
      <c r="DR134" s="78"/>
      <c r="DS134" s="74"/>
      <c r="DT134" s="109"/>
      <c r="DU134" s="78"/>
      <c r="DV134" s="74"/>
      <c r="DW134" s="109"/>
      <c r="DX134" s="78">
        <v>3897</v>
      </c>
      <c r="DY134" s="74">
        <v>3896.73</v>
      </c>
      <c r="DZ134" s="74">
        <f t="shared" si="551"/>
        <v>99.993071593533486</v>
      </c>
      <c r="EA134" s="78"/>
      <c r="EB134" s="74"/>
      <c r="EC134" s="109"/>
      <c r="ED134" s="78"/>
      <c r="EE134" s="74"/>
      <c r="EF134" s="109"/>
      <c r="EG134" s="78"/>
      <c r="EH134" s="74"/>
      <c r="EI134" s="109"/>
      <c r="EJ134" s="78"/>
      <c r="EK134" s="74"/>
      <c r="EL134" s="109"/>
      <c r="EM134" s="78"/>
      <c r="EN134" s="74"/>
      <c r="EO134" s="109"/>
      <c r="EP134" s="74"/>
      <c r="EQ134" s="74"/>
      <c r="ER134" s="109"/>
      <c r="ES134" s="74"/>
      <c r="ET134" s="74"/>
      <c r="EU134" s="109"/>
      <c r="EV134" s="78"/>
      <c r="EW134" s="74"/>
      <c r="EX134" s="109"/>
      <c r="EY134" s="78"/>
      <c r="EZ134" s="74"/>
      <c r="FA134" s="109"/>
      <c r="FB134" s="78"/>
      <c r="FC134" s="74"/>
      <c r="FD134" s="109"/>
      <c r="FE134" s="78"/>
      <c r="FF134" s="74"/>
      <c r="FG134" s="109"/>
      <c r="FH134" s="78"/>
      <c r="FI134" s="74"/>
      <c r="FJ134" s="109"/>
      <c r="FK134" s="74"/>
      <c r="FL134" s="74"/>
      <c r="FM134" s="109"/>
      <c r="FN134" s="78"/>
      <c r="FO134" s="74"/>
      <c r="FP134" s="109"/>
      <c r="FQ134" s="74"/>
      <c r="FR134" s="74"/>
      <c r="FS134" s="109"/>
      <c r="FT134" s="74"/>
      <c r="FU134" s="74"/>
      <c r="FV134" s="109"/>
      <c r="FW134" s="74"/>
      <c r="FX134" s="74"/>
      <c r="FY134" s="109"/>
      <c r="FZ134" s="74"/>
      <c r="GA134" s="74"/>
      <c r="GB134" s="109"/>
      <c r="GC134" s="74"/>
      <c r="GD134" s="74"/>
      <c r="GE134" s="109"/>
      <c r="GF134" s="74"/>
      <c r="GG134" s="74"/>
      <c r="GH134" s="109"/>
      <c r="GI134" s="74"/>
      <c r="GJ134" s="74"/>
      <c r="GK134" s="109"/>
      <c r="GL134" s="74"/>
      <c r="GM134" s="74"/>
      <c r="GN134" s="109"/>
      <c r="GO134" s="74"/>
      <c r="GP134" s="74"/>
      <c r="GQ134" s="74"/>
      <c r="GR134" s="74"/>
      <c r="GS134" s="74"/>
      <c r="GT134" s="74"/>
      <c r="GU134" s="74"/>
      <c r="GV134" s="74"/>
      <c r="GW134" s="74"/>
      <c r="GX134" s="74"/>
      <c r="GY134" s="74"/>
      <c r="GZ134" s="74"/>
      <c r="HA134" s="74"/>
      <c r="HB134" s="74"/>
      <c r="HC134" s="74"/>
    </row>
    <row r="135" spans="1:211" s="32" customFormat="1" ht="31.5" x14ac:dyDescent="0.25">
      <c r="A135" s="42" t="s">
        <v>313</v>
      </c>
      <c r="B135" s="133">
        <f t="shared" si="409"/>
        <v>183202.53694200001</v>
      </c>
      <c r="C135" s="133">
        <f t="shared" si="410"/>
        <v>134649.97810000004</v>
      </c>
      <c r="D135" s="91">
        <f t="shared" ref="D135" si="619">C135/B135*100</f>
        <v>73.497878548826435</v>
      </c>
      <c r="E135" s="92">
        <f t="shared" ref="E135:BL135" si="620">E136+E137+E138+E139+E140+E141+E142+E143+E144+E145</f>
        <v>0</v>
      </c>
      <c r="F135" s="92">
        <f t="shared" si="620"/>
        <v>0</v>
      </c>
      <c r="G135" s="92">
        <f t="shared" si="620"/>
        <v>0</v>
      </c>
      <c r="H135" s="92">
        <f t="shared" si="620"/>
        <v>240</v>
      </c>
      <c r="I135" s="92">
        <f t="shared" si="620"/>
        <v>239.99799999999999</v>
      </c>
      <c r="J135" s="91">
        <f t="shared" ref="J135:J146" si="621">I135/H135*100</f>
        <v>99.999166666666667</v>
      </c>
      <c r="K135" s="92">
        <f t="shared" ref="K135:M135" si="622">K136+K137+K138+K139+K140+K141+K142+K143+K144+K145</f>
        <v>0</v>
      </c>
      <c r="L135" s="92">
        <f t="shared" si="622"/>
        <v>0</v>
      </c>
      <c r="M135" s="92">
        <f t="shared" si="622"/>
        <v>0</v>
      </c>
      <c r="N135" s="92">
        <f t="shared" ref="N135:P135" si="623">N136+N137+N138+N139+N140+N141+N142+N143+N144+N145</f>
        <v>0</v>
      </c>
      <c r="O135" s="92">
        <f t="shared" si="623"/>
        <v>0</v>
      </c>
      <c r="P135" s="92">
        <f t="shared" si="623"/>
        <v>0</v>
      </c>
      <c r="Q135" s="92">
        <f t="shared" ref="Q135:S135" si="624">Q136+Q137+Q138+Q139+Q140+Q141+Q142+Q143+Q144+Q145</f>
        <v>0</v>
      </c>
      <c r="R135" s="92">
        <f t="shared" si="624"/>
        <v>0</v>
      </c>
      <c r="S135" s="92">
        <f t="shared" si="624"/>
        <v>0</v>
      </c>
      <c r="T135" s="92">
        <f t="shared" ref="T135:V135" si="625">T136+T137+T138+T139+T140+T141+T142+T143+T144+T145</f>
        <v>0</v>
      </c>
      <c r="U135" s="92">
        <f t="shared" si="625"/>
        <v>0</v>
      </c>
      <c r="V135" s="92">
        <f t="shared" si="625"/>
        <v>0</v>
      </c>
      <c r="W135" s="92">
        <f t="shared" ref="W135:Y135" si="626">W136+W137+W138+W139+W140+W141+W142+W143+W144+W145</f>
        <v>0</v>
      </c>
      <c r="X135" s="92">
        <f t="shared" si="626"/>
        <v>0</v>
      </c>
      <c r="Y135" s="92">
        <f t="shared" si="626"/>
        <v>0</v>
      </c>
      <c r="Z135" s="92">
        <f t="shared" si="620"/>
        <v>338.1</v>
      </c>
      <c r="AA135" s="92">
        <f t="shared" si="620"/>
        <v>0</v>
      </c>
      <c r="AB135" s="92">
        <f t="shared" si="620"/>
        <v>0</v>
      </c>
      <c r="AC135" s="92">
        <f t="shared" si="620"/>
        <v>0</v>
      </c>
      <c r="AD135" s="92">
        <f t="shared" si="620"/>
        <v>0</v>
      </c>
      <c r="AE135" s="92">
        <f t="shared" si="620"/>
        <v>0</v>
      </c>
      <c r="AF135" s="92">
        <f t="shared" si="620"/>
        <v>0</v>
      </c>
      <c r="AG135" s="92">
        <f t="shared" si="620"/>
        <v>0</v>
      </c>
      <c r="AH135" s="92">
        <f t="shared" si="620"/>
        <v>0</v>
      </c>
      <c r="AI135" s="92">
        <f t="shared" si="620"/>
        <v>2837.87</v>
      </c>
      <c r="AJ135" s="92">
        <f t="shared" si="620"/>
        <v>2837.87</v>
      </c>
      <c r="AK135" s="92">
        <f>AJ135/AI135*100</f>
        <v>100</v>
      </c>
      <c r="AL135" s="92">
        <f t="shared" si="620"/>
        <v>102.04082000000001</v>
      </c>
      <c r="AM135" s="92">
        <f t="shared" si="620"/>
        <v>102.04082000000001</v>
      </c>
      <c r="AN135" s="91">
        <f>AM135/AL135*100</f>
        <v>100</v>
      </c>
      <c r="AO135" s="92">
        <f t="shared" si="620"/>
        <v>51.020422000000003</v>
      </c>
      <c r="AP135" s="92">
        <f t="shared" si="620"/>
        <v>51.020420000000001</v>
      </c>
      <c r="AQ135" s="91">
        <f>AP135/AO135*100</f>
        <v>99.999996080001068</v>
      </c>
      <c r="AR135" s="92">
        <f t="shared" ref="AR135:AS135" si="627">AR136+AR137+AR138+AR139+AR140+AR141+AR142+AR143+AR144+AR145</f>
        <v>157.81299999999999</v>
      </c>
      <c r="AS135" s="92">
        <f t="shared" si="627"/>
        <v>157.81299999999999</v>
      </c>
      <c r="AT135" s="91">
        <f>AS135/AR135*100</f>
        <v>100</v>
      </c>
      <c r="AU135" s="92"/>
      <c r="AV135" s="92"/>
      <c r="AW135" s="91"/>
      <c r="AX135" s="92"/>
      <c r="AY135" s="92"/>
      <c r="AZ135" s="91"/>
      <c r="BA135" s="92">
        <f t="shared" si="620"/>
        <v>0</v>
      </c>
      <c r="BB135" s="92">
        <f t="shared" si="620"/>
        <v>0</v>
      </c>
      <c r="BC135" s="92">
        <f t="shared" si="620"/>
        <v>0</v>
      </c>
      <c r="BD135" s="92">
        <f t="shared" si="620"/>
        <v>4398.9082100000005</v>
      </c>
      <c r="BE135" s="92">
        <f t="shared" si="620"/>
        <v>4177.7652400000006</v>
      </c>
      <c r="BF135" s="91">
        <f t="shared" si="375"/>
        <v>94.97277598342977</v>
      </c>
      <c r="BG135" s="92">
        <f t="shared" si="620"/>
        <v>5000</v>
      </c>
      <c r="BH135" s="92">
        <f t="shared" si="620"/>
        <v>5000</v>
      </c>
      <c r="BI135" s="91">
        <f t="shared" si="600"/>
        <v>100</v>
      </c>
      <c r="BJ135" s="92">
        <f t="shared" si="620"/>
        <v>24397.5</v>
      </c>
      <c r="BK135" s="92">
        <f t="shared" si="620"/>
        <v>15531.376060000001</v>
      </c>
      <c r="BL135" s="92">
        <f t="shared" si="620"/>
        <v>63.659703084332406</v>
      </c>
      <c r="BM135" s="92">
        <f t="shared" ref="BM135:DH135" si="628">BM136+BM137+BM138+BM139+BM140+BM141+BM142+BM143+BM144+BM145</f>
        <v>0</v>
      </c>
      <c r="BN135" s="92">
        <f t="shared" si="628"/>
        <v>0</v>
      </c>
      <c r="BO135" s="92">
        <f t="shared" si="628"/>
        <v>0</v>
      </c>
      <c r="BP135" s="92">
        <f t="shared" ref="BP135:BR135" si="629">BP136+BP137+BP138+BP139+BP140+BP141+BP142+BP143+BP144+BP145</f>
        <v>0</v>
      </c>
      <c r="BQ135" s="92">
        <f t="shared" si="629"/>
        <v>0</v>
      </c>
      <c r="BR135" s="92">
        <f t="shared" si="629"/>
        <v>0</v>
      </c>
      <c r="BS135" s="92">
        <f t="shared" si="628"/>
        <v>4076.5340000000001</v>
      </c>
      <c r="BT135" s="92">
        <f t="shared" si="628"/>
        <v>2895.2617500000001</v>
      </c>
      <c r="BU135" s="92">
        <f t="shared" si="628"/>
        <v>71.022632216485874</v>
      </c>
      <c r="BV135" s="92">
        <f t="shared" ref="BV135:BW135" si="630">BV136+BV137+BV138+BV139+BV140+BV141+BV142+BV143+BV144+BV145</f>
        <v>577.86599999999999</v>
      </c>
      <c r="BW135" s="92">
        <f t="shared" si="630"/>
        <v>0</v>
      </c>
      <c r="BX135" s="92">
        <f t="shared" ref="BX135:BX136" si="631">BW135/BV135*100</f>
        <v>0</v>
      </c>
      <c r="BY135" s="92">
        <f t="shared" ref="BY135:BZ135" si="632">BY136+BY137+BY138+BY139+BY140+BY141+BY142+BY143+BY144+BY145</f>
        <v>840</v>
      </c>
      <c r="BZ135" s="92">
        <f t="shared" si="632"/>
        <v>107.724</v>
      </c>
      <c r="CA135" s="92">
        <f t="shared" ref="CA135:CA136" si="633">BZ135/BY135*100</f>
        <v>12.824285714285717</v>
      </c>
      <c r="CB135" s="92">
        <f t="shared" si="628"/>
        <v>0</v>
      </c>
      <c r="CC135" s="92">
        <f t="shared" si="628"/>
        <v>0</v>
      </c>
      <c r="CD135" s="92">
        <f t="shared" si="628"/>
        <v>0</v>
      </c>
      <c r="CE135" s="92">
        <f t="shared" si="628"/>
        <v>0</v>
      </c>
      <c r="CF135" s="92">
        <f t="shared" si="628"/>
        <v>0</v>
      </c>
      <c r="CG135" s="92">
        <f t="shared" si="628"/>
        <v>0</v>
      </c>
      <c r="CH135" s="92">
        <f t="shared" ref="CH135:CJ135" si="634">CH136+CH137+CH138+CH139+CH140+CH141+CH142+CH143+CH144+CH145</f>
        <v>0</v>
      </c>
      <c r="CI135" s="92">
        <f t="shared" si="634"/>
        <v>0</v>
      </c>
      <c r="CJ135" s="92">
        <f t="shared" si="634"/>
        <v>0</v>
      </c>
      <c r="CK135" s="92">
        <f t="shared" si="628"/>
        <v>782.51162999999997</v>
      </c>
      <c r="CL135" s="92">
        <f t="shared" si="628"/>
        <v>782.51162999999997</v>
      </c>
      <c r="CM135" s="91">
        <f t="shared" ref="CM135" si="635">CL135/CK135*100</f>
        <v>100</v>
      </c>
      <c r="CN135" s="92">
        <f t="shared" si="628"/>
        <v>0</v>
      </c>
      <c r="CO135" s="92">
        <f t="shared" si="628"/>
        <v>0</v>
      </c>
      <c r="CP135" s="92">
        <f t="shared" si="628"/>
        <v>0</v>
      </c>
      <c r="CQ135" s="92">
        <f t="shared" ref="CQ135:CS135" si="636">CQ136+CQ137+CQ138+CQ139+CQ140+CQ141+CQ142+CQ143+CQ144+CQ145</f>
        <v>0</v>
      </c>
      <c r="CR135" s="92">
        <f t="shared" si="636"/>
        <v>0</v>
      </c>
      <c r="CS135" s="92">
        <f t="shared" si="636"/>
        <v>0</v>
      </c>
      <c r="CT135" s="92">
        <f t="shared" si="628"/>
        <v>63608.5</v>
      </c>
      <c r="CU135" s="92">
        <f t="shared" si="628"/>
        <v>41036.85716</v>
      </c>
      <c r="CV135" s="92">
        <f>CU135/CT135*100</f>
        <v>64.514738061737035</v>
      </c>
      <c r="CW135" s="92">
        <f t="shared" si="628"/>
        <v>0</v>
      </c>
      <c r="CX135" s="92">
        <f t="shared" si="628"/>
        <v>0</v>
      </c>
      <c r="CY135" s="92">
        <f t="shared" si="628"/>
        <v>0</v>
      </c>
      <c r="CZ135" s="92">
        <f t="shared" si="628"/>
        <v>0</v>
      </c>
      <c r="DA135" s="92">
        <f t="shared" si="628"/>
        <v>0</v>
      </c>
      <c r="DB135" s="92">
        <f t="shared" si="628"/>
        <v>0</v>
      </c>
      <c r="DC135" s="92">
        <f t="shared" si="628"/>
        <v>0</v>
      </c>
      <c r="DD135" s="92">
        <f t="shared" si="628"/>
        <v>0</v>
      </c>
      <c r="DE135" s="92">
        <f t="shared" si="628"/>
        <v>0</v>
      </c>
      <c r="DF135" s="92">
        <f t="shared" si="628"/>
        <v>0</v>
      </c>
      <c r="DG135" s="92">
        <f t="shared" si="628"/>
        <v>0</v>
      </c>
      <c r="DH135" s="92">
        <f t="shared" si="628"/>
        <v>0</v>
      </c>
      <c r="DI135" s="92">
        <f t="shared" ref="DI135:DY135" si="637">DI136+DI137+DI138+DI139+DI140+DI141+DI142+DI143+DI144+DI145</f>
        <v>0</v>
      </c>
      <c r="DJ135" s="92">
        <f t="shared" si="637"/>
        <v>0</v>
      </c>
      <c r="DK135" s="92">
        <f t="shared" si="637"/>
        <v>0</v>
      </c>
      <c r="DL135" s="92">
        <f t="shared" ref="DL135:DN135" si="638">DL136+DL137+DL138+DL139+DL140+DL141+DL142+DL143+DL144+DL145</f>
        <v>0</v>
      </c>
      <c r="DM135" s="92">
        <f t="shared" si="638"/>
        <v>0</v>
      </c>
      <c r="DN135" s="92">
        <f t="shared" si="638"/>
        <v>0</v>
      </c>
      <c r="DO135" s="92">
        <f t="shared" ref="DO135:DQ135" si="639">DO136+DO137+DO138+DO139+DO140+DO141+DO142+DO143+DO144+DO145</f>
        <v>0</v>
      </c>
      <c r="DP135" s="92">
        <f t="shared" si="639"/>
        <v>0</v>
      </c>
      <c r="DQ135" s="92">
        <f t="shared" si="639"/>
        <v>0</v>
      </c>
      <c r="DR135" s="92">
        <f t="shared" ref="DR135:DT135" si="640">DR136+DR137+DR138+DR139+DR140+DR141+DR142+DR143+DR144+DR145</f>
        <v>0</v>
      </c>
      <c r="DS135" s="92">
        <f t="shared" si="640"/>
        <v>0</v>
      </c>
      <c r="DT135" s="92">
        <f t="shared" si="640"/>
        <v>0</v>
      </c>
      <c r="DU135" s="92">
        <f t="shared" si="637"/>
        <v>16745.900000000001</v>
      </c>
      <c r="DV135" s="92">
        <f t="shared" si="637"/>
        <v>9747.6501700000008</v>
      </c>
      <c r="DW135" s="92">
        <f t="shared" si="132"/>
        <v>58.209174603932901</v>
      </c>
      <c r="DX135" s="92">
        <f t="shared" si="637"/>
        <v>41613</v>
      </c>
      <c r="DY135" s="92">
        <f t="shared" si="637"/>
        <v>41600.73128</v>
      </c>
      <c r="DZ135" s="91">
        <f t="shared" si="551"/>
        <v>99.970517098022242</v>
      </c>
      <c r="EA135" s="92">
        <f t="shared" ref="EA135:EB135" si="641">EA136+EA137+EA138+EA139+EA140+EA141+EA142+EA143+EA144+EA145</f>
        <v>3688.625</v>
      </c>
      <c r="EB135" s="92">
        <f t="shared" si="641"/>
        <v>1604.82528</v>
      </c>
      <c r="EC135" s="92">
        <f>EB135/EA135*100</f>
        <v>43.507412111559184</v>
      </c>
      <c r="ED135" s="92">
        <f t="shared" ref="ED135:EE135" si="642">ED136+ED137+ED138+ED139+ED140+ED141+ED142+ED143+ED144+ED145</f>
        <v>448.57499999999999</v>
      </c>
      <c r="EE135" s="92">
        <f t="shared" si="642"/>
        <v>0</v>
      </c>
      <c r="EF135" s="92">
        <f>EE135/ED135*100</f>
        <v>0</v>
      </c>
      <c r="EG135" s="92">
        <f t="shared" ref="EG135:EH135" si="643">EG136+EG137+EG138+EG139+EG140+EG141+EG142+EG143+EG144+EG145</f>
        <v>880</v>
      </c>
      <c r="EH135" s="92">
        <f t="shared" si="643"/>
        <v>39.042000000000002</v>
      </c>
      <c r="EI135" s="92">
        <f>EH135/EG135*100</f>
        <v>4.4365909090909099</v>
      </c>
      <c r="EJ135" s="92">
        <f t="shared" ref="EJ135:EK135" si="644">EJ136+EJ137+EJ138+EJ139+EJ140+EJ141+EJ142+EJ143+EJ144+EJ145</f>
        <v>3137.4920000000002</v>
      </c>
      <c r="EK135" s="92">
        <f t="shared" si="644"/>
        <v>3137.4912899999999</v>
      </c>
      <c r="EL135" s="92">
        <f>EK135/EJ135*100</f>
        <v>99.999977370460229</v>
      </c>
      <c r="EM135" s="92">
        <f t="shared" ref="EM135:EU135" si="645">EM136+EM137+EM138+EM139+EM140+EM141+EM142+EM143+EM144+EM145</f>
        <v>0</v>
      </c>
      <c r="EN135" s="92">
        <f t="shared" si="645"/>
        <v>0</v>
      </c>
      <c r="EO135" s="92">
        <f t="shared" si="645"/>
        <v>0</v>
      </c>
      <c r="EP135" s="92">
        <f t="shared" si="645"/>
        <v>3200</v>
      </c>
      <c r="EQ135" s="92">
        <f t="shared" si="645"/>
        <v>3200</v>
      </c>
      <c r="ER135" s="92">
        <f t="shared" si="645"/>
        <v>100</v>
      </c>
      <c r="ES135" s="92">
        <f t="shared" si="645"/>
        <v>2400</v>
      </c>
      <c r="ET135" s="92">
        <f t="shared" si="645"/>
        <v>2400</v>
      </c>
      <c r="EU135" s="92">
        <f t="shared" si="645"/>
        <v>100</v>
      </c>
      <c r="EV135" s="92">
        <f t="shared" ref="EV135:EX135" si="646">EV136+EV137+EV138+EV139+EV140+EV141+EV142+EV143+EV144+EV145</f>
        <v>0</v>
      </c>
      <c r="EW135" s="92">
        <f t="shared" si="646"/>
        <v>0</v>
      </c>
      <c r="EX135" s="92">
        <f t="shared" si="646"/>
        <v>0</v>
      </c>
      <c r="EY135" s="92">
        <f t="shared" ref="EY135:FA135" si="647">EY136+EY137+EY138+EY139+EY140+EY141+EY142+EY143+EY144+EY145</f>
        <v>0</v>
      </c>
      <c r="EZ135" s="92">
        <f t="shared" si="647"/>
        <v>0</v>
      </c>
      <c r="FA135" s="92">
        <f t="shared" si="647"/>
        <v>0</v>
      </c>
      <c r="FB135" s="92">
        <f t="shared" ref="FB135:FD135" si="648">FB136+FB137+FB138+FB139+FB140+FB141+FB142+FB143+FB144+FB145</f>
        <v>0</v>
      </c>
      <c r="FC135" s="92">
        <f t="shared" si="648"/>
        <v>0</v>
      </c>
      <c r="FD135" s="92">
        <f t="shared" si="648"/>
        <v>0</v>
      </c>
      <c r="FE135" s="92">
        <f t="shared" ref="FE135:FG135" si="649">FE136+FE137+FE138+FE139+FE140+FE141+FE142+FE143+FE144+FE145</f>
        <v>0</v>
      </c>
      <c r="FF135" s="92">
        <f t="shared" si="649"/>
        <v>0</v>
      </c>
      <c r="FG135" s="92">
        <f t="shared" si="649"/>
        <v>0</v>
      </c>
      <c r="FH135" s="92">
        <f t="shared" ref="FH135:FJ135" si="650">FH136+FH137+FH138+FH139+FH140+FH141+FH142+FH143+FH144+FH145</f>
        <v>0</v>
      </c>
      <c r="FI135" s="92">
        <f t="shared" si="650"/>
        <v>0</v>
      </c>
      <c r="FJ135" s="92">
        <f t="shared" si="650"/>
        <v>0</v>
      </c>
      <c r="FK135" s="92"/>
      <c r="FL135" s="92"/>
      <c r="FM135" s="92"/>
      <c r="FN135" s="92">
        <f t="shared" ref="FN135:FP135" si="651">FN136+FN137+FN138+FN139+FN140+FN141+FN142+FN143+FN144+FN145</f>
        <v>0</v>
      </c>
      <c r="FO135" s="92">
        <f t="shared" si="651"/>
        <v>0</v>
      </c>
      <c r="FP135" s="92">
        <f t="shared" si="651"/>
        <v>0</v>
      </c>
      <c r="FQ135" s="92">
        <f>SUM(FQ136:FQ145)</f>
        <v>2386.9808600000001</v>
      </c>
      <c r="FR135" s="92">
        <f>SUM(FR136:FR145)</f>
        <v>0</v>
      </c>
      <c r="FS135" s="92"/>
      <c r="FT135" s="92">
        <f t="shared" ref="FT135:FY135" si="652">FT136+FT137+FT138+FT139+FT140+FT141+FT142+FT143+FT144+FT145</f>
        <v>0</v>
      </c>
      <c r="FU135" s="92">
        <f t="shared" si="652"/>
        <v>0</v>
      </c>
      <c r="FV135" s="92">
        <f t="shared" si="652"/>
        <v>0</v>
      </c>
      <c r="FW135" s="92">
        <f t="shared" si="652"/>
        <v>0</v>
      </c>
      <c r="FX135" s="92">
        <f t="shared" si="652"/>
        <v>0</v>
      </c>
      <c r="FY135" s="92">
        <f t="shared" si="652"/>
        <v>0</v>
      </c>
      <c r="FZ135" s="92">
        <f t="shared" ref="FZ135:GB135" si="653">FZ136+FZ137+FZ138+FZ139+FZ140+FZ141+FZ142+FZ143+FZ144+FZ145</f>
        <v>0</v>
      </c>
      <c r="GA135" s="92">
        <f t="shared" si="653"/>
        <v>0</v>
      </c>
      <c r="GB135" s="92">
        <f t="shared" si="653"/>
        <v>0</v>
      </c>
      <c r="GC135" s="92">
        <f t="shared" ref="GC135:GE135" si="654">GC136+GC137+GC138+GC139+GC140+GC141+GC142+GC143+GC144+GC145</f>
        <v>0</v>
      </c>
      <c r="GD135" s="92">
        <f t="shared" si="654"/>
        <v>0</v>
      </c>
      <c r="GE135" s="92">
        <f t="shared" si="654"/>
        <v>0</v>
      </c>
      <c r="GF135" s="92">
        <f t="shared" ref="GF135:GQ135" si="655">GF136+GF137+GF138+GF139+GF140+GF141+GF142+GF143+GF144+GF145</f>
        <v>0</v>
      </c>
      <c r="GG135" s="92">
        <f t="shared" si="655"/>
        <v>0</v>
      </c>
      <c r="GH135" s="92">
        <f t="shared" si="655"/>
        <v>0</v>
      </c>
      <c r="GI135" s="92">
        <f t="shared" si="655"/>
        <v>0</v>
      </c>
      <c r="GJ135" s="92">
        <f t="shared" si="655"/>
        <v>0</v>
      </c>
      <c r="GK135" s="92">
        <f t="shared" si="655"/>
        <v>0</v>
      </c>
      <c r="GL135" s="92">
        <f t="shared" si="655"/>
        <v>0</v>
      </c>
      <c r="GM135" s="92">
        <f t="shared" si="655"/>
        <v>0</v>
      </c>
      <c r="GN135" s="92">
        <f t="shared" si="655"/>
        <v>0</v>
      </c>
      <c r="GO135" s="92">
        <f t="shared" si="655"/>
        <v>0</v>
      </c>
      <c r="GP135" s="92">
        <f t="shared" si="655"/>
        <v>0</v>
      </c>
      <c r="GQ135" s="92">
        <f t="shared" si="655"/>
        <v>0</v>
      </c>
      <c r="GR135" s="92">
        <f t="shared" ref="GR135:GT135" si="656">GR136+GR137+GR138+GR139+GR140+GR141+GR142+GR143+GR144+GR145</f>
        <v>0</v>
      </c>
      <c r="GS135" s="92">
        <f t="shared" si="656"/>
        <v>0</v>
      </c>
      <c r="GT135" s="92">
        <f t="shared" si="656"/>
        <v>0</v>
      </c>
      <c r="GU135" s="92">
        <f t="shared" ref="GU135:GY135" si="657">GU136+GU137+GU138+GU139+GU140+GU141+GU142+GU143+GU144+GU145</f>
        <v>0</v>
      </c>
      <c r="GV135" s="92">
        <f t="shared" si="657"/>
        <v>0</v>
      </c>
      <c r="GW135" s="92">
        <f t="shared" si="657"/>
        <v>0</v>
      </c>
      <c r="GX135" s="92">
        <f t="shared" si="657"/>
        <v>1293.3</v>
      </c>
      <c r="GY135" s="92">
        <f t="shared" si="657"/>
        <v>0</v>
      </c>
      <c r="GZ135" s="91">
        <f t="shared" ref="GZ135" si="658">GY135/GX135*100</f>
        <v>0</v>
      </c>
      <c r="HA135" s="92"/>
      <c r="HB135" s="92"/>
      <c r="HC135" s="91"/>
    </row>
    <row r="136" spans="1:211" s="31" customFormat="1" ht="15.75" x14ac:dyDescent="0.25">
      <c r="A136" s="41" t="s">
        <v>312</v>
      </c>
      <c r="B136" s="134">
        <f t="shared" si="409"/>
        <v>129021.13624200001</v>
      </c>
      <c r="C136" s="134">
        <f t="shared" si="410"/>
        <v>83088.969950000013</v>
      </c>
      <c r="D136" s="74">
        <f t="shared" si="104"/>
        <v>64.399502569992265</v>
      </c>
      <c r="E136" s="78"/>
      <c r="F136" s="74"/>
      <c r="G136" s="74"/>
      <c r="H136" s="78">
        <v>240</v>
      </c>
      <c r="I136" s="78">
        <v>239.99799999999999</v>
      </c>
      <c r="J136" s="74">
        <f t="shared" si="621"/>
        <v>99.999166666666667</v>
      </c>
      <c r="K136" s="78"/>
      <c r="L136" s="78"/>
      <c r="M136" s="74"/>
      <c r="N136" s="78"/>
      <c r="O136" s="78"/>
      <c r="P136" s="74"/>
      <c r="Q136" s="78"/>
      <c r="R136" s="78"/>
      <c r="S136" s="74"/>
      <c r="T136" s="78"/>
      <c r="U136" s="78"/>
      <c r="V136" s="74"/>
      <c r="W136" s="78"/>
      <c r="X136" s="78"/>
      <c r="Y136" s="74"/>
      <c r="Z136" s="74">
        <v>338.1</v>
      </c>
      <c r="AA136" s="74"/>
      <c r="AB136" s="78"/>
      <c r="AC136" s="74"/>
      <c r="AD136" s="74"/>
      <c r="AE136" s="78"/>
      <c r="AF136" s="78">
        <v>0</v>
      </c>
      <c r="AG136" s="78">
        <v>0</v>
      </c>
      <c r="AH136" s="74"/>
      <c r="AI136" s="78">
        <v>2837.87</v>
      </c>
      <c r="AJ136" s="78">
        <v>2837.87</v>
      </c>
      <c r="AK136" s="78">
        <f>AJ136/AI136*100</f>
        <v>100</v>
      </c>
      <c r="AL136" s="78">
        <v>102.04082000000001</v>
      </c>
      <c r="AM136" s="78">
        <v>102.04082000000001</v>
      </c>
      <c r="AN136" s="74">
        <f>AM136/AL136*100</f>
        <v>100</v>
      </c>
      <c r="AO136" s="78">
        <v>51.020422000000003</v>
      </c>
      <c r="AP136" s="78">
        <v>51.020420000000001</v>
      </c>
      <c r="AQ136" s="74">
        <f>AP136/AO136*100</f>
        <v>99.999996080001068</v>
      </c>
      <c r="AR136" s="78">
        <v>157.81299999999999</v>
      </c>
      <c r="AS136" s="78">
        <v>157.81299999999999</v>
      </c>
      <c r="AT136" s="74">
        <f>AS136/AR136*100</f>
        <v>100</v>
      </c>
      <c r="AU136" s="78"/>
      <c r="AV136" s="78"/>
      <c r="AW136" s="74"/>
      <c r="AX136" s="78"/>
      <c r="AY136" s="78"/>
      <c r="AZ136" s="74"/>
      <c r="BA136" s="78"/>
      <c r="BB136" s="78"/>
      <c r="BC136" s="74"/>
      <c r="BD136" s="74"/>
      <c r="BE136" s="74"/>
      <c r="BF136" s="74"/>
      <c r="BG136" s="78">
        <v>0</v>
      </c>
      <c r="BH136" s="78"/>
      <c r="BI136" s="74"/>
      <c r="BJ136" s="78">
        <v>24397.5</v>
      </c>
      <c r="BK136" s="74">
        <v>15531.376060000001</v>
      </c>
      <c r="BL136" s="78">
        <f t="shared" si="118"/>
        <v>63.659703084332406</v>
      </c>
      <c r="BM136" s="78"/>
      <c r="BN136" s="78"/>
      <c r="BO136" s="78"/>
      <c r="BP136" s="78"/>
      <c r="BQ136" s="78"/>
      <c r="BR136" s="78"/>
      <c r="BS136" s="78">
        <v>4076.5340000000001</v>
      </c>
      <c r="BT136" s="78">
        <v>2895.2617500000001</v>
      </c>
      <c r="BU136" s="78">
        <f t="shared" si="121"/>
        <v>71.022632216485874</v>
      </c>
      <c r="BV136" s="78">
        <v>577.86599999999999</v>
      </c>
      <c r="BW136" s="78"/>
      <c r="BX136" s="78">
        <f t="shared" si="631"/>
        <v>0</v>
      </c>
      <c r="BY136" s="78">
        <v>840</v>
      </c>
      <c r="BZ136" s="78">
        <v>107.724</v>
      </c>
      <c r="CA136" s="78">
        <f t="shared" si="633"/>
        <v>12.824285714285717</v>
      </c>
      <c r="CB136" s="78"/>
      <c r="CC136" s="108"/>
      <c r="CD136" s="108"/>
      <c r="CE136" s="78"/>
      <c r="CF136" s="108"/>
      <c r="CG136" s="108"/>
      <c r="CH136" s="78"/>
      <c r="CI136" s="108"/>
      <c r="CJ136" s="108"/>
      <c r="CK136" s="78"/>
      <c r="CL136" s="108"/>
      <c r="CM136" s="74"/>
      <c r="CN136" s="78"/>
      <c r="CO136" s="108"/>
      <c r="CP136" s="108"/>
      <c r="CQ136" s="78"/>
      <c r="CR136" s="108"/>
      <c r="CS136" s="108"/>
      <c r="CT136" s="78">
        <v>63608.5</v>
      </c>
      <c r="CU136" s="78">
        <v>41036.85716</v>
      </c>
      <c r="CV136" s="78">
        <f>CU136/CT136*100</f>
        <v>64.514738061737035</v>
      </c>
      <c r="CW136" s="78"/>
      <c r="CX136" s="108"/>
      <c r="CY136" s="108"/>
      <c r="CZ136" s="78"/>
      <c r="DA136" s="78"/>
      <c r="DB136" s="108"/>
      <c r="DC136" s="78"/>
      <c r="DD136" s="108"/>
      <c r="DE136" s="108"/>
      <c r="DF136" s="78"/>
      <c r="DG136" s="78"/>
      <c r="DH136" s="78"/>
      <c r="DI136" s="78"/>
      <c r="DJ136" s="108"/>
      <c r="DK136" s="108"/>
      <c r="DL136" s="78"/>
      <c r="DM136" s="108"/>
      <c r="DN136" s="108"/>
      <c r="DO136" s="78"/>
      <c r="DP136" s="108"/>
      <c r="DQ136" s="108"/>
      <c r="DR136" s="78"/>
      <c r="DS136" s="108"/>
      <c r="DT136" s="108"/>
      <c r="DU136" s="78">
        <v>16745.900000000001</v>
      </c>
      <c r="DV136" s="78">
        <v>9747.6501700000008</v>
      </c>
      <c r="DW136" s="78">
        <f t="shared" si="132"/>
        <v>58.209174603932901</v>
      </c>
      <c r="DX136" s="78"/>
      <c r="DY136" s="108"/>
      <c r="DZ136" s="74"/>
      <c r="EA136" s="78">
        <v>3688.625</v>
      </c>
      <c r="EB136" s="78">
        <v>1604.82528</v>
      </c>
      <c r="EC136" s="78">
        <f>EB136/EA136*100</f>
        <v>43.507412111559184</v>
      </c>
      <c r="ED136" s="78">
        <v>448.57499999999999</v>
      </c>
      <c r="EE136" s="78"/>
      <c r="EF136" s="78">
        <f>EE136/ED136*100</f>
        <v>0</v>
      </c>
      <c r="EG136" s="78">
        <v>880</v>
      </c>
      <c r="EH136" s="78">
        <v>39.042000000000002</v>
      </c>
      <c r="EI136" s="78">
        <f>EH136/EG136*100</f>
        <v>4.4365909090909099</v>
      </c>
      <c r="EJ136" s="78">
        <v>3137.4920000000002</v>
      </c>
      <c r="EK136" s="78">
        <v>3137.4912899999999</v>
      </c>
      <c r="EL136" s="78">
        <f>EK136/EJ136*100</f>
        <v>99.999977370460229</v>
      </c>
      <c r="EM136" s="78"/>
      <c r="EN136" s="108"/>
      <c r="EO136" s="108"/>
      <c r="EP136" s="78">
        <v>3200</v>
      </c>
      <c r="EQ136" s="78">
        <v>3200</v>
      </c>
      <c r="ER136" s="78">
        <f t="shared" ref="ER136" si="659">EQ136/EP136*100</f>
        <v>100</v>
      </c>
      <c r="ES136" s="78">
        <v>2400</v>
      </c>
      <c r="ET136" s="78">
        <v>2400</v>
      </c>
      <c r="EU136" s="78">
        <f t="shared" ref="EU136" si="660">ET136/ES136*100</f>
        <v>100</v>
      </c>
      <c r="EV136" s="78"/>
      <c r="EW136" s="108"/>
      <c r="EX136" s="108"/>
      <c r="EY136" s="78"/>
      <c r="EZ136" s="108"/>
      <c r="FA136" s="108"/>
      <c r="FB136" s="78"/>
      <c r="FC136" s="108"/>
      <c r="FD136" s="108"/>
      <c r="FE136" s="78"/>
      <c r="FF136" s="108"/>
      <c r="FG136" s="108"/>
      <c r="FH136" s="78"/>
      <c r="FI136" s="108"/>
      <c r="FJ136" s="108"/>
      <c r="FK136" s="78"/>
      <c r="FL136" s="78"/>
      <c r="FM136" s="78"/>
      <c r="FN136" s="78"/>
      <c r="FO136" s="108"/>
      <c r="FP136" s="108"/>
      <c r="FQ136" s="78"/>
      <c r="FR136" s="78"/>
      <c r="FS136" s="78"/>
      <c r="FT136" s="78"/>
      <c r="FU136" s="78"/>
      <c r="FV136" s="78"/>
      <c r="FW136" s="78"/>
      <c r="FX136" s="78"/>
      <c r="FY136" s="78"/>
      <c r="FZ136" s="78"/>
      <c r="GA136" s="78"/>
      <c r="GB136" s="78"/>
      <c r="GC136" s="78"/>
      <c r="GD136" s="78"/>
      <c r="GE136" s="78"/>
      <c r="GF136" s="78"/>
      <c r="GG136" s="78"/>
      <c r="GH136" s="78"/>
      <c r="GI136" s="78"/>
      <c r="GJ136" s="78"/>
      <c r="GK136" s="78"/>
      <c r="GL136" s="78"/>
      <c r="GM136" s="78"/>
      <c r="GN136" s="78"/>
      <c r="GO136" s="78">
        <v>0</v>
      </c>
      <c r="GP136" s="78">
        <v>0</v>
      </c>
      <c r="GQ136" s="74"/>
      <c r="GR136" s="78">
        <v>0</v>
      </c>
      <c r="GS136" s="78">
        <v>0</v>
      </c>
      <c r="GT136" s="74"/>
      <c r="GU136" s="78">
        <v>0</v>
      </c>
      <c r="GV136" s="78">
        <v>0</v>
      </c>
      <c r="GW136" s="74"/>
      <c r="GX136" s="78">
        <v>1293.3</v>
      </c>
      <c r="GY136" s="78"/>
      <c r="GZ136" s="74">
        <f>GY136/GX136*100</f>
        <v>0</v>
      </c>
      <c r="HA136" s="78"/>
      <c r="HB136" s="78"/>
      <c r="HC136" s="74"/>
    </row>
    <row r="137" spans="1:211" s="31" customFormat="1" ht="15.75" x14ac:dyDescent="0.25">
      <c r="A137" s="41" t="s">
        <v>495</v>
      </c>
      <c r="B137" s="134">
        <f t="shared" si="409"/>
        <v>7162.51163</v>
      </c>
      <c r="C137" s="134">
        <f t="shared" si="410"/>
        <v>7162.51163</v>
      </c>
      <c r="D137" s="74">
        <f>C137/B137*100</f>
        <v>100</v>
      </c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>
        <v>1380</v>
      </c>
      <c r="BE137" s="74">
        <v>1380</v>
      </c>
      <c r="BF137" s="74">
        <f t="shared" ref="BF137:BF199" si="661">BE137/BD137*100</f>
        <v>100</v>
      </c>
      <c r="BG137" s="74">
        <v>5000</v>
      </c>
      <c r="BH137" s="74">
        <v>5000</v>
      </c>
      <c r="BI137" s="74">
        <f>BH137/BG137*100</f>
        <v>100</v>
      </c>
      <c r="BJ137" s="112"/>
      <c r="BK137" s="112"/>
      <c r="BL137" s="112"/>
      <c r="BM137" s="74"/>
      <c r="BN137" s="74"/>
      <c r="BO137" s="109"/>
      <c r="BP137" s="74"/>
      <c r="BQ137" s="74"/>
      <c r="BR137" s="109"/>
      <c r="BS137" s="74"/>
      <c r="BT137" s="74"/>
      <c r="BU137" s="109"/>
      <c r="BV137" s="74"/>
      <c r="BW137" s="74"/>
      <c r="BX137" s="109"/>
      <c r="BY137" s="74"/>
      <c r="BZ137" s="74"/>
      <c r="CA137" s="109"/>
      <c r="CB137" s="74"/>
      <c r="CC137" s="74"/>
      <c r="CD137" s="74"/>
      <c r="CE137" s="74"/>
      <c r="CF137" s="74"/>
      <c r="CG137" s="109"/>
      <c r="CH137" s="74"/>
      <c r="CI137" s="74"/>
      <c r="CJ137" s="109"/>
      <c r="CK137" s="74">
        <v>782.51162999999997</v>
      </c>
      <c r="CL137" s="74">
        <v>782.51162999999997</v>
      </c>
      <c r="CM137" s="74">
        <f>CL137/CK137*100</f>
        <v>100</v>
      </c>
      <c r="CN137" s="74"/>
      <c r="CO137" s="74"/>
      <c r="CP137" s="109"/>
      <c r="CQ137" s="74"/>
      <c r="CR137" s="74"/>
      <c r="CS137" s="109"/>
      <c r="CT137" s="74"/>
      <c r="CU137" s="74"/>
      <c r="CV137" s="74"/>
      <c r="CW137" s="74"/>
      <c r="CX137" s="74"/>
      <c r="CY137" s="109"/>
      <c r="CZ137" s="74"/>
      <c r="DA137" s="74"/>
      <c r="DB137" s="109"/>
      <c r="DC137" s="74"/>
      <c r="DD137" s="74"/>
      <c r="DE137" s="109"/>
      <c r="DF137" s="74"/>
      <c r="DG137" s="74"/>
      <c r="DH137" s="74"/>
      <c r="DI137" s="78"/>
      <c r="DJ137" s="74"/>
      <c r="DK137" s="109"/>
      <c r="DL137" s="78"/>
      <c r="DM137" s="74"/>
      <c r="DN137" s="109"/>
      <c r="DO137" s="78"/>
      <c r="DP137" s="74"/>
      <c r="DQ137" s="109"/>
      <c r="DR137" s="78"/>
      <c r="DS137" s="74"/>
      <c r="DT137" s="109"/>
      <c r="DU137" s="78"/>
      <c r="DV137" s="74"/>
      <c r="DW137" s="109"/>
      <c r="DX137" s="78"/>
      <c r="DY137" s="74"/>
      <c r="DZ137" s="74"/>
      <c r="EA137" s="78"/>
      <c r="EB137" s="74"/>
      <c r="EC137" s="109"/>
      <c r="ED137" s="78"/>
      <c r="EE137" s="74"/>
      <c r="EF137" s="109"/>
      <c r="EG137" s="78"/>
      <c r="EH137" s="74"/>
      <c r="EI137" s="109"/>
      <c r="EJ137" s="78"/>
      <c r="EK137" s="74"/>
      <c r="EL137" s="109"/>
      <c r="EM137" s="78"/>
      <c r="EN137" s="74"/>
      <c r="EO137" s="109"/>
      <c r="EP137" s="74"/>
      <c r="EQ137" s="74"/>
      <c r="ER137" s="109"/>
      <c r="ES137" s="74"/>
      <c r="ET137" s="74"/>
      <c r="EU137" s="109"/>
      <c r="EV137" s="78"/>
      <c r="EW137" s="74"/>
      <c r="EX137" s="109"/>
      <c r="EY137" s="78"/>
      <c r="EZ137" s="74"/>
      <c r="FA137" s="109"/>
      <c r="FB137" s="78"/>
      <c r="FC137" s="74"/>
      <c r="FD137" s="109"/>
      <c r="FE137" s="78"/>
      <c r="FF137" s="74"/>
      <c r="FG137" s="109"/>
      <c r="FH137" s="78"/>
      <c r="FI137" s="74"/>
      <c r="FJ137" s="109"/>
      <c r="FK137" s="74"/>
      <c r="FL137" s="74"/>
      <c r="FM137" s="109"/>
      <c r="FN137" s="78"/>
      <c r="FO137" s="74"/>
      <c r="FP137" s="109"/>
      <c r="FQ137" s="74"/>
      <c r="FR137" s="74"/>
      <c r="FS137" s="109"/>
      <c r="FT137" s="74"/>
      <c r="FU137" s="74"/>
      <c r="FV137" s="109"/>
      <c r="FW137" s="74"/>
      <c r="FX137" s="74"/>
      <c r="FY137" s="109"/>
      <c r="FZ137" s="74"/>
      <c r="GA137" s="74"/>
      <c r="GB137" s="109"/>
      <c r="GC137" s="74"/>
      <c r="GD137" s="74"/>
      <c r="GE137" s="109"/>
      <c r="GF137" s="74"/>
      <c r="GG137" s="74"/>
      <c r="GH137" s="109"/>
      <c r="GI137" s="74"/>
      <c r="GJ137" s="74"/>
      <c r="GK137" s="109"/>
      <c r="GL137" s="74"/>
      <c r="GM137" s="74"/>
      <c r="GN137" s="109"/>
      <c r="GO137" s="74"/>
      <c r="GP137" s="74"/>
      <c r="GQ137" s="74"/>
      <c r="GR137" s="74"/>
      <c r="GS137" s="74"/>
      <c r="GT137" s="74"/>
      <c r="GU137" s="74"/>
      <c r="GV137" s="74"/>
      <c r="GW137" s="74"/>
      <c r="GX137" s="74"/>
      <c r="GY137" s="74"/>
      <c r="GZ137" s="74"/>
      <c r="HA137" s="74"/>
      <c r="HB137" s="74"/>
      <c r="HC137" s="74"/>
    </row>
    <row r="138" spans="1:211" s="31" customFormat="1" ht="15.75" x14ac:dyDescent="0.25">
      <c r="A138" s="41" t="s">
        <v>496</v>
      </c>
      <c r="B138" s="134">
        <f t="shared" si="409"/>
        <v>3084</v>
      </c>
      <c r="C138" s="134">
        <f t="shared" si="410"/>
        <v>3083.0009300000002</v>
      </c>
      <c r="D138" s="74">
        <f t="shared" ref="D138:D145" si="662">C138/B138*100</f>
        <v>99.967604734111546</v>
      </c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112"/>
      <c r="BK138" s="112"/>
      <c r="BL138" s="112"/>
      <c r="BM138" s="74"/>
      <c r="BN138" s="74"/>
      <c r="BO138" s="109"/>
      <c r="BP138" s="74"/>
      <c r="BQ138" s="74"/>
      <c r="BR138" s="109"/>
      <c r="BS138" s="74"/>
      <c r="BT138" s="74"/>
      <c r="BU138" s="109"/>
      <c r="BV138" s="74"/>
      <c r="BW138" s="74"/>
      <c r="BX138" s="109"/>
      <c r="BY138" s="74"/>
      <c r="BZ138" s="74"/>
      <c r="CA138" s="109"/>
      <c r="CB138" s="74"/>
      <c r="CC138" s="74"/>
      <c r="CD138" s="109"/>
      <c r="CE138" s="74"/>
      <c r="CF138" s="74"/>
      <c r="CG138" s="109"/>
      <c r="CH138" s="74"/>
      <c r="CI138" s="74"/>
      <c r="CJ138" s="109"/>
      <c r="CK138" s="74"/>
      <c r="CL138" s="74"/>
      <c r="CM138" s="109"/>
      <c r="CN138" s="74"/>
      <c r="CO138" s="74"/>
      <c r="CP138" s="109"/>
      <c r="CQ138" s="74"/>
      <c r="CR138" s="74"/>
      <c r="CS138" s="109"/>
      <c r="CT138" s="74"/>
      <c r="CU138" s="74"/>
      <c r="CV138" s="74"/>
      <c r="CW138" s="74"/>
      <c r="CX138" s="74"/>
      <c r="CY138" s="109"/>
      <c r="CZ138" s="74"/>
      <c r="DA138" s="74"/>
      <c r="DB138" s="109"/>
      <c r="DC138" s="74"/>
      <c r="DD138" s="74"/>
      <c r="DE138" s="109"/>
      <c r="DF138" s="74"/>
      <c r="DG138" s="74"/>
      <c r="DH138" s="74"/>
      <c r="DI138" s="78"/>
      <c r="DJ138" s="74"/>
      <c r="DK138" s="109"/>
      <c r="DL138" s="78"/>
      <c r="DM138" s="74"/>
      <c r="DN138" s="109"/>
      <c r="DO138" s="78"/>
      <c r="DP138" s="74"/>
      <c r="DQ138" s="109"/>
      <c r="DR138" s="78"/>
      <c r="DS138" s="74"/>
      <c r="DT138" s="109"/>
      <c r="DU138" s="78"/>
      <c r="DV138" s="74"/>
      <c r="DW138" s="109"/>
      <c r="DX138" s="78">
        <v>3084</v>
      </c>
      <c r="DY138" s="74">
        <v>3083.0009300000002</v>
      </c>
      <c r="DZ138" s="74">
        <f t="shared" si="551"/>
        <v>99.967604734111546</v>
      </c>
      <c r="EA138" s="78"/>
      <c r="EB138" s="74"/>
      <c r="EC138" s="109"/>
      <c r="ED138" s="78"/>
      <c r="EE138" s="74"/>
      <c r="EF138" s="109"/>
      <c r="EG138" s="78"/>
      <c r="EH138" s="74"/>
      <c r="EI138" s="109"/>
      <c r="EJ138" s="78"/>
      <c r="EK138" s="74"/>
      <c r="EL138" s="109"/>
      <c r="EM138" s="78"/>
      <c r="EN138" s="74"/>
      <c r="EO138" s="109"/>
      <c r="EP138" s="74"/>
      <c r="EQ138" s="74"/>
      <c r="ER138" s="109"/>
      <c r="ES138" s="74"/>
      <c r="ET138" s="74"/>
      <c r="EU138" s="109"/>
      <c r="EV138" s="78"/>
      <c r="EW138" s="74"/>
      <c r="EX138" s="109"/>
      <c r="EY138" s="78"/>
      <c r="EZ138" s="74"/>
      <c r="FA138" s="109"/>
      <c r="FB138" s="78"/>
      <c r="FC138" s="74"/>
      <c r="FD138" s="109"/>
      <c r="FE138" s="78"/>
      <c r="FF138" s="74"/>
      <c r="FG138" s="109"/>
      <c r="FH138" s="78"/>
      <c r="FI138" s="74"/>
      <c r="FJ138" s="109"/>
      <c r="FK138" s="74"/>
      <c r="FL138" s="74"/>
      <c r="FM138" s="109"/>
      <c r="FN138" s="78"/>
      <c r="FO138" s="74"/>
      <c r="FP138" s="109"/>
      <c r="FQ138" s="74"/>
      <c r="FR138" s="74"/>
      <c r="FS138" s="109"/>
      <c r="FT138" s="74"/>
      <c r="FU138" s="74"/>
      <c r="FV138" s="109"/>
      <c r="FW138" s="74"/>
      <c r="FX138" s="74"/>
      <c r="FY138" s="109"/>
      <c r="FZ138" s="74"/>
      <c r="GA138" s="74"/>
      <c r="GB138" s="109"/>
      <c r="GC138" s="74"/>
      <c r="GD138" s="74"/>
      <c r="GE138" s="109"/>
      <c r="GF138" s="74"/>
      <c r="GG138" s="74"/>
      <c r="GH138" s="109"/>
      <c r="GI138" s="74"/>
      <c r="GJ138" s="74"/>
      <c r="GK138" s="109"/>
      <c r="GL138" s="74"/>
      <c r="GM138" s="74"/>
      <c r="GN138" s="109"/>
      <c r="GO138" s="74"/>
      <c r="GP138" s="74"/>
      <c r="GQ138" s="74"/>
      <c r="GR138" s="74"/>
      <c r="GS138" s="74"/>
      <c r="GT138" s="74"/>
      <c r="GU138" s="74"/>
      <c r="GV138" s="74"/>
      <c r="GW138" s="74"/>
      <c r="GX138" s="74"/>
      <c r="GY138" s="74"/>
      <c r="GZ138" s="74"/>
      <c r="HA138" s="74"/>
      <c r="HB138" s="74"/>
      <c r="HC138" s="74"/>
    </row>
    <row r="139" spans="1:211" s="44" customFormat="1" ht="15.75" x14ac:dyDescent="0.25">
      <c r="A139" s="43" t="s">
        <v>497</v>
      </c>
      <c r="B139" s="134">
        <f t="shared" si="409"/>
        <v>5537.69</v>
      </c>
      <c r="C139" s="134">
        <f t="shared" si="410"/>
        <v>5526.5907499999994</v>
      </c>
      <c r="D139" s="74">
        <f t="shared" si="662"/>
        <v>99.799568953841757</v>
      </c>
      <c r="E139" s="94"/>
      <c r="F139" s="94"/>
      <c r="G139" s="94"/>
      <c r="H139" s="94"/>
      <c r="I139" s="94"/>
      <c r="J139" s="7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94"/>
      <c r="AH139" s="94"/>
      <c r="AI139" s="94"/>
      <c r="AJ139" s="94"/>
      <c r="AK139" s="94"/>
      <c r="AL139" s="94"/>
      <c r="AM139" s="94"/>
      <c r="AN139" s="94"/>
      <c r="AO139" s="94"/>
      <c r="AP139" s="94"/>
      <c r="AQ139" s="94"/>
      <c r="AR139" s="94"/>
      <c r="AS139" s="94"/>
      <c r="AT139" s="94"/>
      <c r="AU139" s="94"/>
      <c r="AV139" s="94"/>
      <c r="AW139" s="94"/>
      <c r="AX139" s="94"/>
      <c r="AY139" s="94"/>
      <c r="AZ139" s="94"/>
      <c r="BA139" s="94"/>
      <c r="BB139" s="94"/>
      <c r="BC139" s="94"/>
      <c r="BD139" s="94">
        <v>269.69</v>
      </c>
      <c r="BE139" s="94">
        <v>269.69</v>
      </c>
      <c r="BF139" s="74">
        <f t="shared" si="661"/>
        <v>100</v>
      </c>
      <c r="BG139" s="94"/>
      <c r="BH139" s="94"/>
      <c r="BI139" s="94"/>
      <c r="BJ139" s="113"/>
      <c r="BK139" s="113"/>
      <c r="BL139" s="113"/>
      <c r="BM139" s="94"/>
      <c r="BN139" s="94"/>
      <c r="BO139" s="110"/>
      <c r="BP139" s="94"/>
      <c r="BQ139" s="94"/>
      <c r="BR139" s="110"/>
      <c r="BS139" s="94"/>
      <c r="BT139" s="94"/>
      <c r="BU139" s="110"/>
      <c r="BV139" s="94"/>
      <c r="BW139" s="94"/>
      <c r="BX139" s="110"/>
      <c r="BY139" s="94"/>
      <c r="BZ139" s="94"/>
      <c r="CA139" s="110"/>
      <c r="CB139" s="94"/>
      <c r="CC139" s="94"/>
      <c r="CD139" s="110"/>
      <c r="CE139" s="94"/>
      <c r="CF139" s="94"/>
      <c r="CG139" s="110"/>
      <c r="CH139" s="94"/>
      <c r="CI139" s="94"/>
      <c r="CJ139" s="110"/>
      <c r="CK139" s="94"/>
      <c r="CL139" s="94"/>
      <c r="CM139" s="110"/>
      <c r="CN139" s="94"/>
      <c r="CO139" s="94"/>
      <c r="CP139" s="110"/>
      <c r="CQ139" s="94"/>
      <c r="CR139" s="94"/>
      <c r="CS139" s="110"/>
      <c r="CT139" s="94"/>
      <c r="CU139" s="94"/>
      <c r="CV139" s="110"/>
      <c r="CW139" s="94"/>
      <c r="CX139" s="94"/>
      <c r="CY139" s="110"/>
      <c r="CZ139" s="94"/>
      <c r="DA139" s="94"/>
      <c r="DB139" s="94"/>
      <c r="DC139" s="94"/>
      <c r="DD139" s="94"/>
      <c r="DE139" s="110"/>
      <c r="DF139" s="94"/>
      <c r="DG139" s="94"/>
      <c r="DH139" s="94"/>
      <c r="DI139" s="94"/>
      <c r="DJ139" s="94"/>
      <c r="DK139" s="110"/>
      <c r="DL139" s="94"/>
      <c r="DM139" s="94"/>
      <c r="DN139" s="110"/>
      <c r="DO139" s="94"/>
      <c r="DP139" s="94"/>
      <c r="DQ139" s="110"/>
      <c r="DR139" s="94"/>
      <c r="DS139" s="94"/>
      <c r="DT139" s="110"/>
      <c r="DU139" s="94"/>
      <c r="DV139" s="94"/>
      <c r="DW139" s="110"/>
      <c r="DX139" s="94">
        <v>5268</v>
      </c>
      <c r="DY139" s="94">
        <v>5256.9007499999998</v>
      </c>
      <c r="DZ139" s="74">
        <f t="shared" si="551"/>
        <v>99.789308086560354</v>
      </c>
      <c r="EA139" s="94"/>
      <c r="EB139" s="94"/>
      <c r="EC139" s="110"/>
      <c r="ED139" s="94"/>
      <c r="EE139" s="94"/>
      <c r="EF139" s="110"/>
      <c r="EG139" s="94"/>
      <c r="EH139" s="94"/>
      <c r="EI139" s="110"/>
      <c r="EJ139" s="94"/>
      <c r="EK139" s="94"/>
      <c r="EL139" s="110"/>
      <c r="EM139" s="94"/>
      <c r="EN139" s="94"/>
      <c r="EO139" s="110"/>
      <c r="EP139" s="94"/>
      <c r="EQ139" s="94"/>
      <c r="ER139" s="110"/>
      <c r="ES139" s="94"/>
      <c r="ET139" s="94"/>
      <c r="EU139" s="110"/>
      <c r="EV139" s="94"/>
      <c r="EW139" s="94"/>
      <c r="EX139" s="110"/>
      <c r="EY139" s="94"/>
      <c r="EZ139" s="94"/>
      <c r="FA139" s="110"/>
      <c r="FB139" s="94"/>
      <c r="FC139" s="94"/>
      <c r="FD139" s="110"/>
      <c r="FE139" s="94"/>
      <c r="FF139" s="94"/>
      <c r="FG139" s="110"/>
      <c r="FH139" s="94"/>
      <c r="FI139" s="94"/>
      <c r="FJ139" s="110"/>
      <c r="FK139" s="94"/>
      <c r="FL139" s="94"/>
      <c r="FM139" s="110"/>
      <c r="FN139" s="94"/>
      <c r="FO139" s="94"/>
      <c r="FP139" s="110"/>
      <c r="FQ139" s="94"/>
      <c r="FR139" s="94"/>
      <c r="FS139" s="110"/>
      <c r="FT139" s="94"/>
      <c r="FU139" s="94"/>
      <c r="FV139" s="110"/>
      <c r="FW139" s="94"/>
      <c r="FX139" s="94"/>
      <c r="FY139" s="110"/>
      <c r="FZ139" s="94"/>
      <c r="GA139" s="94"/>
      <c r="GB139" s="110"/>
      <c r="GC139" s="94"/>
      <c r="GD139" s="94"/>
      <c r="GE139" s="110"/>
      <c r="GF139" s="94"/>
      <c r="GG139" s="94"/>
      <c r="GH139" s="110"/>
      <c r="GI139" s="94"/>
      <c r="GJ139" s="94"/>
      <c r="GK139" s="110"/>
      <c r="GL139" s="94"/>
      <c r="GM139" s="94"/>
      <c r="GN139" s="110"/>
      <c r="GO139" s="94"/>
      <c r="GP139" s="94"/>
      <c r="GQ139" s="94"/>
      <c r="GR139" s="94"/>
      <c r="GS139" s="94"/>
      <c r="GT139" s="94"/>
      <c r="GU139" s="94"/>
      <c r="GV139" s="94"/>
      <c r="GW139" s="94"/>
      <c r="GX139" s="94"/>
      <c r="GY139" s="94"/>
      <c r="GZ139" s="94"/>
      <c r="HA139" s="94"/>
      <c r="HB139" s="94"/>
      <c r="HC139" s="94"/>
    </row>
    <row r="140" spans="1:211" s="31" customFormat="1" ht="15.75" x14ac:dyDescent="0.25">
      <c r="A140" s="41" t="s">
        <v>498</v>
      </c>
      <c r="B140" s="134">
        <f t="shared" ref="B140:B203" si="663">E140+H140+K140+N140+Q140+T140+W140+Z140+AC140+AF140+AI140+AL140+AO140+AR140+AU140+AX140+BA140+BD140+BG140+BJ140+BM140+BP140+BS140+BV140+BY140+CB140+CE140+CH140+CK140+CN140+CQ140+CT140+CW140+CZ140+DC140+DF140+DI140+DL140+DO140++DR140+DU140+DX140+EA140+ED140+EG140+EJ140+EM140+EP140+ES140+EV140+EY140+FB140+FE140+FH140+FK140+FN140+FQ140+FT140+FW140+FZ140+GC140+GF140+GI140+GL140+GO140+GR140+GU140+GX140+HA140</f>
        <v>3558.1772499999997</v>
      </c>
      <c r="C140" s="134">
        <f t="shared" ref="C140:C203" si="664">F140+I140+L140+O140+R140+U140+X140+AA140+AD140+AG140+AJ140+AM140+AP140+AS140+AV140+AY140+BB140+BE140+BH140+BK140+BN140+BQ140+BT140+BW140+BZ140+CC140+CF140+CI140+CL140+CO140+CR140+CU140+CX140+DA140+DD140+DG140+DJ140+DM140+DP140++DS140+DV140+DY140+EB140+EE140+EH140+EK140+EN140+EQ140+ET140+EW140+EZ140+FC140+FF140+FI140+FL140+FO140+FR140+FU140+FX140+GA140+GD140+GG140+GJ140+GM140+GP140+GS140+GV140+GY140+HB140</f>
        <v>3498.6575000000003</v>
      </c>
      <c r="D140" s="74">
        <f t="shared" si="662"/>
        <v>98.32724044312296</v>
      </c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>
        <v>1071.17725</v>
      </c>
      <c r="BE140" s="74">
        <v>1011.6575</v>
      </c>
      <c r="BF140" s="74">
        <f t="shared" si="661"/>
        <v>94.443519968333916</v>
      </c>
      <c r="BG140" s="74"/>
      <c r="BH140" s="74"/>
      <c r="BI140" s="74"/>
      <c r="BJ140" s="112"/>
      <c r="BK140" s="112"/>
      <c r="BL140" s="112"/>
      <c r="BM140" s="74"/>
      <c r="BN140" s="74"/>
      <c r="BO140" s="109"/>
      <c r="BP140" s="74"/>
      <c r="BQ140" s="74"/>
      <c r="BR140" s="109"/>
      <c r="BS140" s="74"/>
      <c r="BT140" s="74"/>
      <c r="BU140" s="109"/>
      <c r="BV140" s="74"/>
      <c r="BW140" s="74"/>
      <c r="BX140" s="109"/>
      <c r="BY140" s="74"/>
      <c r="BZ140" s="74"/>
      <c r="CA140" s="109"/>
      <c r="CB140" s="74"/>
      <c r="CC140" s="74"/>
      <c r="CD140" s="109"/>
      <c r="CE140" s="74"/>
      <c r="CF140" s="74"/>
      <c r="CG140" s="109"/>
      <c r="CH140" s="74"/>
      <c r="CI140" s="74"/>
      <c r="CJ140" s="109"/>
      <c r="CK140" s="74"/>
      <c r="CL140" s="74"/>
      <c r="CM140" s="109"/>
      <c r="CN140" s="74"/>
      <c r="CO140" s="74"/>
      <c r="CP140" s="109"/>
      <c r="CQ140" s="74"/>
      <c r="CR140" s="74"/>
      <c r="CS140" s="109"/>
      <c r="CT140" s="74"/>
      <c r="CU140" s="74"/>
      <c r="CV140" s="109"/>
      <c r="CW140" s="74"/>
      <c r="CX140" s="74"/>
      <c r="CY140" s="109"/>
      <c r="CZ140" s="74"/>
      <c r="DA140" s="74"/>
      <c r="DB140" s="74"/>
      <c r="DC140" s="74"/>
      <c r="DD140" s="74"/>
      <c r="DE140" s="109"/>
      <c r="DF140" s="74"/>
      <c r="DG140" s="74"/>
      <c r="DH140" s="74"/>
      <c r="DI140" s="78"/>
      <c r="DJ140" s="74"/>
      <c r="DK140" s="109"/>
      <c r="DL140" s="78"/>
      <c r="DM140" s="74"/>
      <c r="DN140" s="109"/>
      <c r="DO140" s="78"/>
      <c r="DP140" s="74"/>
      <c r="DQ140" s="109"/>
      <c r="DR140" s="78"/>
      <c r="DS140" s="74"/>
      <c r="DT140" s="109"/>
      <c r="DU140" s="78"/>
      <c r="DV140" s="74"/>
      <c r="DW140" s="109"/>
      <c r="DX140" s="78">
        <v>2487</v>
      </c>
      <c r="DY140" s="74">
        <v>2487</v>
      </c>
      <c r="DZ140" s="74">
        <f t="shared" si="551"/>
        <v>100</v>
      </c>
      <c r="EA140" s="78"/>
      <c r="EB140" s="74"/>
      <c r="EC140" s="109"/>
      <c r="ED140" s="78"/>
      <c r="EE140" s="74"/>
      <c r="EF140" s="109"/>
      <c r="EG140" s="78"/>
      <c r="EH140" s="74"/>
      <c r="EI140" s="109"/>
      <c r="EJ140" s="78"/>
      <c r="EK140" s="74"/>
      <c r="EL140" s="109"/>
      <c r="EM140" s="78"/>
      <c r="EN140" s="74"/>
      <c r="EO140" s="109"/>
      <c r="EP140" s="74"/>
      <c r="EQ140" s="74"/>
      <c r="ER140" s="109"/>
      <c r="ES140" s="74"/>
      <c r="ET140" s="74"/>
      <c r="EU140" s="109"/>
      <c r="EV140" s="78"/>
      <c r="EW140" s="74"/>
      <c r="EX140" s="109"/>
      <c r="EY140" s="78"/>
      <c r="EZ140" s="74"/>
      <c r="FA140" s="109"/>
      <c r="FB140" s="78"/>
      <c r="FC140" s="74"/>
      <c r="FD140" s="109"/>
      <c r="FE140" s="78"/>
      <c r="FF140" s="74"/>
      <c r="FG140" s="109"/>
      <c r="FH140" s="78"/>
      <c r="FI140" s="74"/>
      <c r="FJ140" s="109"/>
      <c r="FK140" s="74"/>
      <c r="FL140" s="74"/>
      <c r="FM140" s="109"/>
      <c r="FN140" s="78"/>
      <c r="FO140" s="74"/>
      <c r="FP140" s="109"/>
      <c r="FQ140" s="74"/>
      <c r="FR140" s="74"/>
      <c r="FS140" s="109"/>
      <c r="FT140" s="74"/>
      <c r="FU140" s="74"/>
      <c r="FV140" s="109"/>
      <c r="FW140" s="74"/>
      <c r="FX140" s="74"/>
      <c r="FY140" s="109"/>
      <c r="FZ140" s="74"/>
      <c r="GA140" s="74"/>
      <c r="GB140" s="109"/>
      <c r="GC140" s="74"/>
      <c r="GD140" s="74"/>
      <c r="GE140" s="109"/>
      <c r="GF140" s="74"/>
      <c r="GG140" s="74"/>
      <c r="GH140" s="109"/>
      <c r="GI140" s="74"/>
      <c r="GJ140" s="74"/>
      <c r="GK140" s="109"/>
      <c r="GL140" s="74"/>
      <c r="GM140" s="74"/>
      <c r="GN140" s="109"/>
      <c r="GO140" s="74"/>
      <c r="GP140" s="74"/>
      <c r="GQ140" s="74"/>
      <c r="GR140" s="74"/>
      <c r="GS140" s="74"/>
      <c r="GT140" s="74"/>
      <c r="GU140" s="74"/>
      <c r="GV140" s="74"/>
      <c r="GW140" s="74"/>
      <c r="GX140" s="74"/>
      <c r="GY140" s="74"/>
      <c r="GZ140" s="74"/>
      <c r="HA140" s="74"/>
      <c r="HB140" s="74"/>
      <c r="HC140" s="74"/>
    </row>
    <row r="141" spans="1:211" s="31" customFormat="1" ht="15.75" x14ac:dyDescent="0.25">
      <c r="A141" s="41" t="s">
        <v>499</v>
      </c>
      <c r="B141" s="134">
        <f t="shared" si="663"/>
        <v>3492</v>
      </c>
      <c r="C141" s="134">
        <f t="shared" si="664"/>
        <v>3491.982</v>
      </c>
      <c r="D141" s="74">
        <f t="shared" si="662"/>
        <v>99.999484536082477</v>
      </c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112"/>
      <c r="BK141" s="112"/>
      <c r="BL141" s="112"/>
      <c r="BM141" s="74"/>
      <c r="BN141" s="74"/>
      <c r="BO141" s="109"/>
      <c r="BP141" s="74"/>
      <c r="BQ141" s="74"/>
      <c r="BR141" s="109"/>
      <c r="BS141" s="74"/>
      <c r="BT141" s="74"/>
      <c r="BU141" s="109"/>
      <c r="BV141" s="74"/>
      <c r="BW141" s="74"/>
      <c r="BX141" s="109"/>
      <c r="BY141" s="74"/>
      <c r="BZ141" s="74"/>
      <c r="CA141" s="109"/>
      <c r="CB141" s="74"/>
      <c r="CC141" s="74"/>
      <c r="CD141" s="109"/>
      <c r="CE141" s="74"/>
      <c r="CF141" s="74"/>
      <c r="CG141" s="109"/>
      <c r="CH141" s="74"/>
      <c r="CI141" s="74"/>
      <c r="CJ141" s="109"/>
      <c r="CK141" s="74"/>
      <c r="CL141" s="74"/>
      <c r="CM141" s="109"/>
      <c r="CN141" s="74"/>
      <c r="CO141" s="74"/>
      <c r="CP141" s="109"/>
      <c r="CQ141" s="74"/>
      <c r="CR141" s="74"/>
      <c r="CS141" s="109"/>
      <c r="CT141" s="74"/>
      <c r="CU141" s="74"/>
      <c r="CV141" s="109"/>
      <c r="CW141" s="74"/>
      <c r="CX141" s="74"/>
      <c r="CY141" s="109"/>
      <c r="CZ141" s="74"/>
      <c r="DA141" s="74"/>
      <c r="DB141" s="74"/>
      <c r="DC141" s="74"/>
      <c r="DD141" s="74"/>
      <c r="DE141" s="109"/>
      <c r="DF141" s="74"/>
      <c r="DG141" s="74"/>
      <c r="DH141" s="74"/>
      <c r="DI141" s="78"/>
      <c r="DJ141" s="74"/>
      <c r="DK141" s="109"/>
      <c r="DL141" s="78"/>
      <c r="DM141" s="74"/>
      <c r="DN141" s="109"/>
      <c r="DO141" s="78"/>
      <c r="DP141" s="74"/>
      <c r="DQ141" s="109"/>
      <c r="DR141" s="78"/>
      <c r="DS141" s="74"/>
      <c r="DT141" s="109"/>
      <c r="DU141" s="78"/>
      <c r="DV141" s="74"/>
      <c r="DW141" s="109"/>
      <c r="DX141" s="78">
        <v>3492</v>
      </c>
      <c r="DY141" s="74">
        <v>3491.982</v>
      </c>
      <c r="DZ141" s="74">
        <f t="shared" si="551"/>
        <v>99.999484536082477</v>
      </c>
      <c r="EA141" s="78"/>
      <c r="EB141" s="74"/>
      <c r="EC141" s="109"/>
      <c r="ED141" s="78"/>
      <c r="EE141" s="74"/>
      <c r="EF141" s="109"/>
      <c r="EG141" s="78"/>
      <c r="EH141" s="74"/>
      <c r="EI141" s="109"/>
      <c r="EJ141" s="78"/>
      <c r="EK141" s="74"/>
      <c r="EL141" s="109"/>
      <c r="EM141" s="78"/>
      <c r="EN141" s="74"/>
      <c r="EO141" s="109"/>
      <c r="EP141" s="74"/>
      <c r="EQ141" s="74"/>
      <c r="ER141" s="109"/>
      <c r="ES141" s="74"/>
      <c r="ET141" s="74"/>
      <c r="EU141" s="109"/>
      <c r="EV141" s="78"/>
      <c r="EW141" s="74"/>
      <c r="EX141" s="109"/>
      <c r="EY141" s="78"/>
      <c r="EZ141" s="74"/>
      <c r="FA141" s="109"/>
      <c r="FB141" s="78"/>
      <c r="FC141" s="74"/>
      <c r="FD141" s="109"/>
      <c r="FE141" s="78"/>
      <c r="FF141" s="74"/>
      <c r="FG141" s="109"/>
      <c r="FH141" s="78"/>
      <c r="FI141" s="74"/>
      <c r="FJ141" s="109"/>
      <c r="FK141" s="74"/>
      <c r="FL141" s="74"/>
      <c r="FM141" s="109"/>
      <c r="FN141" s="78"/>
      <c r="FO141" s="74"/>
      <c r="FP141" s="109"/>
      <c r="FQ141" s="74"/>
      <c r="FR141" s="74"/>
      <c r="FS141" s="109"/>
      <c r="FT141" s="74"/>
      <c r="FU141" s="74"/>
      <c r="FV141" s="109"/>
      <c r="FW141" s="74"/>
      <c r="FX141" s="74"/>
      <c r="FY141" s="109"/>
      <c r="FZ141" s="74"/>
      <c r="GA141" s="74"/>
      <c r="GB141" s="109"/>
      <c r="GC141" s="74"/>
      <c r="GD141" s="74"/>
      <c r="GE141" s="109"/>
      <c r="GF141" s="74"/>
      <c r="GG141" s="74"/>
      <c r="GH141" s="109"/>
      <c r="GI141" s="74"/>
      <c r="GJ141" s="74"/>
      <c r="GK141" s="109"/>
      <c r="GL141" s="74"/>
      <c r="GM141" s="74"/>
      <c r="GN141" s="109"/>
      <c r="GO141" s="74"/>
      <c r="GP141" s="74"/>
      <c r="GQ141" s="74"/>
      <c r="GR141" s="74"/>
      <c r="GS141" s="74"/>
      <c r="GT141" s="74"/>
      <c r="GU141" s="74"/>
      <c r="GV141" s="74"/>
      <c r="GW141" s="74"/>
      <c r="GX141" s="74"/>
      <c r="GY141" s="74"/>
      <c r="GZ141" s="74"/>
      <c r="HA141" s="74"/>
      <c r="HB141" s="74"/>
      <c r="HC141" s="74"/>
    </row>
    <row r="142" spans="1:211" s="31" customFormat="1" ht="15.75" x14ac:dyDescent="0.25">
      <c r="A142" s="41" t="s">
        <v>500</v>
      </c>
      <c r="B142" s="134">
        <f t="shared" si="663"/>
        <v>4923</v>
      </c>
      <c r="C142" s="134">
        <f t="shared" si="664"/>
        <v>4922.8476000000001</v>
      </c>
      <c r="D142" s="74">
        <f t="shared" si="662"/>
        <v>99.996904326630116</v>
      </c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112"/>
      <c r="BK142" s="112"/>
      <c r="BL142" s="112"/>
      <c r="BM142" s="74"/>
      <c r="BN142" s="74"/>
      <c r="BO142" s="109"/>
      <c r="BP142" s="74"/>
      <c r="BQ142" s="74"/>
      <c r="BR142" s="109"/>
      <c r="BS142" s="74"/>
      <c r="BT142" s="74"/>
      <c r="BU142" s="109"/>
      <c r="BV142" s="74"/>
      <c r="BW142" s="74"/>
      <c r="BX142" s="109"/>
      <c r="BY142" s="74"/>
      <c r="BZ142" s="74"/>
      <c r="CA142" s="109"/>
      <c r="CB142" s="74"/>
      <c r="CC142" s="74"/>
      <c r="CD142" s="109"/>
      <c r="CE142" s="74"/>
      <c r="CF142" s="74"/>
      <c r="CG142" s="109"/>
      <c r="CH142" s="74"/>
      <c r="CI142" s="74"/>
      <c r="CJ142" s="109"/>
      <c r="CK142" s="74"/>
      <c r="CL142" s="74"/>
      <c r="CM142" s="109"/>
      <c r="CN142" s="74"/>
      <c r="CO142" s="74"/>
      <c r="CP142" s="109"/>
      <c r="CQ142" s="74"/>
      <c r="CR142" s="74"/>
      <c r="CS142" s="109"/>
      <c r="CT142" s="74"/>
      <c r="CU142" s="74"/>
      <c r="CV142" s="109"/>
      <c r="CW142" s="74"/>
      <c r="CX142" s="74"/>
      <c r="CY142" s="109"/>
      <c r="CZ142" s="74"/>
      <c r="DA142" s="74"/>
      <c r="DB142" s="74"/>
      <c r="DC142" s="74"/>
      <c r="DD142" s="74"/>
      <c r="DE142" s="109"/>
      <c r="DF142" s="74"/>
      <c r="DG142" s="74"/>
      <c r="DH142" s="74"/>
      <c r="DI142" s="78"/>
      <c r="DJ142" s="74"/>
      <c r="DK142" s="109"/>
      <c r="DL142" s="78"/>
      <c r="DM142" s="74"/>
      <c r="DN142" s="109"/>
      <c r="DO142" s="78"/>
      <c r="DP142" s="74"/>
      <c r="DQ142" s="109"/>
      <c r="DR142" s="78"/>
      <c r="DS142" s="74"/>
      <c r="DT142" s="109"/>
      <c r="DU142" s="78"/>
      <c r="DV142" s="74"/>
      <c r="DW142" s="109"/>
      <c r="DX142" s="78">
        <v>4923</v>
      </c>
      <c r="DY142" s="74">
        <v>4922.8476000000001</v>
      </c>
      <c r="DZ142" s="74">
        <f t="shared" si="551"/>
        <v>99.996904326630116</v>
      </c>
      <c r="EA142" s="78"/>
      <c r="EB142" s="74"/>
      <c r="EC142" s="109"/>
      <c r="ED142" s="78"/>
      <c r="EE142" s="74"/>
      <c r="EF142" s="109"/>
      <c r="EG142" s="78"/>
      <c r="EH142" s="74"/>
      <c r="EI142" s="109"/>
      <c r="EJ142" s="78"/>
      <c r="EK142" s="74"/>
      <c r="EL142" s="109"/>
      <c r="EM142" s="78"/>
      <c r="EN142" s="74"/>
      <c r="EO142" s="109"/>
      <c r="EP142" s="74"/>
      <c r="EQ142" s="74"/>
      <c r="ER142" s="109"/>
      <c r="ES142" s="74"/>
      <c r="ET142" s="74"/>
      <c r="EU142" s="109"/>
      <c r="EV142" s="78"/>
      <c r="EW142" s="74"/>
      <c r="EX142" s="109"/>
      <c r="EY142" s="78"/>
      <c r="EZ142" s="74"/>
      <c r="FA142" s="109"/>
      <c r="FB142" s="78"/>
      <c r="FC142" s="74"/>
      <c r="FD142" s="109"/>
      <c r="FE142" s="78"/>
      <c r="FF142" s="74"/>
      <c r="FG142" s="109"/>
      <c r="FH142" s="78"/>
      <c r="FI142" s="74"/>
      <c r="FJ142" s="109"/>
      <c r="FK142" s="74"/>
      <c r="FL142" s="74"/>
      <c r="FM142" s="109"/>
      <c r="FN142" s="78"/>
      <c r="FO142" s="74"/>
      <c r="FP142" s="109"/>
      <c r="FQ142" s="74"/>
      <c r="FR142" s="74"/>
      <c r="FS142" s="109"/>
      <c r="FT142" s="74"/>
      <c r="FU142" s="74"/>
      <c r="FV142" s="109"/>
      <c r="FW142" s="74"/>
      <c r="FX142" s="74"/>
      <c r="FY142" s="109"/>
      <c r="FZ142" s="74"/>
      <c r="GA142" s="74"/>
      <c r="GB142" s="109"/>
      <c r="GC142" s="74"/>
      <c r="GD142" s="74"/>
      <c r="GE142" s="109"/>
      <c r="GF142" s="74"/>
      <c r="GG142" s="74"/>
      <c r="GH142" s="109"/>
      <c r="GI142" s="74"/>
      <c r="GJ142" s="74"/>
      <c r="GK142" s="109"/>
      <c r="GL142" s="74"/>
      <c r="GM142" s="74"/>
      <c r="GN142" s="109"/>
      <c r="GO142" s="74"/>
      <c r="GP142" s="74"/>
      <c r="GQ142" s="74"/>
      <c r="GR142" s="74"/>
      <c r="GS142" s="74"/>
      <c r="GT142" s="74"/>
      <c r="GU142" s="74"/>
      <c r="GV142" s="74"/>
      <c r="GW142" s="74"/>
      <c r="GX142" s="74"/>
      <c r="GY142" s="74"/>
      <c r="GZ142" s="74"/>
      <c r="HA142" s="74"/>
      <c r="HB142" s="74"/>
      <c r="HC142" s="74"/>
    </row>
    <row r="143" spans="1:211" s="31" customFormat="1" ht="15.75" x14ac:dyDescent="0.25">
      <c r="A143" s="41" t="s">
        <v>501</v>
      </c>
      <c r="B143" s="134">
        <f t="shared" si="663"/>
        <v>9399.2909600000003</v>
      </c>
      <c r="C143" s="134">
        <f t="shared" si="664"/>
        <v>9399.2909600000003</v>
      </c>
      <c r="D143" s="74">
        <f t="shared" si="662"/>
        <v>100</v>
      </c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>
        <v>1206.29096</v>
      </c>
      <c r="BE143" s="74">
        <v>1206.29096</v>
      </c>
      <c r="BF143" s="74">
        <f t="shared" si="661"/>
        <v>100</v>
      </c>
      <c r="BG143" s="74"/>
      <c r="BH143" s="74"/>
      <c r="BI143" s="74"/>
      <c r="BJ143" s="112"/>
      <c r="BK143" s="112"/>
      <c r="BL143" s="112"/>
      <c r="BM143" s="74"/>
      <c r="BN143" s="74"/>
      <c r="BO143" s="109"/>
      <c r="BP143" s="74"/>
      <c r="BQ143" s="74"/>
      <c r="BR143" s="109"/>
      <c r="BS143" s="74"/>
      <c r="BT143" s="74"/>
      <c r="BU143" s="109"/>
      <c r="BV143" s="74"/>
      <c r="BW143" s="74"/>
      <c r="BX143" s="109"/>
      <c r="BY143" s="74"/>
      <c r="BZ143" s="74"/>
      <c r="CA143" s="109"/>
      <c r="CB143" s="74"/>
      <c r="CC143" s="74"/>
      <c r="CD143" s="74"/>
      <c r="CE143" s="74"/>
      <c r="CF143" s="74"/>
      <c r="CG143" s="74"/>
      <c r="CH143" s="74"/>
      <c r="CI143" s="74"/>
      <c r="CJ143" s="74"/>
      <c r="CK143" s="74"/>
      <c r="CL143" s="74"/>
      <c r="CM143" s="74"/>
      <c r="CN143" s="74"/>
      <c r="CO143" s="74"/>
      <c r="CP143" s="109"/>
      <c r="CQ143" s="74"/>
      <c r="CR143" s="74"/>
      <c r="CS143" s="109"/>
      <c r="CT143" s="74"/>
      <c r="CU143" s="74"/>
      <c r="CV143" s="109"/>
      <c r="CW143" s="74"/>
      <c r="CX143" s="74"/>
      <c r="CY143" s="109"/>
      <c r="CZ143" s="94"/>
      <c r="DA143" s="74"/>
      <c r="DB143" s="74"/>
      <c r="DC143" s="74"/>
      <c r="DD143" s="74"/>
      <c r="DE143" s="109"/>
      <c r="DF143" s="74"/>
      <c r="DG143" s="74"/>
      <c r="DH143" s="74"/>
      <c r="DI143" s="78"/>
      <c r="DJ143" s="74"/>
      <c r="DK143" s="109"/>
      <c r="DL143" s="78"/>
      <c r="DM143" s="74"/>
      <c r="DN143" s="109"/>
      <c r="DO143" s="78"/>
      <c r="DP143" s="74"/>
      <c r="DQ143" s="109"/>
      <c r="DR143" s="78"/>
      <c r="DS143" s="74"/>
      <c r="DT143" s="109"/>
      <c r="DU143" s="78"/>
      <c r="DV143" s="74"/>
      <c r="DW143" s="109"/>
      <c r="DX143" s="78">
        <v>8193</v>
      </c>
      <c r="DY143" s="74">
        <v>8193</v>
      </c>
      <c r="DZ143" s="74">
        <f t="shared" si="551"/>
        <v>100</v>
      </c>
      <c r="EA143" s="78"/>
      <c r="EB143" s="74"/>
      <c r="EC143" s="109"/>
      <c r="ED143" s="78"/>
      <c r="EE143" s="74"/>
      <c r="EF143" s="109"/>
      <c r="EG143" s="78"/>
      <c r="EH143" s="74"/>
      <c r="EI143" s="109"/>
      <c r="EJ143" s="78"/>
      <c r="EK143" s="74"/>
      <c r="EL143" s="109"/>
      <c r="EM143" s="78"/>
      <c r="EN143" s="74"/>
      <c r="EO143" s="109"/>
      <c r="EP143" s="74"/>
      <c r="EQ143" s="74"/>
      <c r="ER143" s="109"/>
      <c r="ES143" s="74"/>
      <c r="ET143" s="74"/>
      <c r="EU143" s="109"/>
      <c r="EV143" s="78"/>
      <c r="EW143" s="74"/>
      <c r="EX143" s="109"/>
      <c r="EY143" s="78"/>
      <c r="EZ143" s="74"/>
      <c r="FA143" s="109"/>
      <c r="FB143" s="78"/>
      <c r="FC143" s="74"/>
      <c r="FD143" s="109"/>
      <c r="FE143" s="78"/>
      <c r="FF143" s="74"/>
      <c r="FG143" s="109"/>
      <c r="FH143" s="78"/>
      <c r="FI143" s="74"/>
      <c r="FJ143" s="109"/>
      <c r="FK143" s="74"/>
      <c r="FL143" s="74"/>
      <c r="FM143" s="109"/>
      <c r="FN143" s="78"/>
      <c r="FO143" s="74"/>
      <c r="FP143" s="109"/>
      <c r="FQ143" s="74"/>
      <c r="FR143" s="74"/>
      <c r="FS143" s="109"/>
      <c r="FT143" s="74"/>
      <c r="FU143" s="74"/>
      <c r="FV143" s="109"/>
      <c r="FW143" s="74"/>
      <c r="FX143" s="74"/>
      <c r="FY143" s="109"/>
      <c r="FZ143" s="74"/>
      <c r="GA143" s="74"/>
      <c r="GB143" s="109"/>
      <c r="GC143" s="74"/>
      <c r="GD143" s="74"/>
      <c r="GE143" s="109"/>
      <c r="GF143" s="74"/>
      <c r="GG143" s="74"/>
      <c r="GH143" s="109"/>
      <c r="GI143" s="74"/>
      <c r="GJ143" s="74"/>
      <c r="GK143" s="109"/>
      <c r="GL143" s="74"/>
      <c r="GM143" s="74"/>
      <c r="GN143" s="109"/>
      <c r="GO143" s="74"/>
      <c r="GP143" s="74"/>
      <c r="GQ143" s="74"/>
      <c r="GR143" s="74"/>
      <c r="GS143" s="74"/>
      <c r="GT143" s="74"/>
      <c r="GU143" s="74"/>
      <c r="GV143" s="74"/>
      <c r="GW143" s="74"/>
      <c r="GX143" s="74"/>
      <c r="GY143" s="74"/>
      <c r="GZ143" s="74"/>
      <c r="HA143" s="74"/>
      <c r="HB143" s="74"/>
      <c r="HC143" s="74"/>
    </row>
    <row r="144" spans="1:211" s="31" customFormat="1" ht="15.75" x14ac:dyDescent="0.25">
      <c r="A144" s="41" t="s">
        <v>502</v>
      </c>
      <c r="B144" s="134">
        <f t="shared" si="663"/>
        <v>11140.98086</v>
      </c>
      <c r="C144" s="134">
        <f t="shared" si="664"/>
        <v>8754</v>
      </c>
      <c r="D144" s="74">
        <f t="shared" si="662"/>
        <v>78.574769223685749</v>
      </c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112"/>
      <c r="BK144" s="112"/>
      <c r="BL144" s="112"/>
      <c r="BM144" s="74"/>
      <c r="BN144" s="74"/>
      <c r="BO144" s="109"/>
      <c r="BP144" s="74"/>
      <c r="BQ144" s="74"/>
      <c r="BR144" s="109"/>
      <c r="BS144" s="74"/>
      <c r="BT144" s="74"/>
      <c r="BU144" s="109"/>
      <c r="BV144" s="74"/>
      <c r="BW144" s="74"/>
      <c r="BX144" s="109"/>
      <c r="BY144" s="74"/>
      <c r="BZ144" s="74"/>
      <c r="CA144" s="109"/>
      <c r="CB144" s="74"/>
      <c r="CC144" s="74"/>
      <c r="CD144" s="109"/>
      <c r="CE144" s="74"/>
      <c r="CF144" s="74"/>
      <c r="CG144" s="109"/>
      <c r="CH144" s="74"/>
      <c r="CI144" s="74"/>
      <c r="CJ144" s="109"/>
      <c r="CK144" s="74"/>
      <c r="CL144" s="74"/>
      <c r="CM144" s="109"/>
      <c r="CN144" s="74"/>
      <c r="CO144" s="74"/>
      <c r="CP144" s="109"/>
      <c r="CQ144" s="74"/>
      <c r="CR144" s="74"/>
      <c r="CS144" s="109"/>
      <c r="CT144" s="74"/>
      <c r="CU144" s="74"/>
      <c r="CV144" s="109"/>
      <c r="CW144" s="74"/>
      <c r="CX144" s="74"/>
      <c r="CY144" s="109"/>
      <c r="CZ144" s="74"/>
      <c r="DA144" s="74"/>
      <c r="DB144" s="74"/>
      <c r="DC144" s="74"/>
      <c r="DD144" s="74"/>
      <c r="DE144" s="109"/>
      <c r="DF144" s="74"/>
      <c r="DG144" s="74"/>
      <c r="DH144" s="74"/>
      <c r="DI144" s="78"/>
      <c r="DJ144" s="74"/>
      <c r="DK144" s="109"/>
      <c r="DL144" s="78"/>
      <c r="DM144" s="74"/>
      <c r="DN144" s="109"/>
      <c r="DO144" s="78"/>
      <c r="DP144" s="74"/>
      <c r="DQ144" s="109"/>
      <c r="DR144" s="78"/>
      <c r="DS144" s="74"/>
      <c r="DT144" s="109"/>
      <c r="DU144" s="78"/>
      <c r="DV144" s="74"/>
      <c r="DW144" s="109"/>
      <c r="DX144" s="78">
        <v>8754</v>
      </c>
      <c r="DY144" s="74">
        <v>8754</v>
      </c>
      <c r="DZ144" s="74">
        <f t="shared" si="551"/>
        <v>100</v>
      </c>
      <c r="EA144" s="78"/>
      <c r="EB144" s="74"/>
      <c r="EC144" s="109"/>
      <c r="ED144" s="78"/>
      <c r="EE144" s="74"/>
      <c r="EF144" s="109"/>
      <c r="EG144" s="78"/>
      <c r="EH144" s="74"/>
      <c r="EI144" s="109"/>
      <c r="EJ144" s="78"/>
      <c r="EK144" s="74"/>
      <c r="EL144" s="109"/>
      <c r="EM144" s="78"/>
      <c r="EN144" s="74"/>
      <c r="EO144" s="109"/>
      <c r="EP144" s="74"/>
      <c r="EQ144" s="74"/>
      <c r="ER144" s="109"/>
      <c r="ES144" s="74"/>
      <c r="ET144" s="74"/>
      <c r="EU144" s="109"/>
      <c r="EV144" s="78"/>
      <c r="EW144" s="74"/>
      <c r="EX144" s="109"/>
      <c r="EY144" s="78"/>
      <c r="EZ144" s="74"/>
      <c r="FA144" s="109"/>
      <c r="FB144" s="78"/>
      <c r="FC144" s="74"/>
      <c r="FD144" s="109"/>
      <c r="FE144" s="78"/>
      <c r="FF144" s="74"/>
      <c r="FG144" s="109"/>
      <c r="FH144" s="78"/>
      <c r="FI144" s="74"/>
      <c r="FJ144" s="109"/>
      <c r="FK144" s="74"/>
      <c r="FL144" s="74"/>
      <c r="FM144" s="109"/>
      <c r="FN144" s="78"/>
      <c r="FO144" s="74"/>
      <c r="FP144" s="109"/>
      <c r="FQ144" s="74">
        <v>2386.9808600000001</v>
      </c>
      <c r="FR144" s="74"/>
      <c r="FS144" s="109"/>
      <c r="FT144" s="74"/>
      <c r="FU144" s="74"/>
      <c r="FV144" s="109"/>
      <c r="FW144" s="74"/>
      <c r="FX144" s="74"/>
      <c r="FY144" s="109"/>
      <c r="FZ144" s="74"/>
      <c r="GA144" s="74"/>
      <c r="GB144" s="109"/>
      <c r="GC144" s="74"/>
      <c r="GD144" s="74"/>
      <c r="GE144" s="109"/>
      <c r="GF144" s="74"/>
      <c r="GG144" s="74"/>
      <c r="GH144" s="109"/>
      <c r="GI144" s="74"/>
      <c r="GJ144" s="74"/>
      <c r="GK144" s="109"/>
      <c r="GL144" s="74"/>
      <c r="GM144" s="74"/>
      <c r="GN144" s="109"/>
      <c r="GO144" s="74"/>
      <c r="GP144" s="74"/>
      <c r="GQ144" s="74"/>
      <c r="GR144" s="74"/>
      <c r="GS144" s="74"/>
      <c r="GT144" s="74"/>
      <c r="GU144" s="74"/>
      <c r="GV144" s="74"/>
      <c r="GW144" s="74"/>
      <c r="GX144" s="74"/>
      <c r="GY144" s="74"/>
      <c r="GZ144" s="74"/>
      <c r="HA144" s="74"/>
      <c r="HB144" s="74"/>
      <c r="HC144" s="74"/>
    </row>
    <row r="145" spans="1:211" s="31" customFormat="1" ht="15.75" x14ac:dyDescent="0.25">
      <c r="A145" s="41" t="s">
        <v>503</v>
      </c>
      <c r="B145" s="134">
        <f t="shared" si="663"/>
        <v>5883.75</v>
      </c>
      <c r="C145" s="134">
        <f t="shared" si="664"/>
        <v>5722.1267800000005</v>
      </c>
      <c r="D145" s="74">
        <f t="shared" si="662"/>
        <v>97.253057658806043</v>
      </c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>
        <v>471.75</v>
      </c>
      <c r="BE145" s="74">
        <v>310.12678000000005</v>
      </c>
      <c r="BF145" s="74">
        <f t="shared" si="661"/>
        <v>65.739645998940134</v>
      </c>
      <c r="BG145" s="74"/>
      <c r="BH145" s="74"/>
      <c r="BI145" s="74"/>
      <c r="BJ145" s="112"/>
      <c r="BK145" s="112"/>
      <c r="BL145" s="112"/>
      <c r="BM145" s="74"/>
      <c r="BN145" s="74"/>
      <c r="BO145" s="109"/>
      <c r="BP145" s="74"/>
      <c r="BQ145" s="74"/>
      <c r="BR145" s="109"/>
      <c r="BS145" s="74"/>
      <c r="BT145" s="74"/>
      <c r="BU145" s="109"/>
      <c r="BV145" s="74"/>
      <c r="BW145" s="74"/>
      <c r="BX145" s="109"/>
      <c r="BY145" s="74"/>
      <c r="BZ145" s="74"/>
      <c r="CA145" s="109"/>
      <c r="CB145" s="74"/>
      <c r="CC145" s="74"/>
      <c r="CD145" s="109"/>
      <c r="CE145" s="74"/>
      <c r="CF145" s="74"/>
      <c r="CG145" s="109"/>
      <c r="CH145" s="74"/>
      <c r="CI145" s="74"/>
      <c r="CJ145" s="109"/>
      <c r="CK145" s="74"/>
      <c r="CL145" s="74"/>
      <c r="CM145" s="109"/>
      <c r="CN145" s="74"/>
      <c r="CO145" s="74"/>
      <c r="CP145" s="109"/>
      <c r="CQ145" s="74"/>
      <c r="CR145" s="74"/>
      <c r="CS145" s="109"/>
      <c r="CT145" s="74"/>
      <c r="CU145" s="74"/>
      <c r="CV145" s="109"/>
      <c r="CW145" s="74"/>
      <c r="CX145" s="74"/>
      <c r="CY145" s="109"/>
      <c r="CZ145" s="74"/>
      <c r="DA145" s="74"/>
      <c r="DB145" s="74"/>
      <c r="DC145" s="74"/>
      <c r="DD145" s="74"/>
      <c r="DE145" s="109"/>
      <c r="DF145" s="74"/>
      <c r="DG145" s="74"/>
      <c r="DH145" s="74"/>
      <c r="DI145" s="78"/>
      <c r="DJ145" s="74"/>
      <c r="DK145" s="109"/>
      <c r="DL145" s="78"/>
      <c r="DM145" s="74"/>
      <c r="DN145" s="109"/>
      <c r="DO145" s="78"/>
      <c r="DP145" s="74"/>
      <c r="DQ145" s="109"/>
      <c r="DR145" s="78"/>
      <c r="DS145" s="74"/>
      <c r="DT145" s="109"/>
      <c r="DU145" s="78"/>
      <c r="DV145" s="74"/>
      <c r="DW145" s="109"/>
      <c r="DX145" s="78">
        <v>5412</v>
      </c>
      <c r="DY145" s="74">
        <v>5412</v>
      </c>
      <c r="DZ145" s="74">
        <f t="shared" si="551"/>
        <v>100</v>
      </c>
      <c r="EA145" s="78"/>
      <c r="EB145" s="74"/>
      <c r="EC145" s="109"/>
      <c r="ED145" s="78"/>
      <c r="EE145" s="74"/>
      <c r="EF145" s="109"/>
      <c r="EG145" s="78"/>
      <c r="EH145" s="74"/>
      <c r="EI145" s="109"/>
      <c r="EJ145" s="78"/>
      <c r="EK145" s="74"/>
      <c r="EL145" s="109"/>
      <c r="EM145" s="78"/>
      <c r="EN145" s="74"/>
      <c r="EO145" s="109"/>
      <c r="EP145" s="74"/>
      <c r="EQ145" s="74"/>
      <c r="ER145" s="109"/>
      <c r="ES145" s="74"/>
      <c r="ET145" s="74"/>
      <c r="EU145" s="109"/>
      <c r="EV145" s="78"/>
      <c r="EW145" s="74"/>
      <c r="EX145" s="109"/>
      <c r="EY145" s="78"/>
      <c r="EZ145" s="74"/>
      <c r="FA145" s="109"/>
      <c r="FB145" s="78"/>
      <c r="FC145" s="74"/>
      <c r="FD145" s="109"/>
      <c r="FE145" s="78"/>
      <c r="FF145" s="74"/>
      <c r="FG145" s="109"/>
      <c r="FH145" s="78"/>
      <c r="FI145" s="74"/>
      <c r="FJ145" s="109"/>
      <c r="FK145" s="74"/>
      <c r="FL145" s="74"/>
      <c r="FM145" s="109"/>
      <c r="FN145" s="78"/>
      <c r="FO145" s="74"/>
      <c r="FP145" s="109"/>
      <c r="FQ145" s="74"/>
      <c r="FR145" s="74"/>
      <c r="FS145" s="109"/>
      <c r="FT145" s="74"/>
      <c r="FU145" s="74"/>
      <c r="FV145" s="109"/>
      <c r="FW145" s="74"/>
      <c r="FX145" s="74"/>
      <c r="FY145" s="109"/>
      <c r="FZ145" s="74"/>
      <c r="GA145" s="74"/>
      <c r="GB145" s="109"/>
      <c r="GC145" s="74"/>
      <c r="GD145" s="74"/>
      <c r="GE145" s="109"/>
      <c r="GF145" s="74"/>
      <c r="GG145" s="74"/>
      <c r="GH145" s="109"/>
      <c r="GI145" s="74"/>
      <c r="GJ145" s="74"/>
      <c r="GK145" s="109"/>
      <c r="GL145" s="74"/>
      <c r="GM145" s="74"/>
      <c r="GN145" s="109"/>
      <c r="GO145" s="74"/>
      <c r="GP145" s="74"/>
      <c r="GQ145" s="74"/>
      <c r="GR145" s="74"/>
      <c r="GS145" s="74"/>
      <c r="GT145" s="74"/>
      <c r="GU145" s="74"/>
      <c r="GV145" s="74"/>
      <c r="GW145" s="74"/>
      <c r="GX145" s="74"/>
      <c r="GY145" s="74"/>
      <c r="GZ145" s="74"/>
      <c r="HA145" s="74"/>
      <c r="HB145" s="74"/>
      <c r="HC145" s="74"/>
    </row>
    <row r="146" spans="1:211" s="32" customFormat="1" ht="31.5" x14ac:dyDescent="0.25">
      <c r="A146" s="40" t="s">
        <v>317</v>
      </c>
      <c r="B146" s="133">
        <f t="shared" si="663"/>
        <v>173993.99885</v>
      </c>
      <c r="C146" s="133">
        <f t="shared" si="664"/>
        <v>149760.60261999999</v>
      </c>
      <c r="D146" s="91">
        <f t="shared" ref="D146" si="665">C146/B146*100</f>
        <v>86.072280429113192</v>
      </c>
      <c r="E146" s="92">
        <f t="shared" ref="E146:BL146" si="666">E147+E148+E149+E150+E151+E152+E153+E154+E155+E156</f>
        <v>0</v>
      </c>
      <c r="F146" s="92">
        <f t="shared" si="666"/>
        <v>0</v>
      </c>
      <c r="G146" s="92"/>
      <c r="H146" s="92">
        <f t="shared" si="666"/>
        <v>160</v>
      </c>
      <c r="I146" s="92">
        <f t="shared" si="666"/>
        <v>160</v>
      </c>
      <c r="J146" s="91">
        <f t="shared" si="621"/>
        <v>100</v>
      </c>
      <c r="K146" s="92">
        <f t="shared" ref="K146:M146" si="667">K147+K148+K149+K150+K151+K152+K153+K154+K155+K156</f>
        <v>0</v>
      </c>
      <c r="L146" s="92">
        <f t="shared" si="667"/>
        <v>0</v>
      </c>
      <c r="M146" s="92">
        <f t="shared" si="667"/>
        <v>0</v>
      </c>
      <c r="N146" s="92">
        <f t="shared" ref="N146:P146" si="668">N147+N148+N149+N150+N151+N152+N153+N154+N155+N156</f>
        <v>0</v>
      </c>
      <c r="O146" s="92">
        <f t="shared" si="668"/>
        <v>0</v>
      </c>
      <c r="P146" s="92">
        <f t="shared" si="668"/>
        <v>0</v>
      </c>
      <c r="Q146" s="92">
        <f t="shared" ref="Q146:S146" si="669">Q147+Q148+Q149+Q150+Q151+Q152+Q153+Q154+Q155+Q156</f>
        <v>0</v>
      </c>
      <c r="R146" s="92">
        <f t="shared" si="669"/>
        <v>0</v>
      </c>
      <c r="S146" s="92">
        <f t="shared" si="669"/>
        <v>0</v>
      </c>
      <c r="T146" s="92">
        <f t="shared" ref="T146:V146" si="670">T147+T148+T149+T150+T151+T152+T153+T154+T155+T156</f>
        <v>0</v>
      </c>
      <c r="U146" s="92">
        <f t="shared" si="670"/>
        <v>0</v>
      </c>
      <c r="V146" s="92">
        <f t="shared" si="670"/>
        <v>0</v>
      </c>
      <c r="W146" s="92">
        <f t="shared" ref="W146:Y146" si="671">W147+W148+W149+W150+W151+W152+W153+W154+W155+W156</f>
        <v>0</v>
      </c>
      <c r="X146" s="92">
        <f t="shared" si="671"/>
        <v>0</v>
      </c>
      <c r="Y146" s="92">
        <f t="shared" si="671"/>
        <v>0</v>
      </c>
      <c r="Z146" s="92">
        <f t="shared" si="666"/>
        <v>0</v>
      </c>
      <c r="AA146" s="92">
        <f t="shared" si="666"/>
        <v>0</v>
      </c>
      <c r="AB146" s="92">
        <f t="shared" si="666"/>
        <v>0</v>
      </c>
      <c r="AC146" s="92">
        <f t="shared" si="666"/>
        <v>0</v>
      </c>
      <c r="AD146" s="92">
        <f t="shared" si="666"/>
        <v>0</v>
      </c>
      <c r="AE146" s="92">
        <f t="shared" si="666"/>
        <v>0</v>
      </c>
      <c r="AF146" s="92">
        <f t="shared" si="666"/>
        <v>0</v>
      </c>
      <c r="AG146" s="92">
        <f t="shared" si="666"/>
        <v>0</v>
      </c>
      <c r="AH146" s="92">
        <f t="shared" si="666"/>
        <v>0</v>
      </c>
      <c r="AI146" s="92">
        <f t="shared" si="666"/>
        <v>2069.86</v>
      </c>
      <c r="AJ146" s="92">
        <f t="shared" si="666"/>
        <v>2069.8312099999998</v>
      </c>
      <c r="AK146" s="92">
        <f>AJ146/AI146*100</f>
        <v>99.998609084672381</v>
      </c>
      <c r="AL146" s="92">
        <f t="shared" si="666"/>
        <v>102.04082000000001</v>
      </c>
      <c r="AM146" s="92">
        <f t="shared" si="666"/>
        <v>102.04082000000001</v>
      </c>
      <c r="AN146" s="91">
        <f>AM146/AL146*100</f>
        <v>100</v>
      </c>
      <c r="AO146" s="92">
        <f t="shared" si="666"/>
        <v>0</v>
      </c>
      <c r="AP146" s="92">
        <f t="shared" si="666"/>
        <v>0</v>
      </c>
      <c r="AQ146" s="91"/>
      <c r="AR146" s="92">
        <f t="shared" ref="AR146:AS146" si="672">AR147+AR148+AR149+AR150+AR151+AR152+AR153+AR154+AR155+AR156</f>
        <v>60.039000000000001</v>
      </c>
      <c r="AS146" s="92">
        <f t="shared" si="672"/>
        <v>60.039000000000001</v>
      </c>
      <c r="AT146" s="91">
        <f>AS146/AR146*100</f>
        <v>100</v>
      </c>
      <c r="AU146" s="92"/>
      <c r="AV146" s="92"/>
      <c r="AW146" s="91"/>
      <c r="AX146" s="92"/>
      <c r="AY146" s="92"/>
      <c r="AZ146" s="91"/>
      <c r="BA146" s="92">
        <f t="shared" si="666"/>
        <v>0</v>
      </c>
      <c r="BB146" s="92">
        <f t="shared" si="666"/>
        <v>0</v>
      </c>
      <c r="BC146" s="92">
        <f t="shared" si="666"/>
        <v>0</v>
      </c>
      <c r="BD146" s="92">
        <f t="shared" si="666"/>
        <v>3734.125</v>
      </c>
      <c r="BE146" s="92">
        <f t="shared" si="666"/>
        <v>2739.0303100000001</v>
      </c>
      <c r="BF146" s="91">
        <f t="shared" si="661"/>
        <v>73.351328892310789</v>
      </c>
      <c r="BG146" s="92">
        <f t="shared" si="666"/>
        <v>11000</v>
      </c>
      <c r="BH146" s="92">
        <f t="shared" si="666"/>
        <v>11000</v>
      </c>
      <c r="BI146" s="91">
        <f t="shared" ref="BI146" si="673">BH146/BG146*100</f>
        <v>100</v>
      </c>
      <c r="BJ146" s="92">
        <f t="shared" si="666"/>
        <v>19190.900000000001</v>
      </c>
      <c r="BK146" s="92">
        <f t="shared" si="666"/>
        <v>12460.39373</v>
      </c>
      <c r="BL146" s="92">
        <f t="shared" si="666"/>
        <v>64.928657488705582</v>
      </c>
      <c r="BM146" s="92">
        <f t="shared" ref="BM146:DH146" si="674">BM147+BM148+BM149+BM150+BM151+BM152+BM153+BM154+BM155+BM156</f>
        <v>6641.4</v>
      </c>
      <c r="BN146" s="92">
        <f t="shared" si="674"/>
        <v>6641.4</v>
      </c>
      <c r="BO146" s="92">
        <f>BN146/BM146*100</f>
        <v>100</v>
      </c>
      <c r="BP146" s="92">
        <f t="shared" ref="BP146:BR146" si="675">BP147+BP148+BP149+BP150+BP151+BP152+BP153+BP154+BP155+BP156</f>
        <v>0</v>
      </c>
      <c r="BQ146" s="92">
        <f t="shared" si="675"/>
        <v>0</v>
      </c>
      <c r="BR146" s="92">
        <f t="shared" si="675"/>
        <v>0</v>
      </c>
      <c r="BS146" s="92">
        <f t="shared" si="674"/>
        <v>4146.5339999999997</v>
      </c>
      <c r="BT146" s="92">
        <f t="shared" si="674"/>
        <v>3291.0390499999999</v>
      </c>
      <c r="BU146" s="92">
        <f t="shared" si="674"/>
        <v>79.368432768186636</v>
      </c>
      <c r="BV146" s="92">
        <f t="shared" ref="BV146:BW146" si="676">BV147+BV148+BV149+BV150+BV151+BV152+BV153+BV154+BV155+BV156</f>
        <v>507.86599999999999</v>
      </c>
      <c r="BW146" s="92">
        <f t="shared" si="676"/>
        <v>0</v>
      </c>
      <c r="BX146" s="92">
        <f t="shared" ref="BX146:BX147" si="677">BW146/BV146*100</f>
        <v>0</v>
      </c>
      <c r="BY146" s="92">
        <f t="shared" ref="BY146:BZ146" si="678">BY147+BY148+BY149+BY150+BY151+BY152+BY153+BY154+BY155+BY156</f>
        <v>840</v>
      </c>
      <c r="BZ146" s="92">
        <f t="shared" si="678"/>
        <v>16.937000000000001</v>
      </c>
      <c r="CA146" s="92">
        <f t="shared" ref="CA146:CA147" si="679">BZ146/BY146*100</f>
        <v>2.0163095238095239</v>
      </c>
      <c r="CB146" s="92">
        <f t="shared" si="674"/>
        <v>15570.66</v>
      </c>
      <c r="CC146" s="92">
        <f t="shared" si="674"/>
        <v>7149.7152000000006</v>
      </c>
      <c r="CD146" s="91">
        <f t="shared" ref="CD146" si="680">CC146/CB146*100</f>
        <v>45.917868606725733</v>
      </c>
      <c r="CE146" s="92">
        <f t="shared" si="674"/>
        <v>0</v>
      </c>
      <c r="CF146" s="92">
        <f t="shared" si="674"/>
        <v>0</v>
      </c>
      <c r="CG146" s="92">
        <f t="shared" si="674"/>
        <v>0</v>
      </c>
      <c r="CH146" s="92">
        <f t="shared" ref="CH146:CJ146" si="681">CH147+CH148+CH149+CH150+CH151+CH152+CH153+CH154+CH155+CH156</f>
        <v>0</v>
      </c>
      <c r="CI146" s="92">
        <f t="shared" si="681"/>
        <v>0</v>
      </c>
      <c r="CJ146" s="92">
        <f t="shared" si="681"/>
        <v>0</v>
      </c>
      <c r="CK146" s="92">
        <f t="shared" si="674"/>
        <v>0</v>
      </c>
      <c r="CL146" s="92">
        <f t="shared" si="674"/>
        <v>0</v>
      </c>
      <c r="CM146" s="92">
        <f t="shared" si="674"/>
        <v>0</v>
      </c>
      <c r="CN146" s="92">
        <f t="shared" si="674"/>
        <v>0</v>
      </c>
      <c r="CO146" s="92">
        <f t="shared" si="674"/>
        <v>0</v>
      </c>
      <c r="CP146" s="92">
        <f t="shared" si="674"/>
        <v>0</v>
      </c>
      <c r="CQ146" s="92">
        <f t="shared" ref="CQ146:CS146" si="682">CQ147+CQ148+CQ149+CQ150+CQ151+CQ152+CQ153+CQ154+CQ155+CQ156</f>
        <v>0</v>
      </c>
      <c r="CR146" s="92">
        <f t="shared" si="682"/>
        <v>0</v>
      </c>
      <c r="CS146" s="92">
        <f t="shared" si="682"/>
        <v>0</v>
      </c>
      <c r="CT146" s="92">
        <f t="shared" si="674"/>
        <v>0</v>
      </c>
      <c r="CU146" s="92">
        <f t="shared" si="674"/>
        <v>0</v>
      </c>
      <c r="CV146" s="92">
        <f t="shared" si="674"/>
        <v>0</v>
      </c>
      <c r="CW146" s="92">
        <f t="shared" si="674"/>
        <v>0</v>
      </c>
      <c r="CX146" s="92">
        <f t="shared" si="674"/>
        <v>0</v>
      </c>
      <c r="CY146" s="92">
        <f t="shared" si="674"/>
        <v>0</v>
      </c>
      <c r="CZ146" s="92">
        <f t="shared" si="674"/>
        <v>0</v>
      </c>
      <c r="DA146" s="92">
        <f t="shared" si="674"/>
        <v>0</v>
      </c>
      <c r="DB146" s="92">
        <f t="shared" si="674"/>
        <v>0</v>
      </c>
      <c r="DC146" s="92">
        <f t="shared" si="674"/>
        <v>0</v>
      </c>
      <c r="DD146" s="92">
        <f t="shared" si="674"/>
        <v>0</v>
      </c>
      <c r="DE146" s="92">
        <f t="shared" si="674"/>
        <v>0</v>
      </c>
      <c r="DF146" s="92">
        <f t="shared" si="674"/>
        <v>0</v>
      </c>
      <c r="DG146" s="92">
        <f t="shared" si="674"/>
        <v>0</v>
      </c>
      <c r="DH146" s="92">
        <f t="shared" si="674"/>
        <v>0</v>
      </c>
      <c r="DI146" s="92">
        <f t="shared" ref="DI146:DY146" si="683">DI147+DI148+DI149+DI150+DI151+DI152+DI153+DI154+DI155+DI156</f>
        <v>0</v>
      </c>
      <c r="DJ146" s="92">
        <f t="shared" si="683"/>
        <v>0</v>
      </c>
      <c r="DK146" s="92">
        <f t="shared" si="683"/>
        <v>0</v>
      </c>
      <c r="DL146" s="92">
        <f t="shared" ref="DL146:DN146" si="684">DL147+DL148+DL149+DL150+DL151+DL152+DL153+DL154+DL155+DL156</f>
        <v>0</v>
      </c>
      <c r="DM146" s="92">
        <f t="shared" si="684"/>
        <v>0</v>
      </c>
      <c r="DN146" s="92">
        <f t="shared" si="684"/>
        <v>0</v>
      </c>
      <c r="DO146" s="92">
        <f t="shared" ref="DO146:DQ146" si="685">DO147+DO148+DO149+DO150+DO151+DO152+DO153+DO154+DO155+DO156</f>
        <v>0</v>
      </c>
      <c r="DP146" s="92">
        <f t="shared" si="685"/>
        <v>0</v>
      </c>
      <c r="DQ146" s="92">
        <f t="shared" si="685"/>
        <v>0</v>
      </c>
      <c r="DR146" s="92">
        <f t="shared" ref="DR146:DT146" si="686">DR147+DR148+DR149+DR150+DR151+DR152+DR153+DR154+DR155+DR156</f>
        <v>0</v>
      </c>
      <c r="DS146" s="92">
        <f t="shared" si="686"/>
        <v>0</v>
      </c>
      <c r="DT146" s="92">
        <f t="shared" si="686"/>
        <v>0</v>
      </c>
      <c r="DU146" s="92">
        <f t="shared" si="683"/>
        <v>6079.9</v>
      </c>
      <c r="DV146" s="92">
        <f t="shared" si="683"/>
        <v>3839.4769200000001</v>
      </c>
      <c r="DW146" s="92">
        <f t="shared" si="132"/>
        <v>63.150330104113564</v>
      </c>
      <c r="DX146" s="92">
        <f t="shared" si="683"/>
        <v>39039</v>
      </c>
      <c r="DY146" s="92">
        <f t="shared" si="683"/>
        <v>38925.968399999998</v>
      </c>
      <c r="DZ146" s="91">
        <f t="shared" si="551"/>
        <v>99.710464919695681</v>
      </c>
      <c r="EA146" s="92">
        <f t="shared" ref="EA146:EB146" si="687">EA147+EA148+EA149+EA150+EA151+EA152+EA153+EA154+EA155+EA156</f>
        <v>3620</v>
      </c>
      <c r="EB146" s="92">
        <f t="shared" si="687"/>
        <v>2102.9549500000003</v>
      </c>
      <c r="EC146" s="92">
        <f>EB146/EA146*100</f>
        <v>58.092678176795587</v>
      </c>
      <c r="ED146" s="92">
        <f t="shared" ref="ED146:EE146" si="688">ED147+ED148+ED149+ED150+ED151+ED152+ED153+ED154+ED155+ED156</f>
        <v>517.20000000000005</v>
      </c>
      <c r="EE146" s="92">
        <f t="shared" si="688"/>
        <v>0</v>
      </c>
      <c r="EF146" s="92">
        <f>EE146/ED146*100</f>
        <v>0</v>
      </c>
      <c r="EG146" s="92">
        <f t="shared" ref="EG146:EH146" si="689">EG147+EG148+EG149+EG150+EG151+EG152+EG153+EG154+EG155+EG156</f>
        <v>880</v>
      </c>
      <c r="EH146" s="92">
        <f t="shared" si="689"/>
        <v>13.901999999999999</v>
      </c>
      <c r="EI146" s="92">
        <f>EH146/EG146*100</f>
        <v>1.5797727272727273</v>
      </c>
      <c r="EJ146" s="92">
        <f t="shared" ref="EJ146:EK146" si="690">EJ147+EJ148+EJ149+EJ150+EJ151+EJ152+EJ153+EJ154+EJ155+EJ156</f>
        <v>3137.4920000000002</v>
      </c>
      <c r="EK146" s="92">
        <f t="shared" si="690"/>
        <v>3137.4920000000002</v>
      </c>
      <c r="EL146" s="92">
        <f>EK146/EJ146*100</f>
        <v>100</v>
      </c>
      <c r="EM146" s="92">
        <f t="shared" ref="EM146:EU146" si="691">EM147+EM148+EM149+EM150+EM151+EM152+EM153+EM154+EM155+EM156</f>
        <v>0</v>
      </c>
      <c r="EN146" s="92">
        <f t="shared" si="691"/>
        <v>0</v>
      </c>
      <c r="EO146" s="92">
        <f t="shared" si="691"/>
        <v>0</v>
      </c>
      <c r="EP146" s="92">
        <f t="shared" si="691"/>
        <v>2000</v>
      </c>
      <c r="EQ146" s="92">
        <f t="shared" si="691"/>
        <v>2000</v>
      </c>
      <c r="ER146" s="92">
        <f t="shared" si="691"/>
        <v>100</v>
      </c>
      <c r="ES146" s="92">
        <f t="shared" si="691"/>
        <v>2000</v>
      </c>
      <c r="ET146" s="92">
        <f t="shared" si="691"/>
        <v>2000</v>
      </c>
      <c r="EU146" s="92">
        <f t="shared" si="691"/>
        <v>100</v>
      </c>
      <c r="EV146" s="92">
        <f t="shared" ref="EV146:EX146" si="692">EV147+EV148+EV149+EV150+EV151+EV152+EV153+EV154+EV155+EV156</f>
        <v>0</v>
      </c>
      <c r="EW146" s="92">
        <f t="shared" si="692"/>
        <v>0</v>
      </c>
      <c r="EX146" s="92">
        <f t="shared" si="692"/>
        <v>0</v>
      </c>
      <c r="EY146" s="92">
        <f t="shared" ref="EY146:FA146" si="693">EY147+EY148+EY149+EY150+EY151+EY152+EY153+EY154+EY155+EY156</f>
        <v>0</v>
      </c>
      <c r="EZ146" s="92">
        <f t="shared" si="693"/>
        <v>0</v>
      </c>
      <c r="FA146" s="92">
        <f t="shared" si="693"/>
        <v>0</v>
      </c>
      <c r="FB146" s="92">
        <f t="shared" ref="FB146:FD146" si="694">FB147+FB148+FB149+FB150+FB151+FB152+FB153+FB154+FB155+FB156</f>
        <v>0</v>
      </c>
      <c r="FC146" s="92">
        <f t="shared" si="694"/>
        <v>0</v>
      </c>
      <c r="FD146" s="92">
        <f t="shared" si="694"/>
        <v>0</v>
      </c>
      <c r="FE146" s="92">
        <f t="shared" ref="FE146:FG146" si="695">FE147+FE148+FE149+FE150+FE151+FE152+FE153+FE154+FE155+FE156</f>
        <v>0</v>
      </c>
      <c r="FF146" s="92">
        <f t="shared" si="695"/>
        <v>0</v>
      </c>
      <c r="FG146" s="92">
        <f t="shared" si="695"/>
        <v>0</v>
      </c>
      <c r="FH146" s="92">
        <f t="shared" ref="FH146:FJ146" si="696">FH147+FH148+FH149+FH150+FH151+FH152+FH153+FH154+FH155+FH156</f>
        <v>0</v>
      </c>
      <c r="FI146" s="92">
        <f t="shared" si="696"/>
        <v>0</v>
      </c>
      <c r="FJ146" s="92">
        <f t="shared" si="696"/>
        <v>0</v>
      </c>
      <c r="FK146" s="92"/>
      <c r="FL146" s="92"/>
      <c r="FM146" s="92"/>
      <c r="FN146" s="92">
        <f t="shared" ref="FN146:FP146" si="697">FN147+FN148+FN149+FN150+FN151+FN152+FN153+FN154+FN155+FN156</f>
        <v>0</v>
      </c>
      <c r="FO146" s="92">
        <f t="shared" si="697"/>
        <v>0</v>
      </c>
      <c r="FP146" s="92">
        <f t="shared" si="697"/>
        <v>0</v>
      </c>
      <c r="FQ146" s="92"/>
      <c r="FR146" s="92"/>
      <c r="FS146" s="92"/>
      <c r="FT146" s="92">
        <f t="shared" ref="FT146:FX146" si="698">FT147+FT148+FT149+FT150+FT151+FT152+FT153+FT154+FT155+FT156</f>
        <v>0</v>
      </c>
      <c r="FU146" s="92">
        <f t="shared" si="698"/>
        <v>0</v>
      </c>
      <c r="FV146" s="92">
        <f t="shared" si="698"/>
        <v>0</v>
      </c>
      <c r="FW146" s="92">
        <f t="shared" si="698"/>
        <v>47344.382030000001</v>
      </c>
      <c r="FX146" s="92">
        <f t="shared" si="698"/>
        <v>47344.382030000001</v>
      </c>
      <c r="FY146" s="92">
        <f t="shared" ref="FY146:FY147" si="699">FX146/FW146*100</f>
        <v>100</v>
      </c>
      <c r="FZ146" s="92">
        <f t="shared" ref="FZ146:GA146" si="700">FZ147+FZ148+FZ149+FZ150+FZ151+FZ152+FZ153+FZ154+FZ155+FZ156</f>
        <v>4706</v>
      </c>
      <c r="GA146" s="92">
        <f t="shared" si="700"/>
        <v>4706</v>
      </c>
      <c r="GB146" s="92">
        <f t="shared" ref="GB146:GB147" si="701">GA146/FZ146*100</f>
        <v>100</v>
      </c>
      <c r="GC146" s="92">
        <f t="shared" ref="GC146:GE146" si="702">GC147+GC148+GC149+GC150+GC151+GC152+GC153+GC154+GC155+GC156</f>
        <v>0</v>
      </c>
      <c r="GD146" s="92">
        <f t="shared" si="702"/>
        <v>0</v>
      </c>
      <c r="GE146" s="92">
        <f t="shared" si="702"/>
        <v>0</v>
      </c>
      <c r="GF146" s="92">
        <f t="shared" ref="GF146:GQ146" si="703">GF147+GF148+GF149+GF150+GF151+GF152+GF153+GF154+GF155+GF156</f>
        <v>0</v>
      </c>
      <c r="GG146" s="92">
        <f t="shared" si="703"/>
        <v>0</v>
      </c>
      <c r="GH146" s="92">
        <f t="shared" si="703"/>
        <v>0</v>
      </c>
      <c r="GI146" s="92">
        <f t="shared" si="703"/>
        <v>0</v>
      </c>
      <c r="GJ146" s="92">
        <f t="shared" si="703"/>
        <v>0</v>
      </c>
      <c r="GK146" s="92">
        <f t="shared" si="703"/>
        <v>0</v>
      </c>
      <c r="GL146" s="92">
        <f t="shared" si="703"/>
        <v>0</v>
      </c>
      <c r="GM146" s="92">
        <f t="shared" si="703"/>
        <v>0</v>
      </c>
      <c r="GN146" s="92">
        <f t="shared" si="703"/>
        <v>0</v>
      </c>
      <c r="GO146" s="92">
        <f t="shared" si="703"/>
        <v>0</v>
      </c>
      <c r="GP146" s="92">
        <f t="shared" si="703"/>
        <v>0</v>
      </c>
      <c r="GQ146" s="92">
        <f t="shared" si="703"/>
        <v>0</v>
      </c>
      <c r="GR146" s="92">
        <f t="shared" ref="GR146:GT146" si="704">GR147+GR148+GR149+GR150+GR151+GR152+GR153+GR154+GR155+GR156</f>
        <v>0</v>
      </c>
      <c r="GS146" s="92">
        <f t="shared" si="704"/>
        <v>0</v>
      </c>
      <c r="GT146" s="92">
        <f t="shared" si="704"/>
        <v>0</v>
      </c>
      <c r="GU146" s="92">
        <f t="shared" ref="GU146:GY146" si="705">GU147+GU148+GU149+GU150+GU151+GU152+GU153+GU154+GU155+GU156</f>
        <v>0</v>
      </c>
      <c r="GV146" s="92">
        <f t="shared" si="705"/>
        <v>0</v>
      </c>
      <c r="GW146" s="92">
        <f t="shared" si="705"/>
        <v>0</v>
      </c>
      <c r="GX146" s="92">
        <f t="shared" si="705"/>
        <v>646.6</v>
      </c>
      <c r="GY146" s="92">
        <f t="shared" si="705"/>
        <v>0</v>
      </c>
      <c r="GZ146" s="91">
        <f t="shared" ref="GZ146" si="706">GY146/GX146*100</f>
        <v>0</v>
      </c>
      <c r="HA146" s="92"/>
      <c r="HB146" s="92"/>
      <c r="HC146" s="91"/>
    </row>
    <row r="147" spans="1:211" s="31" customFormat="1" ht="31.5" x14ac:dyDescent="0.25">
      <c r="A147" s="41" t="s">
        <v>316</v>
      </c>
      <c r="B147" s="134">
        <f t="shared" si="663"/>
        <v>104650.21385</v>
      </c>
      <c r="C147" s="134">
        <f t="shared" si="664"/>
        <v>89945.888709999999</v>
      </c>
      <c r="D147" s="74">
        <f t="shared" si="104"/>
        <v>85.94907301281161</v>
      </c>
      <c r="E147" s="74"/>
      <c r="F147" s="74"/>
      <c r="G147" s="74"/>
      <c r="H147" s="78">
        <v>160</v>
      </c>
      <c r="I147" s="78">
        <v>160</v>
      </c>
      <c r="J147" s="74">
        <f>I147/H147*100</f>
        <v>100</v>
      </c>
      <c r="K147" s="78"/>
      <c r="L147" s="78"/>
      <c r="M147" s="74"/>
      <c r="N147" s="78"/>
      <c r="O147" s="78"/>
      <c r="P147" s="74"/>
      <c r="Q147" s="78"/>
      <c r="R147" s="78"/>
      <c r="S147" s="74"/>
      <c r="T147" s="78"/>
      <c r="U147" s="78"/>
      <c r="V147" s="74"/>
      <c r="W147" s="78"/>
      <c r="X147" s="78"/>
      <c r="Y147" s="74"/>
      <c r="Z147" s="74"/>
      <c r="AA147" s="74"/>
      <c r="AB147" s="74"/>
      <c r="AC147" s="74"/>
      <c r="AD147" s="74"/>
      <c r="AE147" s="74"/>
      <c r="AF147" s="78">
        <v>0</v>
      </c>
      <c r="AG147" s="78">
        <v>0</v>
      </c>
      <c r="AH147" s="74"/>
      <c r="AI147" s="78">
        <v>2069.86</v>
      </c>
      <c r="AJ147" s="78">
        <v>2069.8312099999998</v>
      </c>
      <c r="AK147" s="78">
        <f>AJ147/AI147*100</f>
        <v>99.998609084672381</v>
      </c>
      <c r="AL147" s="78">
        <v>102.04082000000001</v>
      </c>
      <c r="AM147" s="78">
        <v>102.04082000000001</v>
      </c>
      <c r="AN147" s="74">
        <f>AM147/AL147*100</f>
        <v>100</v>
      </c>
      <c r="AO147" s="78"/>
      <c r="AP147" s="78"/>
      <c r="AQ147" s="74"/>
      <c r="AR147" s="78">
        <v>60.039000000000001</v>
      </c>
      <c r="AS147" s="78">
        <v>60.039000000000001</v>
      </c>
      <c r="AT147" s="74">
        <f>AS147/AR147*100</f>
        <v>100</v>
      </c>
      <c r="AU147" s="78"/>
      <c r="AV147" s="78"/>
      <c r="AW147" s="74"/>
      <c r="AX147" s="78"/>
      <c r="AY147" s="78"/>
      <c r="AZ147" s="74"/>
      <c r="BA147" s="78"/>
      <c r="BB147" s="78"/>
      <c r="BC147" s="74"/>
      <c r="BD147" s="74"/>
      <c r="BE147" s="74"/>
      <c r="BF147" s="74"/>
      <c r="BG147" s="78">
        <v>0</v>
      </c>
      <c r="BH147" s="78"/>
      <c r="BI147" s="74"/>
      <c r="BJ147" s="78">
        <v>19190.900000000001</v>
      </c>
      <c r="BK147" s="74">
        <v>12460.39373</v>
      </c>
      <c r="BL147" s="78">
        <f t="shared" si="118"/>
        <v>64.928657488705582</v>
      </c>
      <c r="BM147" s="78">
        <v>6641.4</v>
      </c>
      <c r="BN147" s="78">
        <v>6641.4</v>
      </c>
      <c r="BO147" s="78">
        <f>BN147/BM147*100</f>
        <v>100</v>
      </c>
      <c r="BP147" s="78"/>
      <c r="BQ147" s="78"/>
      <c r="BR147" s="78"/>
      <c r="BS147" s="78">
        <v>4146.5339999999997</v>
      </c>
      <c r="BT147" s="78">
        <v>3291.0390499999999</v>
      </c>
      <c r="BU147" s="78">
        <f t="shared" si="121"/>
        <v>79.368432768186636</v>
      </c>
      <c r="BV147" s="78">
        <v>507.86599999999999</v>
      </c>
      <c r="BW147" s="78"/>
      <c r="BX147" s="78">
        <f t="shared" si="677"/>
        <v>0</v>
      </c>
      <c r="BY147" s="78">
        <v>840</v>
      </c>
      <c r="BZ147" s="78">
        <v>16.937000000000001</v>
      </c>
      <c r="CA147" s="78">
        <f t="shared" si="679"/>
        <v>2.0163095238095239</v>
      </c>
      <c r="CB147" s="78"/>
      <c r="CC147" s="108"/>
      <c r="CD147" s="74"/>
      <c r="CE147" s="78"/>
      <c r="CF147" s="108"/>
      <c r="CG147" s="108"/>
      <c r="CH147" s="78"/>
      <c r="CI147" s="108"/>
      <c r="CJ147" s="108"/>
      <c r="CK147" s="78"/>
      <c r="CL147" s="108"/>
      <c r="CM147" s="108"/>
      <c r="CN147" s="78"/>
      <c r="CO147" s="108"/>
      <c r="CP147" s="108"/>
      <c r="CQ147" s="78"/>
      <c r="CR147" s="108"/>
      <c r="CS147" s="108"/>
      <c r="CT147" s="78"/>
      <c r="CU147" s="108"/>
      <c r="CV147" s="108"/>
      <c r="CW147" s="78"/>
      <c r="CX147" s="108"/>
      <c r="CY147" s="108"/>
      <c r="CZ147" s="78"/>
      <c r="DA147" s="78"/>
      <c r="DB147" s="108"/>
      <c r="DC147" s="78"/>
      <c r="DD147" s="108"/>
      <c r="DE147" s="108"/>
      <c r="DF147" s="78"/>
      <c r="DG147" s="78"/>
      <c r="DH147" s="78"/>
      <c r="DI147" s="78"/>
      <c r="DJ147" s="108"/>
      <c r="DK147" s="108"/>
      <c r="DL147" s="78"/>
      <c r="DM147" s="108"/>
      <c r="DN147" s="108"/>
      <c r="DO147" s="78"/>
      <c r="DP147" s="108"/>
      <c r="DQ147" s="108"/>
      <c r="DR147" s="78"/>
      <c r="DS147" s="108"/>
      <c r="DT147" s="108"/>
      <c r="DU147" s="78">
        <v>6079.9</v>
      </c>
      <c r="DV147" s="78">
        <v>3839.4769200000001</v>
      </c>
      <c r="DW147" s="78">
        <f t="shared" si="132"/>
        <v>63.150330104113564</v>
      </c>
      <c r="DX147" s="78"/>
      <c r="DY147" s="108"/>
      <c r="DZ147" s="74"/>
      <c r="EA147" s="78">
        <v>3620</v>
      </c>
      <c r="EB147" s="78">
        <v>2102.9549500000003</v>
      </c>
      <c r="EC147" s="78">
        <f>EB147/EA147*100</f>
        <v>58.092678176795587</v>
      </c>
      <c r="ED147" s="78">
        <v>517.20000000000005</v>
      </c>
      <c r="EE147" s="78"/>
      <c r="EF147" s="78">
        <f>EE147/ED147*100</f>
        <v>0</v>
      </c>
      <c r="EG147" s="78">
        <v>880</v>
      </c>
      <c r="EH147" s="78">
        <v>13.901999999999999</v>
      </c>
      <c r="EI147" s="78">
        <f>EH147/EG147*100</f>
        <v>1.5797727272727273</v>
      </c>
      <c r="EJ147" s="78">
        <v>3137.4920000000002</v>
      </c>
      <c r="EK147" s="78">
        <v>3137.4920000000002</v>
      </c>
      <c r="EL147" s="78">
        <f>EK147/EJ147*100</f>
        <v>100</v>
      </c>
      <c r="EM147" s="78"/>
      <c r="EN147" s="108"/>
      <c r="EO147" s="108"/>
      <c r="EP147" s="78">
        <v>2000</v>
      </c>
      <c r="EQ147" s="78">
        <v>2000</v>
      </c>
      <c r="ER147" s="78">
        <f t="shared" ref="ER147" si="707">EQ147/EP147*100</f>
        <v>100</v>
      </c>
      <c r="ES147" s="78">
        <v>2000</v>
      </c>
      <c r="ET147" s="78">
        <v>2000</v>
      </c>
      <c r="EU147" s="78">
        <f t="shared" ref="EU147" si="708">ET147/ES147*100</f>
        <v>100</v>
      </c>
      <c r="EV147" s="78"/>
      <c r="EW147" s="108"/>
      <c r="EX147" s="108"/>
      <c r="EY147" s="78"/>
      <c r="EZ147" s="108"/>
      <c r="FA147" s="108"/>
      <c r="FB147" s="78"/>
      <c r="FC147" s="108"/>
      <c r="FD147" s="108"/>
      <c r="FE147" s="78"/>
      <c r="FF147" s="108"/>
      <c r="FG147" s="108"/>
      <c r="FH147" s="78"/>
      <c r="FI147" s="108"/>
      <c r="FJ147" s="108"/>
      <c r="FK147" s="78"/>
      <c r="FL147" s="78"/>
      <c r="FM147" s="78"/>
      <c r="FN147" s="78"/>
      <c r="FO147" s="108"/>
      <c r="FP147" s="108"/>
      <c r="FQ147" s="78"/>
      <c r="FR147" s="78"/>
      <c r="FS147" s="78"/>
      <c r="FT147" s="78"/>
      <c r="FU147" s="78"/>
      <c r="FV147" s="78"/>
      <c r="FW147" s="78">
        <v>47344.382030000001</v>
      </c>
      <c r="FX147" s="78">
        <v>47344.382030000001</v>
      </c>
      <c r="FY147" s="78">
        <f t="shared" si="699"/>
        <v>100</v>
      </c>
      <c r="FZ147" s="78">
        <v>4706</v>
      </c>
      <c r="GA147" s="78">
        <v>4706</v>
      </c>
      <c r="GB147" s="78">
        <f t="shared" si="701"/>
        <v>100</v>
      </c>
      <c r="GC147" s="78"/>
      <c r="GD147" s="78"/>
      <c r="GE147" s="78"/>
      <c r="GF147" s="78"/>
      <c r="GG147" s="78"/>
      <c r="GH147" s="78"/>
      <c r="GI147" s="78"/>
      <c r="GJ147" s="78"/>
      <c r="GK147" s="78"/>
      <c r="GL147" s="78"/>
      <c r="GM147" s="78"/>
      <c r="GN147" s="78"/>
      <c r="GO147" s="78">
        <v>0</v>
      </c>
      <c r="GP147" s="78">
        <v>0</v>
      </c>
      <c r="GQ147" s="74"/>
      <c r="GR147" s="78">
        <v>0</v>
      </c>
      <c r="GS147" s="78">
        <v>0</v>
      </c>
      <c r="GT147" s="74"/>
      <c r="GU147" s="78">
        <v>0</v>
      </c>
      <c r="GV147" s="78">
        <v>0</v>
      </c>
      <c r="GW147" s="74"/>
      <c r="GX147" s="78">
        <v>646.6</v>
      </c>
      <c r="GY147" s="78"/>
      <c r="GZ147" s="74">
        <f>GY147/GX147*100</f>
        <v>0</v>
      </c>
      <c r="HA147" s="78"/>
      <c r="HB147" s="78"/>
      <c r="HC147" s="74"/>
    </row>
    <row r="148" spans="1:211" s="31" customFormat="1" ht="15.75" x14ac:dyDescent="0.25">
      <c r="A148" s="41" t="s">
        <v>314</v>
      </c>
      <c r="B148" s="134">
        <f t="shared" si="663"/>
        <v>28433</v>
      </c>
      <c r="C148" s="134">
        <f t="shared" si="664"/>
        <v>27437.905310000002</v>
      </c>
      <c r="D148" s="74">
        <f t="shared" si="104"/>
        <v>96.500212112685972</v>
      </c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>
        <v>1500</v>
      </c>
      <c r="BE148" s="74">
        <v>504.90530999999999</v>
      </c>
      <c r="BF148" s="74">
        <f t="shared" si="661"/>
        <v>33.660353999999998</v>
      </c>
      <c r="BG148" s="74">
        <v>11000</v>
      </c>
      <c r="BH148" s="74">
        <v>11000</v>
      </c>
      <c r="BI148" s="74">
        <f>BH148/BG148*100</f>
        <v>100</v>
      </c>
      <c r="BJ148" s="112"/>
      <c r="BK148" s="112"/>
      <c r="BL148" s="112"/>
      <c r="BM148" s="74"/>
      <c r="BN148" s="74"/>
      <c r="BO148" s="109"/>
      <c r="BP148" s="74"/>
      <c r="BQ148" s="74"/>
      <c r="BR148" s="109"/>
      <c r="BS148" s="74"/>
      <c r="BT148" s="74"/>
      <c r="BU148" s="109"/>
      <c r="BV148" s="74"/>
      <c r="BW148" s="74"/>
      <c r="BX148" s="109"/>
      <c r="BY148" s="74"/>
      <c r="BZ148" s="74"/>
      <c r="CA148" s="109"/>
      <c r="CB148" s="74"/>
      <c r="CC148" s="74"/>
      <c r="CD148" s="74"/>
      <c r="CE148" s="74"/>
      <c r="CF148" s="74"/>
      <c r="CG148" s="74"/>
      <c r="CH148" s="74"/>
      <c r="CI148" s="74"/>
      <c r="CJ148" s="74"/>
      <c r="CK148" s="74"/>
      <c r="CL148" s="74"/>
      <c r="CM148" s="74"/>
      <c r="CN148" s="74"/>
      <c r="CO148" s="74"/>
      <c r="CP148" s="74"/>
      <c r="CQ148" s="74"/>
      <c r="CR148" s="74"/>
      <c r="CS148" s="74"/>
      <c r="CT148" s="74"/>
      <c r="CU148" s="74"/>
      <c r="CV148" s="74"/>
      <c r="CW148" s="74"/>
      <c r="CX148" s="74"/>
      <c r="CY148" s="74"/>
      <c r="CZ148" s="78"/>
      <c r="DA148" s="74"/>
      <c r="DB148" s="74"/>
      <c r="DC148" s="74"/>
      <c r="DD148" s="74"/>
      <c r="DE148" s="74"/>
      <c r="DF148" s="74"/>
      <c r="DG148" s="74"/>
      <c r="DH148" s="74"/>
      <c r="DI148" s="78"/>
      <c r="DJ148" s="74"/>
      <c r="DK148" s="74"/>
      <c r="DL148" s="78"/>
      <c r="DM148" s="74"/>
      <c r="DN148" s="74"/>
      <c r="DO148" s="78"/>
      <c r="DP148" s="74"/>
      <c r="DQ148" s="74"/>
      <c r="DR148" s="78"/>
      <c r="DS148" s="74"/>
      <c r="DT148" s="74"/>
      <c r="DU148" s="78"/>
      <c r="DV148" s="74"/>
      <c r="DW148" s="74"/>
      <c r="DX148" s="78">
        <v>15933</v>
      </c>
      <c r="DY148" s="74">
        <v>15933</v>
      </c>
      <c r="DZ148" s="74">
        <f t="shared" si="551"/>
        <v>100</v>
      </c>
      <c r="EA148" s="78"/>
      <c r="EB148" s="74"/>
      <c r="EC148" s="74"/>
      <c r="ED148" s="78"/>
      <c r="EE148" s="74"/>
      <c r="EF148" s="74"/>
      <c r="EG148" s="78"/>
      <c r="EH148" s="74"/>
      <c r="EI148" s="74"/>
      <c r="EJ148" s="78"/>
      <c r="EK148" s="74"/>
      <c r="EL148" s="74"/>
      <c r="EM148" s="78"/>
      <c r="EN148" s="74"/>
      <c r="EO148" s="74"/>
      <c r="EP148" s="74"/>
      <c r="EQ148" s="74"/>
      <c r="ER148" s="109"/>
      <c r="ES148" s="74"/>
      <c r="ET148" s="74"/>
      <c r="EU148" s="109"/>
      <c r="EV148" s="78"/>
      <c r="EW148" s="74"/>
      <c r="EX148" s="74"/>
      <c r="EY148" s="78"/>
      <c r="EZ148" s="74"/>
      <c r="FA148" s="74"/>
      <c r="FB148" s="78"/>
      <c r="FC148" s="74"/>
      <c r="FD148" s="74"/>
      <c r="FE148" s="78"/>
      <c r="FF148" s="74"/>
      <c r="FG148" s="74"/>
      <c r="FH148" s="78"/>
      <c r="FI148" s="74"/>
      <c r="FJ148" s="74"/>
      <c r="FK148" s="74"/>
      <c r="FL148" s="74"/>
      <c r="FM148" s="109"/>
      <c r="FN148" s="78"/>
      <c r="FO148" s="74"/>
      <c r="FP148" s="74"/>
      <c r="FQ148" s="74"/>
      <c r="FR148" s="74"/>
      <c r="FS148" s="109"/>
      <c r="FT148" s="74"/>
      <c r="FU148" s="74"/>
      <c r="FV148" s="109"/>
      <c r="FW148" s="74"/>
      <c r="FX148" s="74"/>
      <c r="FY148" s="109"/>
      <c r="FZ148" s="74"/>
      <c r="GA148" s="74"/>
      <c r="GB148" s="109"/>
      <c r="GC148" s="74"/>
      <c r="GD148" s="74"/>
      <c r="GE148" s="109"/>
      <c r="GF148" s="74"/>
      <c r="GG148" s="74"/>
      <c r="GH148" s="109"/>
      <c r="GI148" s="74"/>
      <c r="GJ148" s="74"/>
      <c r="GK148" s="109"/>
      <c r="GL148" s="74"/>
      <c r="GM148" s="74"/>
      <c r="GN148" s="109"/>
      <c r="GO148" s="74"/>
      <c r="GP148" s="74"/>
      <c r="GQ148" s="74"/>
      <c r="GR148" s="74"/>
      <c r="GS148" s="74"/>
      <c r="GT148" s="74"/>
      <c r="GU148" s="74"/>
      <c r="GV148" s="74"/>
      <c r="GW148" s="74"/>
      <c r="GX148" s="74"/>
      <c r="GY148" s="74"/>
      <c r="GZ148" s="74"/>
      <c r="HA148" s="74"/>
      <c r="HB148" s="74"/>
      <c r="HC148" s="74"/>
    </row>
    <row r="149" spans="1:211" s="31" customFormat="1" ht="15.75" x14ac:dyDescent="0.25">
      <c r="A149" s="41" t="s">
        <v>504</v>
      </c>
      <c r="B149" s="134">
        <f t="shared" si="663"/>
        <v>4429.125</v>
      </c>
      <c r="C149" s="134">
        <f t="shared" si="664"/>
        <v>4429.125</v>
      </c>
      <c r="D149" s="74">
        <f t="shared" si="104"/>
        <v>100</v>
      </c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>
        <v>1234.125</v>
      </c>
      <c r="BE149" s="74">
        <v>1234.125</v>
      </c>
      <c r="BF149" s="74">
        <f t="shared" si="661"/>
        <v>100</v>
      </c>
      <c r="BG149" s="74"/>
      <c r="BH149" s="74"/>
      <c r="BI149" s="74"/>
      <c r="BJ149" s="112"/>
      <c r="BK149" s="112"/>
      <c r="BL149" s="112"/>
      <c r="BM149" s="74"/>
      <c r="BN149" s="74"/>
      <c r="BO149" s="109"/>
      <c r="BP149" s="74"/>
      <c r="BQ149" s="74"/>
      <c r="BR149" s="109"/>
      <c r="BS149" s="74"/>
      <c r="BT149" s="74"/>
      <c r="BU149" s="109"/>
      <c r="BV149" s="74"/>
      <c r="BW149" s="74"/>
      <c r="BX149" s="109"/>
      <c r="BY149" s="74"/>
      <c r="BZ149" s="74"/>
      <c r="CA149" s="109"/>
      <c r="CB149" s="74"/>
      <c r="CC149" s="74"/>
      <c r="CD149" s="74"/>
      <c r="CE149" s="74"/>
      <c r="CF149" s="74"/>
      <c r="CG149" s="74"/>
      <c r="CH149" s="74"/>
      <c r="CI149" s="74"/>
      <c r="CJ149" s="74"/>
      <c r="CK149" s="74"/>
      <c r="CL149" s="74"/>
      <c r="CM149" s="74"/>
      <c r="CN149" s="74"/>
      <c r="CO149" s="74"/>
      <c r="CP149" s="74"/>
      <c r="CQ149" s="74"/>
      <c r="CR149" s="74"/>
      <c r="CS149" s="74"/>
      <c r="CT149" s="74"/>
      <c r="CU149" s="74"/>
      <c r="CV149" s="74"/>
      <c r="CW149" s="74"/>
      <c r="CX149" s="74"/>
      <c r="CY149" s="74"/>
      <c r="CZ149" s="74"/>
      <c r="DA149" s="74"/>
      <c r="DB149" s="74"/>
      <c r="DC149" s="74"/>
      <c r="DD149" s="74"/>
      <c r="DE149" s="74"/>
      <c r="DF149" s="74"/>
      <c r="DG149" s="74"/>
      <c r="DH149" s="74"/>
      <c r="DI149" s="78"/>
      <c r="DJ149" s="74"/>
      <c r="DK149" s="74"/>
      <c r="DL149" s="78"/>
      <c r="DM149" s="74"/>
      <c r="DN149" s="74"/>
      <c r="DO149" s="78"/>
      <c r="DP149" s="74"/>
      <c r="DQ149" s="74"/>
      <c r="DR149" s="78"/>
      <c r="DS149" s="74"/>
      <c r="DT149" s="74"/>
      <c r="DU149" s="78"/>
      <c r="DV149" s="74"/>
      <c r="DW149" s="74"/>
      <c r="DX149" s="78">
        <v>3195</v>
      </c>
      <c r="DY149" s="74">
        <v>3195</v>
      </c>
      <c r="DZ149" s="74">
        <f t="shared" si="551"/>
        <v>100</v>
      </c>
      <c r="EA149" s="78"/>
      <c r="EB149" s="74"/>
      <c r="EC149" s="74"/>
      <c r="ED149" s="78"/>
      <c r="EE149" s="74"/>
      <c r="EF149" s="74"/>
      <c r="EG149" s="78"/>
      <c r="EH149" s="74"/>
      <c r="EI149" s="74"/>
      <c r="EJ149" s="78"/>
      <c r="EK149" s="74"/>
      <c r="EL149" s="74"/>
      <c r="EM149" s="78"/>
      <c r="EN149" s="74"/>
      <c r="EO149" s="74"/>
      <c r="EP149" s="74"/>
      <c r="EQ149" s="74"/>
      <c r="ER149" s="109"/>
      <c r="ES149" s="74"/>
      <c r="ET149" s="74"/>
      <c r="EU149" s="109"/>
      <c r="EV149" s="78"/>
      <c r="EW149" s="74"/>
      <c r="EX149" s="74"/>
      <c r="EY149" s="78"/>
      <c r="EZ149" s="74"/>
      <c r="FA149" s="74"/>
      <c r="FB149" s="78"/>
      <c r="FC149" s="74"/>
      <c r="FD149" s="74"/>
      <c r="FE149" s="78"/>
      <c r="FF149" s="74"/>
      <c r="FG149" s="74"/>
      <c r="FH149" s="78"/>
      <c r="FI149" s="74"/>
      <c r="FJ149" s="74"/>
      <c r="FK149" s="74"/>
      <c r="FL149" s="74"/>
      <c r="FM149" s="109"/>
      <c r="FN149" s="78"/>
      <c r="FO149" s="74"/>
      <c r="FP149" s="74"/>
      <c r="FQ149" s="74"/>
      <c r="FR149" s="74"/>
      <c r="FS149" s="109"/>
      <c r="FT149" s="74"/>
      <c r="FU149" s="74"/>
      <c r="FV149" s="109"/>
      <c r="FW149" s="74"/>
      <c r="FX149" s="74"/>
      <c r="FY149" s="109"/>
      <c r="FZ149" s="74"/>
      <c r="GA149" s="74"/>
      <c r="GB149" s="109"/>
      <c r="GC149" s="74"/>
      <c r="GD149" s="74"/>
      <c r="GE149" s="109"/>
      <c r="GF149" s="74"/>
      <c r="GG149" s="74"/>
      <c r="GH149" s="109"/>
      <c r="GI149" s="74"/>
      <c r="GJ149" s="74"/>
      <c r="GK149" s="109"/>
      <c r="GL149" s="74"/>
      <c r="GM149" s="74"/>
      <c r="GN149" s="109"/>
      <c r="GO149" s="74"/>
      <c r="GP149" s="74"/>
      <c r="GQ149" s="74"/>
      <c r="GR149" s="74"/>
      <c r="GS149" s="74"/>
      <c r="GT149" s="74"/>
      <c r="GU149" s="74"/>
      <c r="GV149" s="74"/>
      <c r="GW149" s="74"/>
      <c r="GX149" s="74"/>
      <c r="GY149" s="74"/>
      <c r="GZ149" s="74"/>
      <c r="HA149" s="74"/>
      <c r="HB149" s="74"/>
      <c r="HC149" s="74"/>
    </row>
    <row r="150" spans="1:211" s="31" customFormat="1" ht="15.75" x14ac:dyDescent="0.25">
      <c r="A150" s="41" t="s">
        <v>505</v>
      </c>
      <c r="B150" s="134">
        <f t="shared" si="663"/>
        <v>4647</v>
      </c>
      <c r="C150" s="134">
        <f t="shared" si="664"/>
        <v>4647</v>
      </c>
      <c r="D150" s="74">
        <f t="shared" si="104"/>
        <v>100</v>
      </c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112"/>
      <c r="BK150" s="112"/>
      <c r="BL150" s="112"/>
      <c r="BM150" s="74"/>
      <c r="BN150" s="74"/>
      <c r="BO150" s="109"/>
      <c r="BP150" s="74"/>
      <c r="BQ150" s="74"/>
      <c r="BR150" s="109"/>
      <c r="BS150" s="74"/>
      <c r="BT150" s="74"/>
      <c r="BU150" s="109"/>
      <c r="BV150" s="74"/>
      <c r="BW150" s="74"/>
      <c r="BX150" s="109"/>
      <c r="BY150" s="74"/>
      <c r="BZ150" s="74"/>
      <c r="CA150" s="109"/>
      <c r="CB150" s="74"/>
      <c r="CC150" s="74"/>
      <c r="CD150" s="74"/>
      <c r="CE150" s="74"/>
      <c r="CF150" s="74"/>
      <c r="CG150" s="109"/>
      <c r="CH150" s="74"/>
      <c r="CI150" s="74"/>
      <c r="CJ150" s="109"/>
      <c r="CK150" s="74"/>
      <c r="CL150" s="74"/>
      <c r="CM150" s="109"/>
      <c r="CN150" s="74"/>
      <c r="CO150" s="74"/>
      <c r="CP150" s="109"/>
      <c r="CQ150" s="74"/>
      <c r="CR150" s="74"/>
      <c r="CS150" s="109"/>
      <c r="CT150" s="74"/>
      <c r="CU150" s="74"/>
      <c r="CV150" s="109"/>
      <c r="CW150" s="74"/>
      <c r="CX150" s="74"/>
      <c r="CY150" s="109"/>
      <c r="CZ150" s="74"/>
      <c r="DA150" s="74"/>
      <c r="DB150" s="74"/>
      <c r="DC150" s="74"/>
      <c r="DD150" s="74"/>
      <c r="DE150" s="109"/>
      <c r="DF150" s="74"/>
      <c r="DG150" s="74"/>
      <c r="DH150" s="74"/>
      <c r="DI150" s="78"/>
      <c r="DJ150" s="74"/>
      <c r="DK150" s="109"/>
      <c r="DL150" s="78"/>
      <c r="DM150" s="74"/>
      <c r="DN150" s="109"/>
      <c r="DO150" s="78"/>
      <c r="DP150" s="74"/>
      <c r="DQ150" s="109"/>
      <c r="DR150" s="78"/>
      <c r="DS150" s="74"/>
      <c r="DT150" s="109"/>
      <c r="DU150" s="78"/>
      <c r="DV150" s="74"/>
      <c r="DW150" s="109"/>
      <c r="DX150" s="78">
        <v>4647</v>
      </c>
      <c r="DY150" s="74">
        <v>4647</v>
      </c>
      <c r="DZ150" s="74">
        <f t="shared" si="551"/>
        <v>100</v>
      </c>
      <c r="EA150" s="78"/>
      <c r="EB150" s="74"/>
      <c r="EC150" s="109"/>
      <c r="ED150" s="78"/>
      <c r="EE150" s="74"/>
      <c r="EF150" s="109"/>
      <c r="EG150" s="78"/>
      <c r="EH150" s="74"/>
      <c r="EI150" s="109"/>
      <c r="EJ150" s="78"/>
      <c r="EK150" s="74"/>
      <c r="EL150" s="109"/>
      <c r="EM150" s="78"/>
      <c r="EN150" s="74"/>
      <c r="EO150" s="109"/>
      <c r="EP150" s="74"/>
      <c r="EQ150" s="74"/>
      <c r="ER150" s="109"/>
      <c r="ES150" s="74"/>
      <c r="ET150" s="74"/>
      <c r="EU150" s="109"/>
      <c r="EV150" s="78"/>
      <c r="EW150" s="74"/>
      <c r="EX150" s="109"/>
      <c r="EY150" s="78"/>
      <c r="EZ150" s="74"/>
      <c r="FA150" s="109"/>
      <c r="FB150" s="78"/>
      <c r="FC150" s="74"/>
      <c r="FD150" s="109"/>
      <c r="FE150" s="78"/>
      <c r="FF150" s="74"/>
      <c r="FG150" s="109"/>
      <c r="FH150" s="78"/>
      <c r="FI150" s="74"/>
      <c r="FJ150" s="109"/>
      <c r="FK150" s="74"/>
      <c r="FL150" s="74"/>
      <c r="FM150" s="109"/>
      <c r="FN150" s="78"/>
      <c r="FO150" s="74"/>
      <c r="FP150" s="109"/>
      <c r="FQ150" s="74"/>
      <c r="FR150" s="74"/>
      <c r="FS150" s="109"/>
      <c r="FT150" s="74"/>
      <c r="FU150" s="74"/>
      <c r="FV150" s="109"/>
      <c r="FW150" s="74"/>
      <c r="FX150" s="74"/>
      <c r="FY150" s="109"/>
      <c r="FZ150" s="74"/>
      <c r="GA150" s="74"/>
      <c r="GB150" s="109"/>
      <c r="GC150" s="74"/>
      <c r="GD150" s="74"/>
      <c r="GE150" s="109"/>
      <c r="GF150" s="74"/>
      <c r="GG150" s="74"/>
      <c r="GH150" s="109"/>
      <c r="GI150" s="74"/>
      <c r="GJ150" s="74"/>
      <c r="GK150" s="109"/>
      <c r="GL150" s="74"/>
      <c r="GM150" s="74"/>
      <c r="GN150" s="109"/>
      <c r="GO150" s="74"/>
      <c r="GP150" s="74"/>
      <c r="GQ150" s="74"/>
      <c r="GR150" s="74"/>
      <c r="GS150" s="74"/>
      <c r="GT150" s="74"/>
      <c r="GU150" s="74"/>
      <c r="GV150" s="74"/>
      <c r="GW150" s="74"/>
      <c r="GX150" s="74"/>
      <c r="GY150" s="74"/>
      <c r="GZ150" s="74"/>
      <c r="HA150" s="74"/>
      <c r="HB150" s="74"/>
      <c r="HC150" s="74"/>
    </row>
    <row r="151" spans="1:211" s="31" customFormat="1" ht="15.75" x14ac:dyDescent="0.25">
      <c r="A151" s="41" t="s">
        <v>506</v>
      </c>
      <c r="B151" s="134">
        <f t="shared" si="663"/>
        <v>2541</v>
      </c>
      <c r="C151" s="134">
        <f t="shared" si="664"/>
        <v>2541</v>
      </c>
      <c r="D151" s="74">
        <f t="shared" si="104"/>
        <v>100</v>
      </c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112"/>
      <c r="BK151" s="112"/>
      <c r="BL151" s="112"/>
      <c r="BM151" s="74"/>
      <c r="BN151" s="74"/>
      <c r="BO151" s="109"/>
      <c r="BP151" s="74"/>
      <c r="BQ151" s="74"/>
      <c r="BR151" s="109"/>
      <c r="BS151" s="74"/>
      <c r="BT151" s="74"/>
      <c r="BU151" s="109"/>
      <c r="BV151" s="74"/>
      <c r="BW151" s="74"/>
      <c r="BX151" s="109"/>
      <c r="BY151" s="74"/>
      <c r="BZ151" s="74"/>
      <c r="CA151" s="109"/>
      <c r="CB151" s="74"/>
      <c r="CC151" s="74"/>
      <c r="CD151" s="74"/>
      <c r="CE151" s="74"/>
      <c r="CF151" s="74"/>
      <c r="CG151" s="109"/>
      <c r="CH151" s="74"/>
      <c r="CI151" s="74"/>
      <c r="CJ151" s="109"/>
      <c r="CK151" s="74"/>
      <c r="CL151" s="74"/>
      <c r="CM151" s="109"/>
      <c r="CN151" s="74"/>
      <c r="CO151" s="74"/>
      <c r="CP151" s="109"/>
      <c r="CQ151" s="74"/>
      <c r="CR151" s="74"/>
      <c r="CS151" s="109"/>
      <c r="CT151" s="74"/>
      <c r="CU151" s="74"/>
      <c r="CV151" s="109"/>
      <c r="CW151" s="74"/>
      <c r="CX151" s="74"/>
      <c r="CY151" s="109"/>
      <c r="CZ151" s="74"/>
      <c r="DA151" s="74"/>
      <c r="DB151" s="74"/>
      <c r="DC151" s="74"/>
      <c r="DD151" s="74"/>
      <c r="DE151" s="109"/>
      <c r="DF151" s="74"/>
      <c r="DG151" s="74"/>
      <c r="DH151" s="74"/>
      <c r="DI151" s="78"/>
      <c r="DJ151" s="74"/>
      <c r="DK151" s="109"/>
      <c r="DL151" s="78"/>
      <c r="DM151" s="74"/>
      <c r="DN151" s="109"/>
      <c r="DO151" s="78"/>
      <c r="DP151" s="74"/>
      <c r="DQ151" s="109"/>
      <c r="DR151" s="78"/>
      <c r="DS151" s="74"/>
      <c r="DT151" s="109"/>
      <c r="DU151" s="78"/>
      <c r="DV151" s="74"/>
      <c r="DW151" s="109"/>
      <c r="DX151" s="78">
        <v>2541</v>
      </c>
      <c r="DY151" s="74">
        <v>2541</v>
      </c>
      <c r="DZ151" s="74">
        <f t="shared" si="551"/>
        <v>100</v>
      </c>
      <c r="EA151" s="78"/>
      <c r="EB151" s="74"/>
      <c r="EC151" s="109"/>
      <c r="ED151" s="78"/>
      <c r="EE151" s="74"/>
      <c r="EF151" s="109"/>
      <c r="EG151" s="78"/>
      <c r="EH151" s="74"/>
      <c r="EI151" s="109"/>
      <c r="EJ151" s="78"/>
      <c r="EK151" s="74"/>
      <c r="EL151" s="109"/>
      <c r="EM151" s="78"/>
      <c r="EN151" s="74"/>
      <c r="EO151" s="109"/>
      <c r="EP151" s="74"/>
      <c r="EQ151" s="74"/>
      <c r="ER151" s="109"/>
      <c r="ES151" s="74"/>
      <c r="ET151" s="74"/>
      <c r="EU151" s="109"/>
      <c r="EV151" s="78"/>
      <c r="EW151" s="74"/>
      <c r="EX151" s="109"/>
      <c r="EY151" s="78"/>
      <c r="EZ151" s="74"/>
      <c r="FA151" s="109"/>
      <c r="FB151" s="78"/>
      <c r="FC151" s="74"/>
      <c r="FD151" s="109"/>
      <c r="FE151" s="78"/>
      <c r="FF151" s="74"/>
      <c r="FG151" s="109"/>
      <c r="FH151" s="78"/>
      <c r="FI151" s="74"/>
      <c r="FJ151" s="109"/>
      <c r="FK151" s="74"/>
      <c r="FL151" s="74"/>
      <c r="FM151" s="109"/>
      <c r="FN151" s="78"/>
      <c r="FO151" s="74"/>
      <c r="FP151" s="109"/>
      <c r="FQ151" s="74"/>
      <c r="FR151" s="74"/>
      <c r="FS151" s="109"/>
      <c r="FT151" s="74"/>
      <c r="FU151" s="74"/>
      <c r="FV151" s="109"/>
      <c r="FW151" s="74"/>
      <c r="FX151" s="74"/>
      <c r="FY151" s="109"/>
      <c r="FZ151" s="74"/>
      <c r="GA151" s="74"/>
      <c r="GB151" s="109"/>
      <c r="GC151" s="74"/>
      <c r="GD151" s="74"/>
      <c r="GE151" s="109"/>
      <c r="GF151" s="74"/>
      <c r="GG151" s="74"/>
      <c r="GH151" s="109"/>
      <c r="GI151" s="74"/>
      <c r="GJ151" s="74"/>
      <c r="GK151" s="109"/>
      <c r="GL151" s="74"/>
      <c r="GM151" s="74"/>
      <c r="GN151" s="109"/>
      <c r="GO151" s="74"/>
      <c r="GP151" s="74"/>
      <c r="GQ151" s="74"/>
      <c r="GR151" s="74"/>
      <c r="GS151" s="74"/>
      <c r="GT151" s="74"/>
      <c r="GU151" s="74"/>
      <c r="GV151" s="74"/>
      <c r="GW151" s="74"/>
      <c r="GX151" s="74"/>
      <c r="GY151" s="74"/>
      <c r="GZ151" s="74"/>
      <c r="HA151" s="74"/>
      <c r="HB151" s="74"/>
      <c r="HC151" s="74"/>
    </row>
    <row r="152" spans="1:211" s="31" customFormat="1" ht="15.75" x14ac:dyDescent="0.25">
      <c r="A152" s="41" t="s">
        <v>507</v>
      </c>
      <c r="B152" s="134">
        <f t="shared" si="663"/>
        <v>3879</v>
      </c>
      <c r="C152" s="134">
        <f t="shared" si="664"/>
        <v>3878.9987999999998</v>
      </c>
      <c r="D152" s="74">
        <f t="shared" si="104"/>
        <v>99.999969064191802</v>
      </c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112"/>
      <c r="BK152" s="112"/>
      <c r="BL152" s="112"/>
      <c r="BM152" s="74"/>
      <c r="BN152" s="74"/>
      <c r="BO152" s="109"/>
      <c r="BP152" s="74"/>
      <c r="BQ152" s="74"/>
      <c r="BR152" s="109"/>
      <c r="BS152" s="74"/>
      <c r="BT152" s="74"/>
      <c r="BU152" s="109"/>
      <c r="BV152" s="74"/>
      <c r="BW152" s="74"/>
      <c r="BX152" s="109"/>
      <c r="BY152" s="74"/>
      <c r="BZ152" s="74"/>
      <c r="CA152" s="109"/>
      <c r="CB152" s="74"/>
      <c r="CC152" s="74"/>
      <c r="CD152" s="74"/>
      <c r="CE152" s="74"/>
      <c r="CF152" s="74"/>
      <c r="CG152" s="109"/>
      <c r="CH152" s="74"/>
      <c r="CI152" s="74"/>
      <c r="CJ152" s="109"/>
      <c r="CK152" s="74"/>
      <c r="CL152" s="74"/>
      <c r="CM152" s="109"/>
      <c r="CN152" s="74"/>
      <c r="CO152" s="74"/>
      <c r="CP152" s="109"/>
      <c r="CQ152" s="74"/>
      <c r="CR152" s="74"/>
      <c r="CS152" s="109"/>
      <c r="CT152" s="74"/>
      <c r="CU152" s="74"/>
      <c r="CV152" s="109"/>
      <c r="CW152" s="74"/>
      <c r="CX152" s="74"/>
      <c r="CY152" s="109"/>
      <c r="CZ152" s="74"/>
      <c r="DA152" s="74"/>
      <c r="DB152" s="74"/>
      <c r="DC152" s="74"/>
      <c r="DD152" s="74"/>
      <c r="DE152" s="109"/>
      <c r="DF152" s="74"/>
      <c r="DG152" s="74"/>
      <c r="DH152" s="74"/>
      <c r="DI152" s="78"/>
      <c r="DJ152" s="74"/>
      <c r="DK152" s="109"/>
      <c r="DL152" s="78"/>
      <c r="DM152" s="74"/>
      <c r="DN152" s="109"/>
      <c r="DO152" s="78"/>
      <c r="DP152" s="74"/>
      <c r="DQ152" s="109"/>
      <c r="DR152" s="78"/>
      <c r="DS152" s="74"/>
      <c r="DT152" s="109"/>
      <c r="DU152" s="78"/>
      <c r="DV152" s="74"/>
      <c r="DW152" s="109"/>
      <c r="DX152" s="78">
        <v>3879</v>
      </c>
      <c r="DY152" s="74">
        <v>3878.9987999999998</v>
      </c>
      <c r="DZ152" s="74">
        <f t="shared" si="551"/>
        <v>99.999969064191802</v>
      </c>
      <c r="EA152" s="78"/>
      <c r="EB152" s="74"/>
      <c r="EC152" s="109"/>
      <c r="ED152" s="78"/>
      <c r="EE152" s="74"/>
      <c r="EF152" s="109"/>
      <c r="EG152" s="78"/>
      <c r="EH152" s="74"/>
      <c r="EI152" s="109"/>
      <c r="EJ152" s="78"/>
      <c r="EK152" s="74"/>
      <c r="EL152" s="109"/>
      <c r="EM152" s="78"/>
      <c r="EN152" s="74"/>
      <c r="EO152" s="109"/>
      <c r="EP152" s="74"/>
      <c r="EQ152" s="74"/>
      <c r="ER152" s="109"/>
      <c r="ES152" s="74"/>
      <c r="ET152" s="74"/>
      <c r="EU152" s="109"/>
      <c r="EV152" s="78"/>
      <c r="EW152" s="74"/>
      <c r="EX152" s="109"/>
      <c r="EY152" s="78"/>
      <c r="EZ152" s="74"/>
      <c r="FA152" s="109"/>
      <c r="FB152" s="78"/>
      <c r="FC152" s="74"/>
      <c r="FD152" s="109"/>
      <c r="FE152" s="78"/>
      <c r="FF152" s="74"/>
      <c r="FG152" s="109"/>
      <c r="FH152" s="78"/>
      <c r="FI152" s="74"/>
      <c r="FJ152" s="109"/>
      <c r="FK152" s="74"/>
      <c r="FL152" s="74"/>
      <c r="FM152" s="109"/>
      <c r="FN152" s="78"/>
      <c r="FO152" s="74"/>
      <c r="FP152" s="109"/>
      <c r="FQ152" s="74"/>
      <c r="FR152" s="74"/>
      <c r="FS152" s="109"/>
      <c r="FT152" s="74"/>
      <c r="FU152" s="74"/>
      <c r="FV152" s="109"/>
      <c r="FW152" s="74"/>
      <c r="FX152" s="74"/>
      <c r="FY152" s="109"/>
      <c r="FZ152" s="74"/>
      <c r="GA152" s="74"/>
      <c r="GB152" s="109"/>
      <c r="GC152" s="74"/>
      <c r="GD152" s="74"/>
      <c r="GE152" s="109"/>
      <c r="GF152" s="74"/>
      <c r="GG152" s="74"/>
      <c r="GH152" s="109"/>
      <c r="GI152" s="74"/>
      <c r="GJ152" s="74"/>
      <c r="GK152" s="109"/>
      <c r="GL152" s="74"/>
      <c r="GM152" s="74"/>
      <c r="GN152" s="109"/>
      <c r="GO152" s="74"/>
      <c r="GP152" s="74"/>
      <c r="GQ152" s="74"/>
      <c r="GR152" s="74"/>
      <c r="GS152" s="74"/>
      <c r="GT152" s="74"/>
      <c r="GU152" s="74"/>
      <c r="GV152" s="74"/>
      <c r="GW152" s="74"/>
      <c r="GX152" s="74"/>
      <c r="GY152" s="74"/>
      <c r="GZ152" s="74"/>
      <c r="HA152" s="74"/>
      <c r="HB152" s="74"/>
      <c r="HC152" s="74"/>
    </row>
    <row r="153" spans="1:211" s="31" customFormat="1" ht="15.75" x14ac:dyDescent="0.25">
      <c r="A153" s="41" t="s">
        <v>508</v>
      </c>
      <c r="B153" s="134">
        <f t="shared" si="663"/>
        <v>1698</v>
      </c>
      <c r="C153" s="134">
        <f t="shared" si="664"/>
        <v>1698</v>
      </c>
      <c r="D153" s="74">
        <f t="shared" si="104"/>
        <v>100</v>
      </c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112"/>
      <c r="BK153" s="112"/>
      <c r="BL153" s="112"/>
      <c r="BM153" s="74"/>
      <c r="BN153" s="74"/>
      <c r="BO153" s="109"/>
      <c r="BP153" s="74"/>
      <c r="BQ153" s="74"/>
      <c r="BR153" s="109"/>
      <c r="BS153" s="74"/>
      <c r="BT153" s="74"/>
      <c r="BU153" s="109"/>
      <c r="BV153" s="74"/>
      <c r="BW153" s="74"/>
      <c r="BX153" s="109"/>
      <c r="BY153" s="74"/>
      <c r="BZ153" s="74"/>
      <c r="CA153" s="109"/>
      <c r="CB153" s="74"/>
      <c r="CC153" s="74"/>
      <c r="CD153" s="74"/>
      <c r="CE153" s="74"/>
      <c r="CF153" s="74"/>
      <c r="CG153" s="109"/>
      <c r="CH153" s="74"/>
      <c r="CI153" s="74"/>
      <c r="CJ153" s="109"/>
      <c r="CK153" s="74"/>
      <c r="CL153" s="74"/>
      <c r="CM153" s="109"/>
      <c r="CN153" s="74"/>
      <c r="CO153" s="74"/>
      <c r="CP153" s="109"/>
      <c r="CQ153" s="74"/>
      <c r="CR153" s="74"/>
      <c r="CS153" s="109"/>
      <c r="CT153" s="74"/>
      <c r="CU153" s="74"/>
      <c r="CV153" s="109"/>
      <c r="CW153" s="74"/>
      <c r="CX153" s="74"/>
      <c r="CY153" s="109"/>
      <c r="CZ153" s="74"/>
      <c r="DA153" s="74"/>
      <c r="DB153" s="74"/>
      <c r="DC153" s="74"/>
      <c r="DD153" s="74"/>
      <c r="DE153" s="109"/>
      <c r="DF153" s="74"/>
      <c r="DG153" s="74"/>
      <c r="DH153" s="74"/>
      <c r="DI153" s="78"/>
      <c r="DJ153" s="74"/>
      <c r="DK153" s="109"/>
      <c r="DL153" s="78"/>
      <c r="DM153" s="74"/>
      <c r="DN153" s="109"/>
      <c r="DO153" s="78"/>
      <c r="DP153" s="74"/>
      <c r="DQ153" s="109"/>
      <c r="DR153" s="78"/>
      <c r="DS153" s="74"/>
      <c r="DT153" s="109"/>
      <c r="DU153" s="78"/>
      <c r="DV153" s="74"/>
      <c r="DW153" s="109"/>
      <c r="DX153" s="78">
        <v>1698</v>
      </c>
      <c r="DY153" s="74">
        <v>1698</v>
      </c>
      <c r="DZ153" s="74">
        <f t="shared" si="551"/>
        <v>100</v>
      </c>
      <c r="EA153" s="78"/>
      <c r="EB153" s="74"/>
      <c r="EC153" s="109"/>
      <c r="ED153" s="78"/>
      <c r="EE153" s="74"/>
      <c r="EF153" s="109"/>
      <c r="EG153" s="78"/>
      <c r="EH153" s="74"/>
      <c r="EI153" s="109"/>
      <c r="EJ153" s="78"/>
      <c r="EK153" s="74"/>
      <c r="EL153" s="109"/>
      <c r="EM153" s="78"/>
      <c r="EN153" s="74"/>
      <c r="EO153" s="109"/>
      <c r="EP153" s="74"/>
      <c r="EQ153" s="74"/>
      <c r="ER153" s="109"/>
      <c r="ES153" s="74"/>
      <c r="ET153" s="74"/>
      <c r="EU153" s="109"/>
      <c r="EV153" s="78"/>
      <c r="EW153" s="74"/>
      <c r="EX153" s="109"/>
      <c r="EY153" s="78"/>
      <c r="EZ153" s="74"/>
      <c r="FA153" s="109"/>
      <c r="FB153" s="78"/>
      <c r="FC153" s="74"/>
      <c r="FD153" s="109"/>
      <c r="FE153" s="78"/>
      <c r="FF153" s="74"/>
      <c r="FG153" s="109"/>
      <c r="FH153" s="78"/>
      <c r="FI153" s="74"/>
      <c r="FJ153" s="109"/>
      <c r="FK153" s="74"/>
      <c r="FL153" s="74"/>
      <c r="FM153" s="109"/>
      <c r="FN153" s="78"/>
      <c r="FO153" s="74"/>
      <c r="FP153" s="109"/>
      <c r="FQ153" s="74"/>
      <c r="FR153" s="74"/>
      <c r="FS153" s="109"/>
      <c r="FT153" s="74"/>
      <c r="FU153" s="74"/>
      <c r="FV153" s="109"/>
      <c r="FW153" s="74"/>
      <c r="FX153" s="74"/>
      <c r="FY153" s="109"/>
      <c r="FZ153" s="74"/>
      <c r="GA153" s="74"/>
      <c r="GB153" s="109"/>
      <c r="GC153" s="74"/>
      <c r="GD153" s="74"/>
      <c r="GE153" s="109"/>
      <c r="GF153" s="74"/>
      <c r="GG153" s="74"/>
      <c r="GH153" s="109"/>
      <c r="GI153" s="74"/>
      <c r="GJ153" s="74"/>
      <c r="GK153" s="109"/>
      <c r="GL153" s="74"/>
      <c r="GM153" s="74"/>
      <c r="GN153" s="109"/>
      <c r="GO153" s="74"/>
      <c r="GP153" s="74"/>
      <c r="GQ153" s="74"/>
      <c r="GR153" s="74"/>
      <c r="GS153" s="74"/>
      <c r="GT153" s="74"/>
      <c r="GU153" s="74"/>
      <c r="GV153" s="74"/>
      <c r="GW153" s="74"/>
      <c r="GX153" s="74"/>
      <c r="GY153" s="74"/>
      <c r="GZ153" s="74"/>
      <c r="HA153" s="74"/>
      <c r="HB153" s="74"/>
      <c r="HC153" s="74"/>
    </row>
    <row r="154" spans="1:211" s="31" customFormat="1" ht="15.75" x14ac:dyDescent="0.25">
      <c r="A154" s="41" t="s">
        <v>510</v>
      </c>
      <c r="B154" s="134">
        <f t="shared" si="663"/>
        <v>3024</v>
      </c>
      <c r="C154" s="134">
        <f t="shared" si="664"/>
        <v>3024</v>
      </c>
      <c r="D154" s="74">
        <f t="shared" si="104"/>
        <v>100</v>
      </c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112"/>
      <c r="BK154" s="112"/>
      <c r="BL154" s="112"/>
      <c r="BM154" s="74"/>
      <c r="BN154" s="74"/>
      <c r="BO154" s="109"/>
      <c r="BP154" s="74"/>
      <c r="BQ154" s="74"/>
      <c r="BR154" s="109"/>
      <c r="BS154" s="74"/>
      <c r="BT154" s="74"/>
      <c r="BU154" s="109"/>
      <c r="BV154" s="74"/>
      <c r="BW154" s="74"/>
      <c r="BX154" s="109"/>
      <c r="BY154" s="74"/>
      <c r="BZ154" s="74"/>
      <c r="CA154" s="109"/>
      <c r="CB154" s="74"/>
      <c r="CC154" s="74"/>
      <c r="CD154" s="74"/>
      <c r="CE154" s="74"/>
      <c r="CF154" s="74"/>
      <c r="CG154" s="109"/>
      <c r="CH154" s="74"/>
      <c r="CI154" s="74"/>
      <c r="CJ154" s="109"/>
      <c r="CK154" s="74"/>
      <c r="CL154" s="74"/>
      <c r="CM154" s="109"/>
      <c r="CN154" s="74"/>
      <c r="CO154" s="74"/>
      <c r="CP154" s="109"/>
      <c r="CQ154" s="74"/>
      <c r="CR154" s="74"/>
      <c r="CS154" s="109"/>
      <c r="CT154" s="74"/>
      <c r="CU154" s="74"/>
      <c r="CV154" s="109"/>
      <c r="CW154" s="74"/>
      <c r="CX154" s="74"/>
      <c r="CY154" s="109"/>
      <c r="CZ154" s="74"/>
      <c r="DA154" s="74"/>
      <c r="DB154" s="74"/>
      <c r="DC154" s="74"/>
      <c r="DD154" s="74"/>
      <c r="DE154" s="109"/>
      <c r="DF154" s="74"/>
      <c r="DG154" s="74"/>
      <c r="DH154" s="74"/>
      <c r="DI154" s="78"/>
      <c r="DJ154" s="74"/>
      <c r="DK154" s="109"/>
      <c r="DL154" s="78"/>
      <c r="DM154" s="74"/>
      <c r="DN154" s="109"/>
      <c r="DO154" s="78"/>
      <c r="DP154" s="74"/>
      <c r="DQ154" s="109"/>
      <c r="DR154" s="78"/>
      <c r="DS154" s="74"/>
      <c r="DT154" s="109"/>
      <c r="DU154" s="78"/>
      <c r="DV154" s="74"/>
      <c r="DW154" s="109"/>
      <c r="DX154" s="78">
        <v>3024</v>
      </c>
      <c r="DY154" s="74">
        <v>3024</v>
      </c>
      <c r="DZ154" s="74">
        <f t="shared" si="551"/>
        <v>100</v>
      </c>
      <c r="EA154" s="78"/>
      <c r="EB154" s="74"/>
      <c r="EC154" s="109"/>
      <c r="ED154" s="78"/>
      <c r="EE154" s="74"/>
      <c r="EF154" s="109"/>
      <c r="EG154" s="78"/>
      <c r="EH154" s="74"/>
      <c r="EI154" s="109"/>
      <c r="EJ154" s="78"/>
      <c r="EK154" s="74"/>
      <c r="EL154" s="109"/>
      <c r="EM154" s="78"/>
      <c r="EN154" s="74"/>
      <c r="EO154" s="109"/>
      <c r="EP154" s="74"/>
      <c r="EQ154" s="74"/>
      <c r="ER154" s="109"/>
      <c r="ES154" s="74"/>
      <c r="ET154" s="74"/>
      <c r="EU154" s="109"/>
      <c r="EV154" s="78"/>
      <c r="EW154" s="74"/>
      <c r="EX154" s="109"/>
      <c r="EY154" s="78"/>
      <c r="EZ154" s="74"/>
      <c r="FA154" s="109"/>
      <c r="FB154" s="78"/>
      <c r="FC154" s="74"/>
      <c r="FD154" s="109"/>
      <c r="FE154" s="78"/>
      <c r="FF154" s="74"/>
      <c r="FG154" s="109"/>
      <c r="FH154" s="78"/>
      <c r="FI154" s="74"/>
      <c r="FJ154" s="109"/>
      <c r="FK154" s="74"/>
      <c r="FL154" s="74"/>
      <c r="FM154" s="109"/>
      <c r="FN154" s="78"/>
      <c r="FO154" s="74"/>
      <c r="FP154" s="109"/>
      <c r="FQ154" s="74"/>
      <c r="FR154" s="74"/>
      <c r="FS154" s="109"/>
      <c r="FT154" s="74"/>
      <c r="FU154" s="74"/>
      <c r="FV154" s="109"/>
      <c r="FW154" s="74"/>
      <c r="FX154" s="74"/>
      <c r="FY154" s="109"/>
      <c r="FZ154" s="74"/>
      <c r="GA154" s="74"/>
      <c r="GB154" s="109"/>
      <c r="GC154" s="74"/>
      <c r="GD154" s="74"/>
      <c r="GE154" s="109"/>
      <c r="GF154" s="74"/>
      <c r="GG154" s="74"/>
      <c r="GH154" s="109"/>
      <c r="GI154" s="74"/>
      <c r="GJ154" s="74"/>
      <c r="GK154" s="109"/>
      <c r="GL154" s="74"/>
      <c r="GM154" s="74"/>
      <c r="GN154" s="109"/>
      <c r="GO154" s="74"/>
      <c r="GP154" s="74"/>
      <c r="GQ154" s="74"/>
      <c r="GR154" s="74"/>
      <c r="GS154" s="74"/>
      <c r="GT154" s="74"/>
      <c r="GU154" s="74"/>
      <c r="GV154" s="74"/>
      <c r="GW154" s="74"/>
      <c r="GX154" s="74"/>
      <c r="GY154" s="74"/>
      <c r="GZ154" s="74"/>
      <c r="HA154" s="74"/>
      <c r="HB154" s="74"/>
      <c r="HC154" s="74"/>
    </row>
    <row r="155" spans="1:211" s="31" customFormat="1" ht="15.75" x14ac:dyDescent="0.25">
      <c r="A155" s="41" t="s">
        <v>509</v>
      </c>
      <c r="B155" s="134">
        <f t="shared" si="663"/>
        <v>17646.66</v>
      </c>
      <c r="C155" s="134">
        <f t="shared" si="664"/>
        <v>9225.7152000000006</v>
      </c>
      <c r="D155" s="74">
        <f t="shared" si="104"/>
        <v>52.280234333295937</v>
      </c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112"/>
      <c r="BK155" s="112"/>
      <c r="BL155" s="112"/>
      <c r="BM155" s="74"/>
      <c r="BN155" s="74"/>
      <c r="BO155" s="109"/>
      <c r="BP155" s="74"/>
      <c r="BQ155" s="74"/>
      <c r="BR155" s="109"/>
      <c r="BS155" s="74"/>
      <c r="BT155" s="74"/>
      <c r="BU155" s="109"/>
      <c r="BV155" s="74"/>
      <c r="BW155" s="74"/>
      <c r="BX155" s="109"/>
      <c r="BY155" s="74"/>
      <c r="BZ155" s="74"/>
      <c r="CA155" s="109"/>
      <c r="CB155" s="74">
        <v>15570.66</v>
      </c>
      <c r="CC155" s="74">
        <v>7149.7152000000006</v>
      </c>
      <c r="CD155" s="74">
        <f>CC155/CB155*100</f>
        <v>45.917868606725733</v>
      </c>
      <c r="CE155" s="74"/>
      <c r="CF155" s="74"/>
      <c r="CG155" s="109"/>
      <c r="CH155" s="74"/>
      <c r="CI155" s="74"/>
      <c r="CJ155" s="109"/>
      <c r="CK155" s="74"/>
      <c r="CL155" s="74"/>
      <c r="CM155" s="109"/>
      <c r="CN155" s="74"/>
      <c r="CO155" s="74"/>
      <c r="CP155" s="109"/>
      <c r="CQ155" s="74"/>
      <c r="CR155" s="74"/>
      <c r="CS155" s="109"/>
      <c r="CT155" s="74"/>
      <c r="CU155" s="74"/>
      <c r="CV155" s="109"/>
      <c r="CW155" s="74"/>
      <c r="CX155" s="74"/>
      <c r="CY155" s="109"/>
      <c r="CZ155" s="74"/>
      <c r="DA155" s="74"/>
      <c r="DB155" s="109"/>
      <c r="DC155" s="74"/>
      <c r="DD155" s="74"/>
      <c r="DE155" s="109"/>
      <c r="DF155" s="74"/>
      <c r="DG155" s="74"/>
      <c r="DH155" s="74"/>
      <c r="DI155" s="78"/>
      <c r="DJ155" s="74"/>
      <c r="DK155" s="109"/>
      <c r="DL155" s="78"/>
      <c r="DM155" s="74"/>
      <c r="DN155" s="109"/>
      <c r="DO155" s="78"/>
      <c r="DP155" s="74"/>
      <c r="DQ155" s="109"/>
      <c r="DR155" s="78"/>
      <c r="DS155" s="74"/>
      <c r="DT155" s="109"/>
      <c r="DU155" s="78"/>
      <c r="DV155" s="74"/>
      <c r="DW155" s="109"/>
      <c r="DX155" s="78">
        <v>2076</v>
      </c>
      <c r="DY155" s="74">
        <v>2076</v>
      </c>
      <c r="DZ155" s="74">
        <f t="shared" si="551"/>
        <v>100</v>
      </c>
      <c r="EA155" s="78"/>
      <c r="EB155" s="74"/>
      <c r="EC155" s="109"/>
      <c r="ED155" s="78"/>
      <c r="EE155" s="74"/>
      <c r="EF155" s="109"/>
      <c r="EG155" s="78"/>
      <c r="EH155" s="74"/>
      <c r="EI155" s="109"/>
      <c r="EJ155" s="78"/>
      <c r="EK155" s="74"/>
      <c r="EL155" s="109"/>
      <c r="EM155" s="78"/>
      <c r="EN155" s="74"/>
      <c r="EO155" s="109"/>
      <c r="EP155" s="74"/>
      <c r="EQ155" s="74"/>
      <c r="ER155" s="109"/>
      <c r="ES155" s="74"/>
      <c r="ET155" s="74"/>
      <c r="EU155" s="109"/>
      <c r="EV155" s="78"/>
      <c r="EW155" s="74"/>
      <c r="EX155" s="109"/>
      <c r="EY155" s="78"/>
      <c r="EZ155" s="74"/>
      <c r="FA155" s="109"/>
      <c r="FB155" s="78"/>
      <c r="FC155" s="74"/>
      <c r="FD155" s="109"/>
      <c r="FE155" s="78"/>
      <c r="FF155" s="74"/>
      <c r="FG155" s="109"/>
      <c r="FH155" s="78"/>
      <c r="FI155" s="74"/>
      <c r="FJ155" s="109"/>
      <c r="FK155" s="74"/>
      <c r="FL155" s="74"/>
      <c r="FM155" s="109"/>
      <c r="FN155" s="78"/>
      <c r="FO155" s="74"/>
      <c r="FP155" s="109"/>
      <c r="FQ155" s="74"/>
      <c r="FR155" s="74"/>
      <c r="FS155" s="109"/>
      <c r="FT155" s="74"/>
      <c r="FU155" s="74"/>
      <c r="FV155" s="109"/>
      <c r="FW155" s="74"/>
      <c r="FX155" s="74"/>
      <c r="FY155" s="109"/>
      <c r="FZ155" s="74"/>
      <c r="GA155" s="74"/>
      <c r="GB155" s="109"/>
      <c r="GC155" s="74"/>
      <c r="GD155" s="74"/>
      <c r="GE155" s="109"/>
      <c r="GF155" s="74"/>
      <c r="GG155" s="74"/>
      <c r="GH155" s="109"/>
      <c r="GI155" s="74"/>
      <c r="GJ155" s="74"/>
      <c r="GK155" s="109"/>
      <c r="GL155" s="74"/>
      <c r="GM155" s="74"/>
      <c r="GN155" s="109"/>
      <c r="GO155" s="74"/>
      <c r="GP155" s="74"/>
      <c r="GQ155" s="74"/>
      <c r="GR155" s="74"/>
      <c r="GS155" s="74"/>
      <c r="GT155" s="74"/>
      <c r="GU155" s="74"/>
      <c r="GV155" s="74"/>
      <c r="GW155" s="74"/>
      <c r="GX155" s="74"/>
      <c r="GY155" s="74"/>
      <c r="GZ155" s="74"/>
      <c r="HA155" s="74"/>
      <c r="HB155" s="74"/>
      <c r="HC155" s="74"/>
    </row>
    <row r="156" spans="1:211" s="31" customFormat="1" ht="15.75" x14ac:dyDescent="0.25">
      <c r="A156" s="41" t="s">
        <v>315</v>
      </c>
      <c r="B156" s="134">
        <f t="shared" si="663"/>
        <v>3046</v>
      </c>
      <c r="C156" s="134">
        <f t="shared" si="664"/>
        <v>2932.9696000000004</v>
      </c>
      <c r="D156" s="74">
        <f t="shared" si="104"/>
        <v>96.289218647406443</v>
      </c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>
        <v>1000</v>
      </c>
      <c r="BE156" s="74">
        <v>1000</v>
      </c>
      <c r="BF156" s="74">
        <f t="shared" si="661"/>
        <v>100</v>
      </c>
      <c r="BG156" s="74"/>
      <c r="BH156" s="74"/>
      <c r="BI156" s="74"/>
      <c r="BJ156" s="112"/>
      <c r="BK156" s="112"/>
      <c r="BL156" s="112"/>
      <c r="BM156" s="74"/>
      <c r="BN156" s="74"/>
      <c r="BO156" s="109"/>
      <c r="BP156" s="74"/>
      <c r="BQ156" s="74"/>
      <c r="BR156" s="109"/>
      <c r="BS156" s="74"/>
      <c r="BT156" s="74"/>
      <c r="BU156" s="109"/>
      <c r="BV156" s="74"/>
      <c r="BW156" s="74"/>
      <c r="BX156" s="109"/>
      <c r="BY156" s="74"/>
      <c r="BZ156" s="74"/>
      <c r="CA156" s="109"/>
      <c r="CB156" s="74"/>
      <c r="CC156" s="74"/>
      <c r="CD156" s="109"/>
      <c r="CE156" s="74"/>
      <c r="CF156" s="74"/>
      <c r="CG156" s="109"/>
      <c r="CH156" s="74"/>
      <c r="CI156" s="74"/>
      <c r="CJ156" s="109"/>
      <c r="CK156" s="74"/>
      <c r="CL156" s="74"/>
      <c r="CM156" s="109"/>
      <c r="CN156" s="74"/>
      <c r="CO156" s="74"/>
      <c r="CP156" s="109"/>
      <c r="CQ156" s="74"/>
      <c r="CR156" s="74"/>
      <c r="CS156" s="109"/>
      <c r="CT156" s="74"/>
      <c r="CU156" s="74"/>
      <c r="CV156" s="109"/>
      <c r="CW156" s="74"/>
      <c r="CX156" s="74"/>
      <c r="CY156" s="109"/>
      <c r="CZ156" s="74"/>
      <c r="DA156" s="74"/>
      <c r="DB156" s="109"/>
      <c r="DC156" s="74"/>
      <c r="DD156" s="74"/>
      <c r="DE156" s="109"/>
      <c r="DF156" s="74"/>
      <c r="DG156" s="74"/>
      <c r="DH156" s="74"/>
      <c r="DI156" s="78"/>
      <c r="DJ156" s="74"/>
      <c r="DK156" s="109"/>
      <c r="DL156" s="78"/>
      <c r="DM156" s="74"/>
      <c r="DN156" s="109"/>
      <c r="DO156" s="78"/>
      <c r="DP156" s="74"/>
      <c r="DQ156" s="109"/>
      <c r="DR156" s="78"/>
      <c r="DS156" s="74"/>
      <c r="DT156" s="109"/>
      <c r="DU156" s="78"/>
      <c r="DV156" s="74"/>
      <c r="DW156" s="109"/>
      <c r="DX156" s="78">
        <v>2046</v>
      </c>
      <c r="DY156" s="74">
        <v>1932.9696000000001</v>
      </c>
      <c r="DZ156" s="74">
        <f t="shared" si="551"/>
        <v>94.475542521994143</v>
      </c>
      <c r="EA156" s="78"/>
      <c r="EB156" s="74"/>
      <c r="EC156" s="109"/>
      <c r="ED156" s="78"/>
      <c r="EE156" s="74"/>
      <c r="EF156" s="109"/>
      <c r="EG156" s="78"/>
      <c r="EH156" s="74"/>
      <c r="EI156" s="109"/>
      <c r="EJ156" s="78"/>
      <c r="EK156" s="74"/>
      <c r="EL156" s="109"/>
      <c r="EM156" s="78"/>
      <c r="EN156" s="74"/>
      <c r="EO156" s="109"/>
      <c r="EP156" s="74"/>
      <c r="EQ156" s="74"/>
      <c r="ER156" s="109"/>
      <c r="ES156" s="74"/>
      <c r="ET156" s="74"/>
      <c r="EU156" s="109"/>
      <c r="EV156" s="78"/>
      <c r="EW156" s="74"/>
      <c r="EX156" s="109"/>
      <c r="EY156" s="78"/>
      <c r="EZ156" s="74"/>
      <c r="FA156" s="109"/>
      <c r="FB156" s="78"/>
      <c r="FC156" s="74"/>
      <c r="FD156" s="109"/>
      <c r="FE156" s="78"/>
      <c r="FF156" s="74"/>
      <c r="FG156" s="109"/>
      <c r="FH156" s="78"/>
      <c r="FI156" s="74"/>
      <c r="FJ156" s="109"/>
      <c r="FK156" s="74"/>
      <c r="FL156" s="74"/>
      <c r="FM156" s="109"/>
      <c r="FN156" s="78"/>
      <c r="FO156" s="74"/>
      <c r="FP156" s="109"/>
      <c r="FQ156" s="74"/>
      <c r="FR156" s="74"/>
      <c r="FS156" s="109"/>
      <c r="FT156" s="74"/>
      <c r="FU156" s="74"/>
      <c r="FV156" s="109"/>
      <c r="FW156" s="74"/>
      <c r="FX156" s="74"/>
      <c r="FY156" s="109"/>
      <c r="FZ156" s="74"/>
      <c r="GA156" s="74"/>
      <c r="GB156" s="109"/>
      <c r="GC156" s="74"/>
      <c r="GD156" s="74"/>
      <c r="GE156" s="109"/>
      <c r="GF156" s="74"/>
      <c r="GG156" s="74"/>
      <c r="GH156" s="109"/>
      <c r="GI156" s="74"/>
      <c r="GJ156" s="74"/>
      <c r="GK156" s="109"/>
      <c r="GL156" s="74"/>
      <c r="GM156" s="74"/>
      <c r="GN156" s="109"/>
      <c r="GO156" s="74"/>
      <c r="GP156" s="74"/>
      <c r="GQ156" s="74"/>
      <c r="GR156" s="74"/>
      <c r="GS156" s="74"/>
      <c r="GT156" s="74"/>
      <c r="GU156" s="74"/>
      <c r="GV156" s="74"/>
      <c r="GW156" s="74"/>
      <c r="GX156" s="74"/>
      <c r="GY156" s="74"/>
      <c r="GZ156" s="74"/>
      <c r="HA156" s="74"/>
      <c r="HB156" s="74"/>
      <c r="HC156" s="74"/>
    </row>
    <row r="157" spans="1:211" s="32" customFormat="1" ht="31.5" x14ac:dyDescent="0.25">
      <c r="A157" s="40" t="s">
        <v>321</v>
      </c>
      <c r="B157" s="133">
        <f t="shared" si="663"/>
        <v>117626.78201000001</v>
      </c>
      <c r="C157" s="133">
        <f t="shared" si="664"/>
        <v>98595.645489999995</v>
      </c>
      <c r="D157" s="91">
        <f t="shared" ref="D157" si="709">C157/B157*100</f>
        <v>83.820745416309961</v>
      </c>
      <c r="E157" s="92">
        <f t="shared" ref="E157:BL157" si="710">E158+E159+E160+E161+E162+E163+E164+E165+E166+E167</f>
        <v>0</v>
      </c>
      <c r="F157" s="92">
        <f t="shared" si="710"/>
        <v>0</v>
      </c>
      <c r="G157" s="92">
        <f t="shared" si="710"/>
        <v>0</v>
      </c>
      <c r="H157" s="92">
        <f t="shared" si="710"/>
        <v>289.5</v>
      </c>
      <c r="I157" s="92">
        <f t="shared" si="710"/>
        <v>289.5</v>
      </c>
      <c r="J157" s="91">
        <f>I157/H157*100</f>
        <v>100</v>
      </c>
      <c r="K157" s="92">
        <f t="shared" ref="K157:M157" si="711">K158+K159+K160+K161+K162+K163+K164+K165+K166+K167</f>
        <v>0</v>
      </c>
      <c r="L157" s="92">
        <f t="shared" si="711"/>
        <v>0</v>
      </c>
      <c r="M157" s="92">
        <f t="shared" si="711"/>
        <v>0</v>
      </c>
      <c r="N157" s="92">
        <f t="shared" ref="N157:P157" si="712">N158+N159+N160+N161+N162+N163+N164+N165+N166+N167</f>
        <v>0</v>
      </c>
      <c r="O157" s="92">
        <f t="shared" si="712"/>
        <v>0</v>
      </c>
      <c r="P157" s="92">
        <f t="shared" si="712"/>
        <v>0</v>
      </c>
      <c r="Q157" s="92">
        <f t="shared" ref="Q157:S157" si="713">Q158+Q159+Q160+Q161+Q162+Q163+Q164+Q165+Q166+Q167</f>
        <v>0</v>
      </c>
      <c r="R157" s="92">
        <f t="shared" si="713"/>
        <v>0</v>
      </c>
      <c r="S157" s="92">
        <f t="shared" si="713"/>
        <v>0</v>
      </c>
      <c r="T157" s="92">
        <f t="shared" ref="T157:V157" si="714">T158+T159+T160+T161+T162+T163+T164+T165+T166+T167</f>
        <v>0</v>
      </c>
      <c r="U157" s="92">
        <f t="shared" si="714"/>
        <v>0</v>
      </c>
      <c r="V157" s="92">
        <f t="shared" si="714"/>
        <v>0</v>
      </c>
      <c r="W157" s="92">
        <f t="shared" ref="W157:Y157" si="715">W158+W159+W160+W161+W162+W163+W164+W165+W166+W167</f>
        <v>0</v>
      </c>
      <c r="X157" s="92">
        <f t="shared" si="715"/>
        <v>0</v>
      </c>
      <c r="Y157" s="92">
        <f t="shared" si="715"/>
        <v>0</v>
      </c>
      <c r="Z157" s="92">
        <f t="shared" si="710"/>
        <v>406.35</v>
      </c>
      <c r="AA157" s="92">
        <f t="shared" si="710"/>
        <v>406.35</v>
      </c>
      <c r="AB157" s="92">
        <f>AA157/Z157*100</f>
        <v>100</v>
      </c>
      <c r="AC157" s="92">
        <f t="shared" si="710"/>
        <v>0</v>
      </c>
      <c r="AD157" s="92">
        <f t="shared" si="710"/>
        <v>0</v>
      </c>
      <c r="AE157" s="92">
        <f t="shared" si="710"/>
        <v>0</v>
      </c>
      <c r="AF157" s="92">
        <f t="shared" si="710"/>
        <v>0</v>
      </c>
      <c r="AG157" s="92">
        <f t="shared" si="710"/>
        <v>0</v>
      </c>
      <c r="AH157" s="92">
        <f t="shared" si="710"/>
        <v>0</v>
      </c>
      <c r="AI157" s="92">
        <f t="shared" si="710"/>
        <v>0</v>
      </c>
      <c r="AJ157" s="92">
        <f t="shared" si="710"/>
        <v>0</v>
      </c>
      <c r="AK157" s="92">
        <f t="shared" si="710"/>
        <v>0</v>
      </c>
      <c r="AL157" s="92">
        <f t="shared" si="710"/>
        <v>0</v>
      </c>
      <c r="AM157" s="92">
        <f t="shared" si="710"/>
        <v>0</v>
      </c>
      <c r="AN157" s="91"/>
      <c r="AO157" s="92">
        <f t="shared" si="710"/>
        <v>0</v>
      </c>
      <c r="AP157" s="92">
        <f t="shared" si="710"/>
        <v>0</v>
      </c>
      <c r="AQ157" s="92">
        <f t="shared" si="710"/>
        <v>0</v>
      </c>
      <c r="AR157" s="92">
        <f t="shared" ref="AR157:AS157" si="716">AR158+AR159+AR160+AR161+AR162+AR163+AR164+AR165+AR166+AR167</f>
        <v>134.065</v>
      </c>
      <c r="AS157" s="92">
        <f t="shared" si="716"/>
        <v>134.065</v>
      </c>
      <c r="AT157" s="91">
        <f>AS157/AR157*100</f>
        <v>100</v>
      </c>
      <c r="AU157" s="92"/>
      <c r="AV157" s="92"/>
      <c r="AW157" s="91"/>
      <c r="AX157" s="92"/>
      <c r="AY157" s="92"/>
      <c r="AZ157" s="91"/>
      <c r="BA157" s="92">
        <f t="shared" si="710"/>
        <v>0</v>
      </c>
      <c r="BB157" s="92">
        <f t="shared" si="710"/>
        <v>0</v>
      </c>
      <c r="BC157" s="92">
        <f t="shared" si="710"/>
        <v>0</v>
      </c>
      <c r="BD157" s="92">
        <f t="shared" si="710"/>
        <v>3592.9434000000001</v>
      </c>
      <c r="BE157" s="92">
        <f t="shared" si="710"/>
        <v>3376.9169999999999</v>
      </c>
      <c r="BF157" s="91">
        <f t="shared" si="661"/>
        <v>93.987481127590257</v>
      </c>
      <c r="BG157" s="92">
        <f t="shared" si="710"/>
        <v>3000</v>
      </c>
      <c r="BH157" s="92">
        <f t="shared" si="710"/>
        <v>3000</v>
      </c>
      <c r="BI157" s="91">
        <f t="shared" ref="BI157" si="717">BH157/BG157*100</f>
        <v>100</v>
      </c>
      <c r="BJ157" s="92">
        <f t="shared" si="710"/>
        <v>19346.3</v>
      </c>
      <c r="BK157" s="92">
        <f t="shared" si="710"/>
        <v>12166.680179999999</v>
      </c>
      <c r="BL157" s="92">
        <f t="shared" si="710"/>
        <v>62.888925427601137</v>
      </c>
      <c r="BM157" s="92">
        <f t="shared" ref="BM157:DG157" si="718">BM158+BM159+BM160+BM161+BM162+BM163+BM164+BM165+BM166+BM167</f>
        <v>0</v>
      </c>
      <c r="BN157" s="92">
        <f t="shared" si="718"/>
        <v>0</v>
      </c>
      <c r="BO157" s="92">
        <f t="shared" si="718"/>
        <v>0</v>
      </c>
      <c r="BP157" s="92">
        <f t="shared" ref="BP157:BR157" si="719">BP158+BP159+BP160+BP161+BP162+BP163+BP164+BP165+BP166+BP167</f>
        <v>0</v>
      </c>
      <c r="BQ157" s="92">
        <f t="shared" si="719"/>
        <v>0</v>
      </c>
      <c r="BR157" s="92">
        <f t="shared" si="719"/>
        <v>0</v>
      </c>
      <c r="BS157" s="92">
        <f t="shared" si="718"/>
        <v>3874.4</v>
      </c>
      <c r="BT157" s="92">
        <f t="shared" si="718"/>
        <v>3180.86483</v>
      </c>
      <c r="BU157" s="92">
        <f t="shared" si="718"/>
        <v>82.09954651042743</v>
      </c>
      <c r="BV157" s="92">
        <f t="shared" ref="BV157:BW157" si="720">BV158+BV159+BV160+BV161+BV162+BV163+BV164+BV165+BV166+BV167</f>
        <v>780</v>
      </c>
      <c r="BW157" s="92">
        <f t="shared" si="720"/>
        <v>0</v>
      </c>
      <c r="BX157" s="92">
        <f t="shared" ref="BX157:BX158" si="721">BW157/BV157*100</f>
        <v>0</v>
      </c>
      <c r="BY157" s="92">
        <f t="shared" ref="BY157:CA157" si="722">BY158+BY159+BY160+BY161+BY162+BY163+BY164+BY165+BY166+BY167</f>
        <v>840</v>
      </c>
      <c r="BZ157" s="92">
        <f t="shared" si="722"/>
        <v>0</v>
      </c>
      <c r="CA157" s="92">
        <f t="shared" si="722"/>
        <v>0</v>
      </c>
      <c r="CB157" s="92">
        <f t="shared" si="718"/>
        <v>0</v>
      </c>
      <c r="CC157" s="92">
        <f t="shared" si="718"/>
        <v>0</v>
      </c>
      <c r="CD157" s="92">
        <f t="shared" si="718"/>
        <v>0</v>
      </c>
      <c r="CE157" s="92">
        <f t="shared" si="718"/>
        <v>0</v>
      </c>
      <c r="CF157" s="92">
        <f t="shared" si="718"/>
        <v>0</v>
      </c>
      <c r="CG157" s="92">
        <f t="shared" si="718"/>
        <v>0</v>
      </c>
      <c r="CH157" s="92">
        <f t="shared" ref="CH157:CJ157" si="723">CH158+CH159+CH160+CH161+CH162+CH163+CH164+CH165+CH166+CH167</f>
        <v>0</v>
      </c>
      <c r="CI157" s="92">
        <f t="shared" si="723"/>
        <v>0</v>
      </c>
      <c r="CJ157" s="92">
        <f t="shared" si="723"/>
        <v>0</v>
      </c>
      <c r="CK157" s="92">
        <f t="shared" si="718"/>
        <v>0</v>
      </c>
      <c r="CL157" s="92">
        <f t="shared" si="718"/>
        <v>0</v>
      </c>
      <c r="CM157" s="92"/>
      <c r="CN157" s="92">
        <f t="shared" si="718"/>
        <v>0</v>
      </c>
      <c r="CO157" s="92">
        <f t="shared" si="718"/>
        <v>0</v>
      </c>
      <c r="CP157" s="92">
        <f t="shared" si="718"/>
        <v>0</v>
      </c>
      <c r="CQ157" s="92">
        <f t="shared" ref="CQ157:CS157" si="724">CQ158+CQ159+CQ160+CQ161+CQ162+CQ163+CQ164+CQ165+CQ166+CQ167</f>
        <v>0</v>
      </c>
      <c r="CR157" s="92">
        <f t="shared" si="724"/>
        <v>0</v>
      </c>
      <c r="CS157" s="92">
        <f t="shared" si="724"/>
        <v>0</v>
      </c>
      <c r="CT157" s="92">
        <f t="shared" si="718"/>
        <v>0</v>
      </c>
      <c r="CU157" s="92">
        <f t="shared" si="718"/>
        <v>0</v>
      </c>
      <c r="CV157" s="92">
        <f t="shared" si="718"/>
        <v>0</v>
      </c>
      <c r="CW157" s="92">
        <f t="shared" si="718"/>
        <v>0</v>
      </c>
      <c r="CX157" s="92">
        <f t="shared" si="718"/>
        <v>0</v>
      </c>
      <c r="CY157" s="92">
        <f t="shared" si="718"/>
        <v>0</v>
      </c>
      <c r="CZ157" s="92">
        <f t="shared" si="718"/>
        <v>0</v>
      </c>
      <c r="DA157" s="92">
        <f t="shared" si="718"/>
        <v>0</v>
      </c>
      <c r="DB157" s="92">
        <f t="shared" si="718"/>
        <v>0</v>
      </c>
      <c r="DC157" s="92">
        <f t="shared" si="718"/>
        <v>635.5</v>
      </c>
      <c r="DD157" s="92">
        <f t="shared" si="718"/>
        <v>17.399999999999999</v>
      </c>
      <c r="DE157" s="92">
        <f t="shared" si="718"/>
        <v>2.7380015735641225</v>
      </c>
      <c r="DF157" s="92">
        <f t="shared" si="718"/>
        <v>6641.7407000000003</v>
      </c>
      <c r="DG157" s="92">
        <f t="shared" si="718"/>
        <v>6641.7407000000003</v>
      </c>
      <c r="DH157" s="92">
        <f>DG157/DF157*100</f>
        <v>100</v>
      </c>
      <c r="DI157" s="92">
        <f t="shared" ref="DI157:DV157" si="725">DI158+DI159+DI160+DI161+DI162+DI163+DI164+DI165+DI166+DI167</f>
        <v>0</v>
      </c>
      <c r="DJ157" s="92">
        <f t="shared" si="725"/>
        <v>0</v>
      </c>
      <c r="DK157" s="92">
        <f t="shared" si="725"/>
        <v>0</v>
      </c>
      <c r="DL157" s="92">
        <f t="shared" ref="DL157:DN157" si="726">DL158+DL159+DL160+DL161+DL162+DL163+DL164+DL165+DL166+DL167</f>
        <v>0</v>
      </c>
      <c r="DM157" s="92">
        <f t="shared" si="726"/>
        <v>0</v>
      </c>
      <c r="DN157" s="92">
        <f t="shared" si="726"/>
        <v>0</v>
      </c>
      <c r="DO157" s="92">
        <f t="shared" ref="DO157:DQ157" si="727">DO158+DO159+DO160+DO161+DO162+DO163+DO164+DO165+DO166+DO167</f>
        <v>0</v>
      </c>
      <c r="DP157" s="92">
        <f t="shared" si="727"/>
        <v>0</v>
      </c>
      <c r="DQ157" s="92">
        <f t="shared" si="727"/>
        <v>0</v>
      </c>
      <c r="DR157" s="92">
        <f t="shared" ref="DR157:DT157" si="728">DR158+DR159+DR160+DR161+DR162+DR163+DR164+DR165+DR166+DR167</f>
        <v>0</v>
      </c>
      <c r="DS157" s="92">
        <f t="shared" si="728"/>
        <v>0</v>
      </c>
      <c r="DT157" s="92">
        <f t="shared" si="728"/>
        <v>0</v>
      </c>
      <c r="DU157" s="92">
        <f t="shared" si="725"/>
        <v>11494.6</v>
      </c>
      <c r="DV157" s="92">
        <f t="shared" si="725"/>
        <v>7737.74082</v>
      </c>
      <c r="DW157" s="92">
        <f t="shared" si="132"/>
        <v>67.316312181372112</v>
      </c>
      <c r="DX157" s="92">
        <f>SUM(DX158:DX169)</f>
        <v>41034</v>
      </c>
      <c r="DY157" s="92">
        <f>SUM(DY158:DY169)</f>
        <v>41034</v>
      </c>
      <c r="DZ157" s="91">
        <f t="shared" si="551"/>
        <v>100</v>
      </c>
      <c r="EA157" s="92">
        <f t="shared" ref="EA157:EB157" si="729">EA158+EA159+EA160+EA161+EA162+EA163+EA164+EA165+EA166+EA167</f>
        <v>4908.7</v>
      </c>
      <c r="EB157" s="92">
        <f t="shared" si="729"/>
        <v>3227.72732</v>
      </c>
      <c r="EC157" s="92">
        <f>EB157/EA157*100</f>
        <v>65.755237028133735</v>
      </c>
      <c r="ED157" s="92">
        <f t="shared" ref="ED157:EE157" si="730">ED158+ED159+ED160+ED161+ED162+ED163+ED164+ED165+ED166+ED167</f>
        <v>780</v>
      </c>
      <c r="EE157" s="92">
        <f t="shared" si="730"/>
        <v>0</v>
      </c>
      <c r="EF157" s="92">
        <f>EE157/ED157*100</f>
        <v>0</v>
      </c>
      <c r="EG157" s="92">
        <f t="shared" ref="EG157:EH157" si="731">EG158+EG159+EG160+EG161+EG162+EG163+EG164+EG165+EG166+EG167</f>
        <v>1160</v>
      </c>
      <c r="EH157" s="92">
        <f t="shared" si="731"/>
        <v>218.26599999999999</v>
      </c>
      <c r="EI157" s="92">
        <f>EH157/EG157*100</f>
        <v>18.816034482758621</v>
      </c>
      <c r="EJ157" s="92">
        <f t="shared" ref="EJ157:EK157" si="732">EJ158+EJ159+EJ160+EJ161+EJ162+EJ163+EJ164+EJ165+EJ166+EJ167</f>
        <v>3137.4920000000002</v>
      </c>
      <c r="EK157" s="92">
        <f t="shared" si="732"/>
        <v>2764.3936400000002</v>
      </c>
      <c r="EL157" s="92">
        <f>EK157/EJ157*100</f>
        <v>88.108388483540352</v>
      </c>
      <c r="EM157" s="92">
        <f t="shared" ref="EM157:EU157" si="733">EM158+EM159+EM160+EM161+EM162+EM163+EM164+EM165+EM166+EM167</f>
        <v>0</v>
      </c>
      <c r="EN157" s="92">
        <f t="shared" si="733"/>
        <v>0</v>
      </c>
      <c r="EO157" s="92">
        <f t="shared" si="733"/>
        <v>0</v>
      </c>
      <c r="EP157" s="92">
        <f t="shared" si="733"/>
        <v>8500</v>
      </c>
      <c r="EQ157" s="92">
        <f t="shared" si="733"/>
        <v>8500</v>
      </c>
      <c r="ER157" s="92">
        <f t="shared" si="733"/>
        <v>100</v>
      </c>
      <c r="ES157" s="92">
        <f t="shared" si="733"/>
        <v>5900</v>
      </c>
      <c r="ET157" s="92">
        <f t="shared" si="733"/>
        <v>5900</v>
      </c>
      <c r="EU157" s="92">
        <f t="shared" si="733"/>
        <v>100</v>
      </c>
      <c r="EV157" s="92">
        <f t="shared" ref="EV157:EX157" si="734">EV158+EV159+EV160+EV161+EV162+EV163+EV164+EV165+EV166+EV167</f>
        <v>0</v>
      </c>
      <c r="EW157" s="92">
        <f t="shared" si="734"/>
        <v>0</v>
      </c>
      <c r="EX157" s="92">
        <f t="shared" si="734"/>
        <v>0</v>
      </c>
      <c r="EY157" s="92">
        <f t="shared" ref="EY157:FA157" si="735">EY158+EY159+EY160+EY161+EY162+EY163+EY164+EY165+EY166+EY167</f>
        <v>0</v>
      </c>
      <c r="EZ157" s="92">
        <f t="shared" si="735"/>
        <v>0</v>
      </c>
      <c r="FA157" s="92">
        <f t="shared" si="735"/>
        <v>0</v>
      </c>
      <c r="FB157" s="92">
        <f t="shared" ref="FB157:FD157" si="736">FB158+FB159+FB160+FB161+FB162+FB163+FB164+FB165+FB166+FB167</f>
        <v>0</v>
      </c>
      <c r="FC157" s="92">
        <f t="shared" si="736"/>
        <v>0</v>
      </c>
      <c r="FD157" s="92">
        <f t="shared" si="736"/>
        <v>0</v>
      </c>
      <c r="FE157" s="92">
        <f t="shared" ref="FE157:FG157" si="737">FE158+FE159+FE160+FE161+FE162+FE163+FE164+FE165+FE166+FE167</f>
        <v>0</v>
      </c>
      <c r="FF157" s="92">
        <f t="shared" si="737"/>
        <v>0</v>
      </c>
      <c r="FG157" s="92">
        <f t="shared" si="737"/>
        <v>0</v>
      </c>
      <c r="FH157" s="92">
        <f t="shared" ref="FH157:FJ157" si="738">FH158+FH159+FH160+FH161+FH162+FH163+FH164+FH165+FH166+FH167</f>
        <v>0</v>
      </c>
      <c r="FI157" s="92">
        <f t="shared" si="738"/>
        <v>0</v>
      </c>
      <c r="FJ157" s="92">
        <f t="shared" si="738"/>
        <v>0</v>
      </c>
      <c r="FK157" s="92"/>
      <c r="FL157" s="92"/>
      <c r="FM157" s="92"/>
      <c r="FN157" s="92">
        <f t="shared" ref="FN157:FP157" si="739">FN158+FN159+FN160+FN161+FN162+FN163+FN164+FN165+FN166+FN167</f>
        <v>0</v>
      </c>
      <c r="FO157" s="92">
        <f t="shared" si="739"/>
        <v>0</v>
      </c>
      <c r="FP157" s="92">
        <f t="shared" si="739"/>
        <v>0</v>
      </c>
      <c r="FQ157" s="92">
        <f>SUM(FQ158:FQ169)</f>
        <v>0</v>
      </c>
      <c r="FR157" s="92">
        <f>SUM(FR158:FR169)</f>
        <v>0</v>
      </c>
      <c r="FS157" s="92"/>
      <c r="FT157" s="92">
        <f t="shared" ref="FT157:FY157" si="740">FT158+FT159+FT160+FT161+FT162+FT163+FT164+FT165+FT166+FT167</f>
        <v>0</v>
      </c>
      <c r="FU157" s="92">
        <f t="shared" si="740"/>
        <v>0</v>
      </c>
      <c r="FV157" s="92">
        <f t="shared" si="740"/>
        <v>0</v>
      </c>
      <c r="FW157" s="92">
        <f t="shared" si="740"/>
        <v>0</v>
      </c>
      <c r="FX157" s="92">
        <f t="shared" si="740"/>
        <v>0</v>
      </c>
      <c r="FY157" s="92">
        <f t="shared" si="740"/>
        <v>0</v>
      </c>
      <c r="FZ157" s="92">
        <f t="shared" ref="FZ157:GB157" si="741">FZ158+FZ159+FZ160+FZ161+FZ162+FZ163+FZ164+FZ165+FZ166+FZ167</f>
        <v>0</v>
      </c>
      <c r="GA157" s="92">
        <f t="shared" si="741"/>
        <v>0</v>
      </c>
      <c r="GB157" s="92">
        <f t="shared" si="741"/>
        <v>0</v>
      </c>
      <c r="GC157" s="92">
        <f t="shared" ref="GC157:GE157" si="742">GC158+GC159+GC160+GC161+GC162+GC163+GC164+GC165+GC166+GC167</f>
        <v>0</v>
      </c>
      <c r="GD157" s="92">
        <f t="shared" si="742"/>
        <v>0</v>
      </c>
      <c r="GE157" s="92">
        <f t="shared" si="742"/>
        <v>0</v>
      </c>
      <c r="GF157" s="92">
        <f t="shared" ref="GF157:GQ157" si="743">GF158+GF159+GF160+GF161+GF162+GF163+GF164+GF165+GF166+GF167</f>
        <v>39.590910000000001</v>
      </c>
      <c r="GG157" s="92">
        <f t="shared" si="743"/>
        <v>0</v>
      </c>
      <c r="GH157" s="92">
        <f t="shared" si="743"/>
        <v>0</v>
      </c>
      <c r="GI157" s="92">
        <f t="shared" si="743"/>
        <v>0</v>
      </c>
      <c r="GJ157" s="92">
        <f t="shared" si="743"/>
        <v>0</v>
      </c>
      <c r="GK157" s="92">
        <f t="shared" si="743"/>
        <v>0</v>
      </c>
      <c r="GL157" s="92">
        <f t="shared" si="743"/>
        <v>0</v>
      </c>
      <c r="GM157" s="92">
        <f t="shared" si="743"/>
        <v>0</v>
      </c>
      <c r="GN157" s="92">
        <f t="shared" si="743"/>
        <v>0</v>
      </c>
      <c r="GO157" s="92">
        <f t="shared" si="743"/>
        <v>0</v>
      </c>
      <c r="GP157" s="92">
        <f t="shared" si="743"/>
        <v>0</v>
      </c>
      <c r="GQ157" s="92">
        <f t="shared" si="743"/>
        <v>0</v>
      </c>
      <c r="GR157" s="92">
        <f t="shared" ref="GR157:GT157" si="744">GR158+GR159+GR160+GR161+GR162+GR163+GR164+GR165+GR166+GR167</f>
        <v>0</v>
      </c>
      <c r="GS157" s="92">
        <f t="shared" si="744"/>
        <v>0</v>
      </c>
      <c r="GT157" s="92">
        <f t="shared" si="744"/>
        <v>0</v>
      </c>
      <c r="GU157" s="92">
        <f t="shared" ref="GU157:GY157" si="745">GU158+GU159+GU160+GU161+GU162+GU163+GU164+GU165+GU166+GU167</f>
        <v>0</v>
      </c>
      <c r="GV157" s="92">
        <f t="shared" si="745"/>
        <v>0</v>
      </c>
      <c r="GW157" s="92">
        <f t="shared" si="745"/>
        <v>0</v>
      </c>
      <c r="GX157" s="92">
        <f t="shared" si="745"/>
        <v>1131.5999999999999</v>
      </c>
      <c r="GY157" s="92">
        <f t="shared" si="745"/>
        <v>0</v>
      </c>
      <c r="GZ157" s="91">
        <f t="shared" ref="GZ157" si="746">GY157/GX157*100</f>
        <v>0</v>
      </c>
      <c r="HA157" s="92"/>
      <c r="HB157" s="92"/>
      <c r="HC157" s="91"/>
    </row>
    <row r="158" spans="1:211" s="31" customFormat="1" ht="15.75" customHeight="1" x14ac:dyDescent="0.25">
      <c r="A158" s="41" t="s">
        <v>319</v>
      </c>
      <c r="B158" s="134">
        <f t="shared" si="663"/>
        <v>69960.247700000007</v>
      </c>
      <c r="C158" s="134">
        <f t="shared" si="664"/>
        <v>51184.728490000001</v>
      </c>
      <c r="D158" s="74">
        <f t="shared" si="104"/>
        <v>73.162589002668724</v>
      </c>
      <c r="E158" s="78"/>
      <c r="F158" s="74"/>
      <c r="G158" s="74"/>
      <c r="H158" s="78">
        <v>289.5</v>
      </c>
      <c r="I158" s="78">
        <v>289.5</v>
      </c>
      <c r="J158" s="74">
        <f>I158/H158*100</f>
        <v>100</v>
      </c>
      <c r="K158" s="78"/>
      <c r="L158" s="78"/>
      <c r="M158" s="74"/>
      <c r="N158" s="78"/>
      <c r="O158" s="78"/>
      <c r="P158" s="74"/>
      <c r="Q158" s="78"/>
      <c r="R158" s="78"/>
      <c r="S158" s="74"/>
      <c r="T158" s="78"/>
      <c r="U158" s="78"/>
      <c r="V158" s="74"/>
      <c r="W158" s="78"/>
      <c r="X158" s="78"/>
      <c r="Y158" s="74"/>
      <c r="Z158" s="74">
        <v>406.35</v>
      </c>
      <c r="AA158" s="74">
        <v>406.35</v>
      </c>
      <c r="AB158" s="78">
        <f t="shared" ref="AB158:AB184" si="747">AA158/Z158*100</f>
        <v>100</v>
      </c>
      <c r="AC158" s="74"/>
      <c r="AD158" s="74"/>
      <c r="AE158" s="78"/>
      <c r="AF158" s="78">
        <v>0</v>
      </c>
      <c r="AG158" s="78">
        <v>0</v>
      </c>
      <c r="AH158" s="74"/>
      <c r="AI158" s="78"/>
      <c r="AJ158" s="78"/>
      <c r="AK158" s="78"/>
      <c r="AL158" s="78"/>
      <c r="AM158" s="78"/>
      <c r="AN158" s="74"/>
      <c r="AO158" s="78"/>
      <c r="AP158" s="78"/>
      <c r="AQ158" s="74"/>
      <c r="AR158" s="78">
        <v>134.065</v>
      </c>
      <c r="AS158" s="78">
        <v>134.065</v>
      </c>
      <c r="AT158" s="74">
        <f>AS158/AR158*100</f>
        <v>100</v>
      </c>
      <c r="AU158" s="78"/>
      <c r="AV158" s="78"/>
      <c r="AW158" s="74"/>
      <c r="AX158" s="78"/>
      <c r="AY158" s="78"/>
      <c r="AZ158" s="74"/>
      <c r="BA158" s="78"/>
      <c r="BB158" s="78"/>
      <c r="BC158" s="74"/>
      <c r="BD158" s="74"/>
      <c r="BE158" s="74"/>
      <c r="BF158" s="74"/>
      <c r="BG158" s="78">
        <v>0</v>
      </c>
      <c r="BH158" s="78"/>
      <c r="BI158" s="74"/>
      <c r="BJ158" s="78">
        <v>19346.3</v>
      </c>
      <c r="BK158" s="74">
        <v>12166.680179999999</v>
      </c>
      <c r="BL158" s="78">
        <f t="shared" si="118"/>
        <v>62.888925427601137</v>
      </c>
      <c r="BM158" s="78"/>
      <c r="BN158" s="78"/>
      <c r="BO158" s="78"/>
      <c r="BP158" s="78"/>
      <c r="BQ158" s="78"/>
      <c r="BR158" s="78"/>
      <c r="BS158" s="78">
        <v>3874.4</v>
      </c>
      <c r="BT158" s="78">
        <v>3180.86483</v>
      </c>
      <c r="BU158" s="78">
        <f t="shared" si="121"/>
        <v>82.09954651042743</v>
      </c>
      <c r="BV158" s="78">
        <v>780</v>
      </c>
      <c r="BW158" s="78"/>
      <c r="BX158" s="78">
        <f t="shared" si="721"/>
        <v>0</v>
      </c>
      <c r="BY158" s="78">
        <v>840</v>
      </c>
      <c r="BZ158" s="78"/>
      <c r="CA158" s="78">
        <f t="shared" ref="CA158" si="748">BZ158/BY158*100</f>
        <v>0</v>
      </c>
      <c r="CB158" s="78"/>
      <c r="CC158" s="108"/>
      <c r="CD158" s="108"/>
      <c r="CE158" s="78"/>
      <c r="CF158" s="108"/>
      <c r="CG158" s="108"/>
      <c r="CH158" s="78"/>
      <c r="CI158" s="108"/>
      <c r="CJ158" s="108"/>
      <c r="CK158" s="78"/>
      <c r="CL158" s="108"/>
      <c r="CM158" s="108"/>
      <c r="CN158" s="78"/>
      <c r="CO158" s="108"/>
      <c r="CP158" s="108"/>
      <c r="CQ158" s="78"/>
      <c r="CR158" s="108"/>
      <c r="CS158" s="108"/>
      <c r="CT158" s="78"/>
      <c r="CU158" s="108"/>
      <c r="CV158" s="108"/>
      <c r="CW158" s="78"/>
      <c r="CX158" s="108"/>
      <c r="CY158" s="108"/>
      <c r="CZ158" s="78"/>
      <c r="DA158" s="78"/>
      <c r="DB158" s="108"/>
      <c r="DC158" s="78">
        <v>635.5</v>
      </c>
      <c r="DD158" s="108">
        <v>17.399999999999999</v>
      </c>
      <c r="DE158" s="124">
        <f>DD158/DC158*100</f>
        <v>2.7380015735641225</v>
      </c>
      <c r="DF158" s="78">
        <v>6641.7407000000003</v>
      </c>
      <c r="DG158" s="78">
        <v>6641.7407000000003</v>
      </c>
      <c r="DH158" s="78">
        <f>DG158/DF158*100</f>
        <v>100</v>
      </c>
      <c r="DI158" s="78"/>
      <c r="DJ158" s="108"/>
      <c r="DK158" s="108"/>
      <c r="DL158" s="78"/>
      <c r="DM158" s="108"/>
      <c r="DN158" s="108"/>
      <c r="DO158" s="78"/>
      <c r="DP158" s="108"/>
      <c r="DQ158" s="108"/>
      <c r="DR158" s="78"/>
      <c r="DS158" s="108"/>
      <c r="DT158" s="108"/>
      <c r="DU158" s="78">
        <v>11494.6</v>
      </c>
      <c r="DV158" s="78">
        <v>7737.74082</v>
      </c>
      <c r="DW158" s="78">
        <f t="shared" si="132"/>
        <v>67.316312181372112</v>
      </c>
      <c r="DX158" s="78"/>
      <c r="DY158" s="108"/>
      <c r="DZ158" s="74"/>
      <c r="EA158" s="78">
        <v>4908.7</v>
      </c>
      <c r="EB158" s="78">
        <v>3227.72732</v>
      </c>
      <c r="EC158" s="78">
        <f>EB158/EA158*100</f>
        <v>65.755237028133735</v>
      </c>
      <c r="ED158" s="78">
        <v>780</v>
      </c>
      <c r="EE158" s="78"/>
      <c r="EF158" s="78">
        <f>EE158/ED158*100</f>
        <v>0</v>
      </c>
      <c r="EG158" s="78">
        <v>1160</v>
      </c>
      <c r="EH158" s="78">
        <v>218.26599999999999</v>
      </c>
      <c r="EI158" s="78">
        <f>EH158/EG158*100</f>
        <v>18.816034482758621</v>
      </c>
      <c r="EJ158" s="78">
        <v>3137.4920000000002</v>
      </c>
      <c r="EK158" s="78">
        <v>2764.3936400000002</v>
      </c>
      <c r="EL158" s="78">
        <f>EK158/EJ158*100</f>
        <v>88.108388483540352</v>
      </c>
      <c r="EM158" s="78"/>
      <c r="EN158" s="108"/>
      <c r="EO158" s="108"/>
      <c r="EP158" s="78">
        <v>8500</v>
      </c>
      <c r="EQ158" s="78">
        <v>8500</v>
      </c>
      <c r="ER158" s="78">
        <f t="shared" ref="ER158" si="749">EQ158/EP158*100</f>
        <v>100</v>
      </c>
      <c r="ES158" s="78">
        <v>5900</v>
      </c>
      <c r="ET158" s="78">
        <v>5900</v>
      </c>
      <c r="EU158" s="78">
        <f t="shared" ref="EU158" si="750">ET158/ES158*100</f>
        <v>100</v>
      </c>
      <c r="EV158" s="78"/>
      <c r="EW158" s="108"/>
      <c r="EX158" s="108"/>
      <c r="EY158" s="78"/>
      <c r="EZ158" s="108"/>
      <c r="FA158" s="108"/>
      <c r="FB158" s="78"/>
      <c r="FC158" s="108"/>
      <c r="FD158" s="108"/>
      <c r="FE158" s="78"/>
      <c r="FF158" s="108"/>
      <c r="FG158" s="108"/>
      <c r="FH158" s="78"/>
      <c r="FI158" s="108"/>
      <c r="FJ158" s="108"/>
      <c r="FK158" s="78"/>
      <c r="FL158" s="78"/>
      <c r="FM158" s="78"/>
      <c r="FN158" s="78"/>
      <c r="FO158" s="108"/>
      <c r="FP158" s="108"/>
      <c r="FQ158" s="78"/>
      <c r="FR158" s="78"/>
      <c r="FS158" s="78"/>
      <c r="FT158" s="78"/>
      <c r="FU158" s="78"/>
      <c r="FV158" s="78"/>
      <c r="FW158" s="78"/>
      <c r="FX158" s="78"/>
      <c r="FY158" s="78"/>
      <c r="FZ158" s="78"/>
      <c r="GA158" s="78"/>
      <c r="GB158" s="78"/>
      <c r="GC158" s="78"/>
      <c r="GD158" s="78"/>
      <c r="GE158" s="78"/>
      <c r="GF158" s="78"/>
      <c r="GG158" s="78"/>
      <c r="GH158" s="78"/>
      <c r="GI158" s="78"/>
      <c r="GJ158" s="78"/>
      <c r="GK158" s="78"/>
      <c r="GL158" s="78"/>
      <c r="GM158" s="78"/>
      <c r="GN158" s="78"/>
      <c r="GO158" s="78">
        <v>0</v>
      </c>
      <c r="GP158" s="78">
        <v>0</v>
      </c>
      <c r="GQ158" s="74"/>
      <c r="GR158" s="78">
        <v>0</v>
      </c>
      <c r="GS158" s="78">
        <v>0</v>
      </c>
      <c r="GT158" s="74"/>
      <c r="GU158" s="78">
        <v>0</v>
      </c>
      <c r="GV158" s="78">
        <v>0</v>
      </c>
      <c r="GW158" s="74"/>
      <c r="GX158" s="78">
        <v>1131.5999999999999</v>
      </c>
      <c r="GY158" s="78"/>
      <c r="GZ158" s="74">
        <f>GY158/GX158*100</f>
        <v>0</v>
      </c>
      <c r="HA158" s="78"/>
      <c r="HB158" s="78"/>
      <c r="HC158" s="74"/>
    </row>
    <row r="159" spans="1:211" s="31" customFormat="1" ht="15.75" x14ac:dyDescent="0.25">
      <c r="A159" s="41" t="s">
        <v>511</v>
      </c>
      <c r="B159" s="134">
        <f t="shared" si="663"/>
        <v>4500</v>
      </c>
      <c r="C159" s="134">
        <f t="shared" si="664"/>
        <v>4500</v>
      </c>
      <c r="D159" s="74">
        <f t="shared" si="104"/>
        <v>100</v>
      </c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8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>
        <v>1500</v>
      </c>
      <c r="BE159" s="74">
        <v>1500</v>
      </c>
      <c r="BF159" s="74">
        <f t="shared" si="661"/>
        <v>100</v>
      </c>
      <c r="BG159" s="74">
        <v>3000</v>
      </c>
      <c r="BH159" s="74">
        <v>3000</v>
      </c>
      <c r="BI159" s="74">
        <f>BH159/BG159*100</f>
        <v>100</v>
      </c>
      <c r="BJ159" s="112"/>
      <c r="BK159" s="112"/>
      <c r="BL159" s="112"/>
      <c r="BM159" s="74"/>
      <c r="BN159" s="74"/>
      <c r="BO159" s="109"/>
      <c r="BP159" s="74"/>
      <c r="BQ159" s="74"/>
      <c r="BR159" s="109"/>
      <c r="BS159" s="74"/>
      <c r="BT159" s="74"/>
      <c r="BU159" s="109"/>
      <c r="BV159" s="74"/>
      <c r="BW159" s="74"/>
      <c r="BX159" s="109"/>
      <c r="BY159" s="74"/>
      <c r="BZ159" s="74"/>
      <c r="CA159" s="109"/>
      <c r="CB159" s="74"/>
      <c r="CC159" s="74"/>
      <c r="CD159" s="74"/>
      <c r="CE159" s="74"/>
      <c r="CF159" s="74"/>
      <c r="CG159" s="74"/>
      <c r="CH159" s="74"/>
      <c r="CI159" s="74"/>
      <c r="CJ159" s="74"/>
      <c r="CK159" s="74"/>
      <c r="CL159" s="74"/>
      <c r="CM159" s="74"/>
      <c r="CN159" s="74"/>
      <c r="CO159" s="74"/>
      <c r="CP159" s="109"/>
      <c r="CQ159" s="74"/>
      <c r="CR159" s="74"/>
      <c r="CS159" s="109"/>
      <c r="CT159" s="74"/>
      <c r="CU159" s="74"/>
      <c r="CV159" s="109"/>
      <c r="CW159" s="74"/>
      <c r="CX159" s="74"/>
      <c r="CY159" s="109"/>
      <c r="CZ159" s="74"/>
      <c r="DA159" s="74"/>
      <c r="DB159" s="109"/>
      <c r="DC159" s="74"/>
      <c r="DD159" s="74"/>
      <c r="DE159" s="109"/>
      <c r="DF159" s="74"/>
      <c r="DG159" s="74"/>
      <c r="DH159" s="74"/>
      <c r="DI159" s="78"/>
      <c r="DJ159" s="74"/>
      <c r="DK159" s="109"/>
      <c r="DL159" s="78"/>
      <c r="DM159" s="74"/>
      <c r="DN159" s="109"/>
      <c r="DO159" s="78"/>
      <c r="DP159" s="74"/>
      <c r="DQ159" s="109"/>
      <c r="DR159" s="78"/>
      <c r="DS159" s="74"/>
      <c r="DT159" s="109"/>
      <c r="DU159" s="78"/>
      <c r="DV159" s="74"/>
      <c r="DW159" s="109"/>
      <c r="DX159" s="78"/>
      <c r="DY159" s="74"/>
      <c r="DZ159" s="74"/>
      <c r="EA159" s="78"/>
      <c r="EB159" s="74"/>
      <c r="EC159" s="109"/>
      <c r="ED159" s="78"/>
      <c r="EE159" s="74"/>
      <c r="EF159" s="109"/>
      <c r="EG159" s="78"/>
      <c r="EH159" s="74"/>
      <c r="EI159" s="109"/>
      <c r="EJ159" s="78"/>
      <c r="EK159" s="74"/>
      <c r="EL159" s="109"/>
      <c r="EM159" s="78"/>
      <c r="EN159" s="74"/>
      <c r="EO159" s="109"/>
      <c r="EP159" s="74"/>
      <c r="EQ159" s="74"/>
      <c r="ER159" s="109"/>
      <c r="ES159" s="74"/>
      <c r="ET159" s="74"/>
      <c r="EU159" s="109"/>
      <c r="EV159" s="78"/>
      <c r="EW159" s="74"/>
      <c r="EX159" s="109"/>
      <c r="EY159" s="78"/>
      <c r="EZ159" s="74"/>
      <c r="FA159" s="109"/>
      <c r="FB159" s="78"/>
      <c r="FC159" s="74"/>
      <c r="FD159" s="109"/>
      <c r="FE159" s="78"/>
      <c r="FF159" s="74"/>
      <c r="FG159" s="109"/>
      <c r="FH159" s="78"/>
      <c r="FI159" s="74"/>
      <c r="FJ159" s="109"/>
      <c r="FK159" s="74"/>
      <c r="FL159" s="74"/>
      <c r="FM159" s="109"/>
      <c r="FN159" s="78"/>
      <c r="FO159" s="74"/>
      <c r="FP159" s="109"/>
      <c r="FQ159" s="74"/>
      <c r="FR159" s="74"/>
      <c r="FS159" s="109"/>
      <c r="FT159" s="74"/>
      <c r="FU159" s="74"/>
      <c r="FV159" s="109"/>
      <c r="FW159" s="74"/>
      <c r="FX159" s="74"/>
      <c r="FY159" s="109"/>
      <c r="FZ159" s="74"/>
      <c r="GA159" s="74"/>
      <c r="GB159" s="109"/>
      <c r="GC159" s="74"/>
      <c r="GD159" s="74"/>
      <c r="GE159" s="109"/>
      <c r="GF159" s="74"/>
      <c r="GG159" s="74"/>
      <c r="GH159" s="109"/>
      <c r="GI159" s="74"/>
      <c r="GJ159" s="74"/>
      <c r="GK159" s="109"/>
      <c r="GL159" s="74"/>
      <c r="GM159" s="74"/>
      <c r="GN159" s="109"/>
      <c r="GO159" s="74"/>
      <c r="GP159" s="74"/>
      <c r="GQ159" s="74"/>
      <c r="GR159" s="74"/>
      <c r="GS159" s="74"/>
      <c r="GT159" s="74"/>
      <c r="GU159" s="74"/>
      <c r="GV159" s="74"/>
      <c r="GW159" s="74"/>
      <c r="GX159" s="74"/>
      <c r="GY159" s="74"/>
      <c r="GZ159" s="74"/>
      <c r="HA159" s="74"/>
      <c r="HB159" s="74"/>
      <c r="HC159" s="74"/>
    </row>
    <row r="160" spans="1:211" s="31" customFormat="1" ht="15.75" x14ac:dyDescent="0.25">
      <c r="A160" s="41" t="s">
        <v>318</v>
      </c>
      <c r="B160" s="134">
        <f t="shared" si="663"/>
        <v>5256</v>
      </c>
      <c r="C160" s="134">
        <f t="shared" si="664"/>
        <v>5256</v>
      </c>
      <c r="D160" s="74">
        <f t="shared" si="104"/>
        <v>100</v>
      </c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8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112"/>
      <c r="BK160" s="112"/>
      <c r="BL160" s="112"/>
      <c r="BM160" s="74"/>
      <c r="BN160" s="74"/>
      <c r="BO160" s="109"/>
      <c r="BP160" s="74"/>
      <c r="BQ160" s="74"/>
      <c r="BR160" s="109"/>
      <c r="BS160" s="74"/>
      <c r="BT160" s="74"/>
      <c r="BU160" s="109"/>
      <c r="BV160" s="74"/>
      <c r="BW160" s="74"/>
      <c r="BX160" s="109"/>
      <c r="BY160" s="74"/>
      <c r="BZ160" s="74"/>
      <c r="CA160" s="109"/>
      <c r="CB160" s="74"/>
      <c r="CC160" s="74"/>
      <c r="CD160" s="109"/>
      <c r="CE160" s="74"/>
      <c r="CF160" s="74"/>
      <c r="CG160" s="109"/>
      <c r="CH160" s="74"/>
      <c r="CI160" s="74"/>
      <c r="CJ160" s="109"/>
      <c r="CK160" s="74"/>
      <c r="CL160" s="74"/>
      <c r="CM160" s="109"/>
      <c r="CN160" s="74"/>
      <c r="CO160" s="74"/>
      <c r="CP160" s="109"/>
      <c r="CQ160" s="74"/>
      <c r="CR160" s="74"/>
      <c r="CS160" s="109"/>
      <c r="CT160" s="74"/>
      <c r="CU160" s="74"/>
      <c r="CV160" s="109"/>
      <c r="CW160" s="74"/>
      <c r="CX160" s="74"/>
      <c r="CY160" s="109"/>
      <c r="CZ160" s="74"/>
      <c r="DA160" s="74"/>
      <c r="DB160" s="109"/>
      <c r="DC160" s="74"/>
      <c r="DD160" s="74"/>
      <c r="DE160" s="109"/>
      <c r="DF160" s="74"/>
      <c r="DG160" s="74"/>
      <c r="DH160" s="74"/>
      <c r="DI160" s="78"/>
      <c r="DJ160" s="74"/>
      <c r="DK160" s="109"/>
      <c r="DL160" s="78"/>
      <c r="DM160" s="74"/>
      <c r="DN160" s="109"/>
      <c r="DO160" s="78"/>
      <c r="DP160" s="74"/>
      <c r="DQ160" s="109"/>
      <c r="DR160" s="78"/>
      <c r="DS160" s="74"/>
      <c r="DT160" s="109"/>
      <c r="DU160" s="78"/>
      <c r="DV160" s="74"/>
      <c r="DW160" s="109"/>
      <c r="DX160" s="78">
        <v>5256</v>
      </c>
      <c r="DY160" s="74">
        <v>5256</v>
      </c>
      <c r="DZ160" s="74">
        <f t="shared" si="551"/>
        <v>100</v>
      </c>
      <c r="EA160" s="78"/>
      <c r="EB160" s="74"/>
      <c r="EC160" s="109"/>
      <c r="ED160" s="78"/>
      <c r="EE160" s="74"/>
      <c r="EF160" s="109"/>
      <c r="EG160" s="78"/>
      <c r="EH160" s="74"/>
      <c r="EI160" s="109"/>
      <c r="EJ160" s="78"/>
      <c r="EK160" s="74"/>
      <c r="EL160" s="109"/>
      <c r="EM160" s="78"/>
      <c r="EN160" s="74"/>
      <c r="EO160" s="109"/>
      <c r="EP160" s="74"/>
      <c r="EQ160" s="74"/>
      <c r="ER160" s="109"/>
      <c r="ES160" s="74"/>
      <c r="ET160" s="74"/>
      <c r="EU160" s="109"/>
      <c r="EV160" s="78"/>
      <c r="EW160" s="74"/>
      <c r="EX160" s="109"/>
      <c r="EY160" s="78"/>
      <c r="EZ160" s="74"/>
      <c r="FA160" s="109"/>
      <c r="FB160" s="78"/>
      <c r="FC160" s="74"/>
      <c r="FD160" s="109"/>
      <c r="FE160" s="78"/>
      <c r="FF160" s="74"/>
      <c r="FG160" s="109"/>
      <c r="FH160" s="78"/>
      <c r="FI160" s="74"/>
      <c r="FJ160" s="109"/>
      <c r="FK160" s="74"/>
      <c r="FL160" s="74"/>
      <c r="FM160" s="109"/>
      <c r="FN160" s="78"/>
      <c r="FO160" s="74"/>
      <c r="FP160" s="109"/>
      <c r="FQ160" s="74"/>
      <c r="FR160" s="74"/>
      <c r="FS160" s="109"/>
      <c r="FT160" s="74"/>
      <c r="FU160" s="74"/>
      <c r="FV160" s="109"/>
      <c r="FW160" s="74"/>
      <c r="FX160" s="74"/>
      <c r="FY160" s="109"/>
      <c r="FZ160" s="74"/>
      <c r="GA160" s="74"/>
      <c r="GB160" s="109"/>
      <c r="GC160" s="74"/>
      <c r="GD160" s="74"/>
      <c r="GE160" s="109"/>
      <c r="GF160" s="74"/>
      <c r="GG160" s="74"/>
      <c r="GH160" s="109"/>
      <c r="GI160" s="74"/>
      <c r="GJ160" s="74"/>
      <c r="GK160" s="109"/>
      <c r="GL160" s="74"/>
      <c r="GM160" s="74"/>
      <c r="GN160" s="109"/>
      <c r="GO160" s="74"/>
      <c r="GP160" s="74"/>
      <c r="GQ160" s="74"/>
      <c r="GR160" s="74"/>
      <c r="GS160" s="74"/>
      <c r="GT160" s="74"/>
      <c r="GU160" s="74"/>
      <c r="GV160" s="74"/>
      <c r="GW160" s="74"/>
      <c r="GX160" s="74"/>
      <c r="GY160" s="74"/>
      <c r="GZ160" s="74"/>
      <c r="HA160" s="74"/>
      <c r="HB160" s="74"/>
      <c r="HC160" s="74"/>
    </row>
    <row r="161" spans="1:211" s="31" customFormat="1" ht="15.75" x14ac:dyDescent="0.25">
      <c r="A161" s="41" t="s">
        <v>512</v>
      </c>
      <c r="B161" s="134">
        <f t="shared" si="663"/>
        <v>5868</v>
      </c>
      <c r="C161" s="134">
        <f t="shared" si="664"/>
        <v>5868</v>
      </c>
      <c r="D161" s="74">
        <f t="shared" si="104"/>
        <v>100</v>
      </c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8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112"/>
      <c r="BK161" s="112"/>
      <c r="BL161" s="112"/>
      <c r="BM161" s="74"/>
      <c r="BN161" s="74"/>
      <c r="BO161" s="109"/>
      <c r="BP161" s="74"/>
      <c r="BQ161" s="74"/>
      <c r="BR161" s="109"/>
      <c r="BS161" s="74"/>
      <c r="BT161" s="74"/>
      <c r="BU161" s="109"/>
      <c r="BV161" s="74"/>
      <c r="BW161" s="74"/>
      <c r="BX161" s="109"/>
      <c r="BY161" s="74"/>
      <c r="BZ161" s="74"/>
      <c r="CA161" s="109"/>
      <c r="CB161" s="74"/>
      <c r="CC161" s="74"/>
      <c r="CD161" s="109"/>
      <c r="CE161" s="74"/>
      <c r="CF161" s="74"/>
      <c r="CG161" s="109"/>
      <c r="CH161" s="74"/>
      <c r="CI161" s="74"/>
      <c r="CJ161" s="109"/>
      <c r="CK161" s="74"/>
      <c r="CL161" s="74"/>
      <c r="CM161" s="109"/>
      <c r="CN161" s="74"/>
      <c r="CO161" s="74"/>
      <c r="CP161" s="109"/>
      <c r="CQ161" s="74"/>
      <c r="CR161" s="74"/>
      <c r="CS161" s="109"/>
      <c r="CT161" s="74"/>
      <c r="CU161" s="74"/>
      <c r="CV161" s="109"/>
      <c r="CW161" s="74"/>
      <c r="CX161" s="74"/>
      <c r="CY161" s="109"/>
      <c r="CZ161" s="78"/>
      <c r="DA161" s="74"/>
      <c r="DB161" s="109"/>
      <c r="DC161" s="74"/>
      <c r="DD161" s="74"/>
      <c r="DE161" s="109"/>
      <c r="DF161" s="74"/>
      <c r="DG161" s="74"/>
      <c r="DH161" s="74"/>
      <c r="DI161" s="78"/>
      <c r="DJ161" s="74"/>
      <c r="DK161" s="109"/>
      <c r="DL161" s="78"/>
      <c r="DM161" s="74"/>
      <c r="DN161" s="109"/>
      <c r="DO161" s="78"/>
      <c r="DP161" s="74"/>
      <c r="DQ161" s="109"/>
      <c r="DR161" s="78"/>
      <c r="DS161" s="74"/>
      <c r="DT161" s="109"/>
      <c r="DU161" s="78"/>
      <c r="DV161" s="74"/>
      <c r="DW161" s="109"/>
      <c r="DX161" s="78">
        <v>5868</v>
      </c>
      <c r="DY161" s="74">
        <v>5868</v>
      </c>
      <c r="DZ161" s="74">
        <f t="shared" si="551"/>
        <v>100</v>
      </c>
      <c r="EA161" s="78"/>
      <c r="EB161" s="74"/>
      <c r="EC161" s="109"/>
      <c r="ED161" s="78"/>
      <c r="EE161" s="74"/>
      <c r="EF161" s="109"/>
      <c r="EG161" s="78"/>
      <c r="EH161" s="74"/>
      <c r="EI161" s="109"/>
      <c r="EJ161" s="78"/>
      <c r="EK161" s="74"/>
      <c r="EL161" s="109"/>
      <c r="EM161" s="78"/>
      <c r="EN161" s="74"/>
      <c r="EO161" s="109"/>
      <c r="EP161" s="74"/>
      <c r="EQ161" s="74"/>
      <c r="ER161" s="109"/>
      <c r="ES161" s="74"/>
      <c r="ET161" s="74"/>
      <c r="EU161" s="109"/>
      <c r="EV161" s="78"/>
      <c r="EW161" s="74"/>
      <c r="EX161" s="109"/>
      <c r="EY161" s="78"/>
      <c r="EZ161" s="74"/>
      <c r="FA161" s="109"/>
      <c r="FB161" s="78"/>
      <c r="FC161" s="74"/>
      <c r="FD161" s="109"/>
      <c r="FE161" s="78"/>
      <c r="FF161" s="74"/>
      <c r="FG161" s="109"/>
      <c r="FH161" s="78"/>
      <c r="FI161" s="74"/>
      <c r="FJ161" s="109"/>
      <c r="FK161" s="74"/>
      <c r="FL161" s="74"/>
      <c r="FM161" s="109"/>
      <c r="FN161" s="78"/>
      <c r="FO161" s="74"/>
      <c r="FP161" s="109"/>
      <c r="FQ161" s="74"/>
      <c r="FR161" s="74"/>
      <c r="FS161" s="109"/>
      <c r="FT161" s="74"/>
      <c r="FU161" s="74"/>
      <c r="FV161" s="109"/>
      <c r="FW161" s="74"/>
      <c r="FX161" s="74"/>
      <c r="FY161" s="109"/>
      <c r="FZ161" s="74"/>
      <c r="GA161" s="74"/>
      <c r="GB161" s="109"/>
      <c r="GC161" s="74"/>
      <c r="GD161" s="74"/>
      <c r="GE161" s="109"/>
      <c r="GF161" s="74"/>
      <c r="GG161" s="74"/>
      <c r="GH161" s="109"/>
      <c r="GI161" s="74"/>
      <c r="GJ161" s="74"/>
      <c r="GK161" s="109"/>
      <c r="GL161" s="74"/>
      <c r="GM161" s="74"/>
      <c r="GN161" s="109"/>
      <c r="GO161" s="74"/>
      <c r="GP161" s="74"/>
      <c r="GQ161" s="74"/>
      <c r="GR161" s="74"/>
      <c r="GS161" s="74"/>
      <c r="GT161" s="74"/>
      <c r="GU161" s="74"/>
      <c r="GV161" s="74"/>
      <c r="GW161" s="74"/>
      <c r="GX161" s="74"/>
      <c r="GY161" s="74"/>
      <c r="GZ161" s="74"/>
      <c r="HA161" s="74"/>
      <c r="HB161" s="74"/>
      <c r="HC161" s="74"/>
    </row>
    <row r="162" spans="1:211" s="31" customFormat="1" ht="15.75" x14ac:dyDescent="0.25">
      <c r="A162" s="41" t="s">
        <v>513</v>
      </c>
      <c r="B162" s="134">
        <f t="shared" si="663"/>
        <v>2709</v>
      </c>
      <c r="C162" s="134">
        <f t="shared" si="664"/>
        <v>2709</v>
      </c>
      <c r="D162" s="74">
        <f t="shared" si="104"/>
        <v>100</v>
      </c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8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112"/>
      <c r="BK162" s="112"/>
      <c r="BL162" s="112"/>
      <c r="BM162" s="74"/>
      <c r="BN162" s="74"/>
      <c r="BO162" s="109"/>
      <c r="BP162" s="74"/>
      <c r="BQ162" s="74"/>
      <c r="BR162" s="109"/>
      <c r="BS162" s="74"/>
      <c r="BT162" s="74"/>
      <c r="BU162" s="109"/>
      <c r="BV162" s="74"/>
      <c r="BW162" s="74"/>
      <c r="BX162" s="109"/>
      <c r="BY162" s="74"/>
      <c r="BZ162" s="74"/>
      <c r="CA162" s="109"/>
      <c r="CB162" s="74"/>
      <c r="CC162" s="74"/>
      <c r="CD162" s="109"/>
      <c r="CE162" s="74"/>
      <c r="CF162" s="74"/>
      <c r="CG162" s="109"/>
      <c r="CH162" s="74"/>
      <c r="CI162" s="74"/>
      <c r="CJ162" s="109"/>
      <c r="CK162" s="74"/>
      <c r="CL162" s="74"/>
      <c r="CM162" s="109"/>
      <c r="CN162" s="74"/>
      <c r="CO162" s="74"/>
      <c r="CP162" s="109"/>
      <c r="CQ162" s="74"/>
      <c r="CR162" s="74"/>
      <c r="CS162" s="109"/>
      <c r="CT162" s="74"/>
      <c r="CU162" s="74"/>
      <c r="CV162" s="109"/>
      <c r="CW162" s="74"/>
      <c r="CX162" s="74"/>
      <c r="CY162" s="109"/>
      <c r="CZ162" s="74"/>
      <c r="DA162" s="74"/>
      <c r="DB162" s="109"/>
      <c r="DC162" s="74"/>
      <c r="DD162" s="74"/>
      <c r="DE162" s="109"/>
      <c r="DF162" s="74"/>
      <c r="DG162" s="74"/>
      <c r="DH162" s="74"/>
      <c r="DI162" s="78"/>
      <c r="DJ162" s="74"/>
      <c r="DK162" s="109"/>
      <c r="DL162" s="78"/>
      <c r="DM162" s="74"/>
      <c r="DN162" s="109"/>
      <c r="DO162" s="78"/>
      <c r="DP162" s="74"/>
      <c r="DQ162" s="109"/>
      <c r="DR162" s="78"/>
      <c r="DS162" s="74"/>
      <c r="DT162" s="109"/>
      <c r="DU162" s="78"/>
      <c r="DV162" s="74"/>
      <c r="DW162" s="109"/>
      <c r="DX162" s="78">
        <v>2709</v>
      </c>
      <c r="DY162" s="74">
        <v>2709</v>
      </c>
      <c r="DZ162" s="74">
        <f t="shared" si="551"/>
        <v>100</v>
      </c>
      <c r="EA162" s="78"/>
      <c r="EB162" s="74"/>
      <c r="EC162" s="109"/>
      <c r="ED162" s="78"/>
      <c r="EE162" s="74"/>
      <c r="EF162" s="109"/>
      <c r="EG162" s="78"/>
      <c r="EH162" s="74"/>
      <c r="EI162" s="109"/>
      <c r="EJ162" s="78"/>
      <c r="EK162" s="74"/>
      <c r="EL162" s="109"/>
      <c r="EM162" s="78"/>
      <c r="EN162" s="74"/>
      <c r="EO162" s="109"/>
      <c r="EP162" s="74"/>
      <c r="EQ162" s="74"/>
      <c r="ER162" s="109"/>
      <c r="ES162" s="74"/>
      <c r="ET162" s="74"/>
      <c r="EU162" s="109"/>
      <c r="EV162" s="78"/>
      <c r="EW162" s="74"/>
      <c r="EX162" s="109"/>
      <c r="EY162" s="78"/>
      <c r="EZ162" s="74"/>
      <c r="FA162" s="109"/>
      <c r="FB162" s="78"/>
      <c r="FC162" s="74"/>
      <c r="FD162" s="109"/>
      <c r="FE162" s="78"/>
      <c r="FF162" s="74"/>
      <c r="FG162" s="109"/>
      <c r="FH162" s="78"/>
      <c r="FI162" s="74"/>
      <c r="FJ162" s="109"/>
      <c r="FK162" s="74"/>
      <c r="FL162" s="74"/>
      <c r="FM162" s="109"/>
      <c r="FN162" s="78"/>
      <c r="FO162" s="74"/>
      <c r="FP162" s="109"/>
      <c r="FQ162" s="74"/>
      <c r="FR162" s="74"/>
      <c r="FS162" s="109"/>
      <c r="FT162" s="74"/>
      <c r="FU162" s="74"/>
      <c r="FV162" s="109"/>
      <c r="FW162" s="74"/>
      <c r="FX162" s="74"/>
      <c r="FY162" s="109"/>
      <c r="FZ162" s="74"/>
      <c r="GA162" s="74"/>
      <c r="GB162" s="109"/>
      <c r="GC162" s="74"/>
      <c r="GD162" s="74"/>
      <c r="GE162" s="109"/>
      <c r="GF162" s="74"/>
      <c r="GG162" s="74"/>
      <c r="GH162" s="109"/>
      <c r="GI162" s="74"/>
      <c r="GJ162" s="74"/>
      <c r="GK162" s="109"/>
      <c r="GL162" s="74"/>
      <c r="GM162" s="74"/>
      <c r="GN162" s="109"/>
      <c r="GO162" s="74"/>
      <c r="GP162" s="74"/>
      <c r="GQ162" s="74"/>
      <c r="GR162" s="74"/>
      <c r="GS162" s="74"/>
      <c r="GT162" s="74"/>
      <c r="GU162" s="74"/>
      <c r="GV162" s="74"/>
      <c r="GW162" s="74"/>
      <c r="GX162" s="74"/>
      <c r="GY162" s="74"/>
      <c r="GZ162" s="74"/>
      <c r="HA162" s="74"/>
      <c r="HB162" s="74"/>
      <c r="HC162" s="74"/>
    </row>
    <row r="163" spans="1:211" s="31" customFormat="1" ht="15.75" x14ac:dyDescent="0.25">
      <c r="A163" s="41" t="s">
        <v>514</v>
      </c>
      <c r="B163" s="134">
        <f t="shared" si="663"/>
        <v>3432</v>
      </c>
      <c r="C163" s="134">
        <f t="shared" si="664"/>
        <v>3432</v>
      </c>
      <c r="D163" s="74">
        <f t="shared" si="104"/>
        <v>100</v>
      </c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8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112"/>
      <c r="BK163" s="112"/>
      <c r="BL163" s="112"/>
      <c r="BM163" s="74"/>
      <c r="BN163" s="74"/>
      <c r="BO163" s="109"/>
      <c r="BP163" s="74"/>
      <c r="BQ163" s="74"/>
      <c r="BR163" s="109"/>
      <c r="BS163" s="74"/>
      <c r="BT163" s="74"/>
      <c r="BU163" s="109"/>
      <c r="BV163" s="74"/>
      <c r="BW163" s="74"/>
      <c r="BX163" s="109"/>
      <c r="BY163" s="74"/>
      <c r="BZ163" s="74"/>
      <c r="CA163" s="109"/>
      <c r="CB163" s="74"/>
      <c r="CC163" s="74"/>
      <c r="CD163" s="109"/>
      <c r="CE163" s="74"/>
      <c r="CF163" s="74"/>
      <c r="CG163" s="109"/>
      <c r="CH163" s="74"/>
      <c r="CI163" s="74"/>
      <c r="CJ163" s="109"/>
      <c r="CK163" s="74"/>
      <c r="CL163" s="74"/>
      <c r="CM163" s="109"/>
      <c r="CN163" s="74"/>
      <c r="CO163" s="74"/>
      <c r="CP163" s="109"/>
      <c r="CQ163" s="74"/>
      <c r="CR163" s="74"/>
      <c r="CS163" s="109"/>
      <c r="CT163" s="74"/>
      <c r="CU163" s="74"/>
      <c r="CV163" s="109"/>
      <c r="CW163" s="74"/>
      <c r="CX163" s="74"/>
      <c r="CY163" s="109"/>
      <c r="CZ163" s="74"/>
      <c r="DA163" s="74"/>
      <c r="DB163" s="74"/>
      <c r="DC163" s="74"/>
      <c r="DD163" s="74"/>
      <c r="DE163" s="109"/>
      <c r="DF163" s="74"/>
      <c r="DG163" s="74"/>
      <c r="DH163" s="74"/>
      <c r="DI163" s="78"/>
      <c r="DJ163" s="74"/>
      <c r="DK163" s="109"/>
      <c r="DL163" s="78"/>
      <c r="DM163" s="74"/>
      <c r="DN163" s="109"/>
      <c r="DO163" s="78"/>
      <c r="DP163" s="74"/>
      <c r="DQ163" s="109"/>
      <c r="DR163" s="78"/>
      <c r="DS163" s="74"/>
      <c r="DT163" s="109"/>
      <c r="DU163" s="78"/>
      <c r="DV163" s="74"/>
      <c r="DW163" s="109"/>
      <c r="DX163" s="78">
        <v>3432</v>
      </c>
      <c r="DY163" s="74">
        <v>3432</v>
      </c>
      <c r="DZ163" s="74">
        <f t="shared" si="551"/>
        <v>100</v>
      </c>
      <c r="EA163" s="78"/>
      <c r="EB163" s="74"/>
      <c r="EC163" s="109"/>
      <c r="ED163" s="78"/>
      <c r="EE163" s="74"/>
      <c r="EF163" s="109"/>
      <c r="EG163" s="78"/>
      <c r="EH163" s="74"/>
      <c r="EI163" s="109"/>
      <c r="EJ163" s="78"/>
      <c r="EK163" s="74"/>
      <c r="EL163" s="109"/>
      <c r="EM163" s="78"/>
      <c r="EN163" s="74"/>
      <c r="EO163" s="109"/>
      <c r="EP163" s="74"/>
      <c r="EQ163" s="74"/>
      <c r="ER163" s="109"/>
      <c r="ES163" s="74"/>
      <c r="ET163" s="74"/>
      <c r="EU163" s="109"/>
      <c r="EV163" s="78"/>
      <c r="EW163" s="74"/>
      <c r="EX163" s="109"/>
      <c r="EY163" s="78"/>
      <c r="EZ163" s="74"/>
      <c r="FA163" s="109"/>
      <c r="FB163" s="78"/>
      <c r="FC163" s="74"/>
      <c r="FD163" s="109"/>
      <c r="FE163" s="78"/>
      <c r="FF163" s="74"/>
      <c r="FG163" s="109"/>
      <c r="FH163" s="78"/>
      <c r="FI163" s="74"/>
      <c r="FJ163" s="109"/>
      <c r="FK163" s="74"/>
      <c r="FL163" s="74"/>
      <c r="FM163" s="109"/>
      <c r="FN163" s="78"/>
      <c r="FO163" s="74"/>
      <c r="FP163" s="109"/>
      <c r="FQ163" s="74"/>
      <c r="FR163" s="74"/>
      <c r="FS163" s="109"/>
      <c r="FT163" s="74"/>
      <c r="FU163" s="74"/>
      <c r="FV163" s="109"/>
      <c r="FW163" s="74"/>
      <c r="FX163" s="74"/>
      <c r="FY163" s="109"/>
      <c r="FZ163" s="74"/>
      <c r="GA163" s="74"/>
      <c r="GB163" s="109"/>
      <c r="GC163" s="74"/>
      <c r="GD163" s="74"/>
      <c r="GE163" s="109"/>
      <c r="GF163" s="74"/>
      <c r="GG163" s="74"/>
      <c r="GH163" s="109"/>
      <c r="GI163" s="74"/>
      <c r="GJ163" s="74"/>
      <c r="GK163" s="109"/>
      <c r="GL163" s="74"/>
      <c r="GM163" s="74"/>
      <c r="GN163" s="109"/>
      <c r="GO163" s="74"/>
      <c r="GP163" s="74"/>
      <c r="GQ163" s="74"/>
      <c r="GR163" s="74"/>
      <c r="GS163" s="74"/>
      <c r="GT163" s="74"/>
      <c r="GU163" s="74"/>
      <c r="GV163" s="74"/>
      <c r="GW163" s="74"/>
      <c r="GX163" s="74"/>
      <c r="GY163" s="74"/>
      <c r="GZ163" s="74"/>
      <c r="HA163" s="74"/>
      <c r="HB163" s="74"/>
      <c r="HC163" s="74"/>
    </row>
    <row r="164" spans="1:211" s="31" customFormat="1" ht="15.75" x14ac:dyDescent="0.25">
      <c r="A164" s="41" t="s">
        <v>515</v>
      </c>
      <c r="B164" s="134">
        <f t="shared" si="663"/>
        <v>5202.9349999999995</v>
      </c>
      <c r="C164" s="134">
        <f t="shared" si="664"/>
        <v>5202.9349999999995</v>
      </c>
      <c r="D164" s="74">
        <f t="shared" si="104"/>
        <v>100</v>
      </c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8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>
        <v>621.93499999999995</v>
      </c>
      <c r="BE164" s="74">
        <v>621.93499999999995</v>
      </c>
      <c r="BF164" s="74">
        <f t="shared" si="661"/>
        <v>100</v>
      </c>
      <c r="BG164" s="74"/>
      <c r="BH164" s="74"/>
      <c r="BI164" s="74"/>
      <c r="BJ164" s="112"/>
      <c r="BK164" s="112"/>
      <c r="BL164" s="112"/>
      <c r="BM164" s="74"/>
      <c r="BN164" s="74"/>
      <c r="BO164" s="109"/>
      <c r="BP164" s="74"/>
      <c r="BQ164" s="74"/>
      <c r="BR164" s="109"/>
      <c r="BS164" s="74"/>
      <c r="BT164" s="74"/>
      <c r="BU164" s="109"/>
      <c r="BV164" s="74"/>
      <c r="BW164" s="74"/>
      <c r="BX164" s="109"/>
      <c r="BY164" s="74"/>
      <c r="BZ164" s="74"/>
      <c r="CA164" s="109"/>
      <c r="CB164" s="74"/>
      <c r="CC164" s="74"/>
      <c r="CD164" s="109"/>
      <c r="CE164" s="74"/>
      <c r="CF164" s="74"/>
      <c r="CG164" s="109"/>
      <c r="CH164" s="74"/>
      <c r="CI164" s="74"/>
      <c r="CJ164" s="109"/>
      <c r="CK164" s="74"/>
      <c r="CL164" s="74"/>
      <c r="CM164" s="109"/>
      <c r="CN164" s="74"/>
      <c r="CO164" s="74"/>
      <c r="CP164" s="109"/>
      <c r="CQ164" s="74"/>
      <c r="CR164" s="74"/>
      <c r="CS164" s="109"/>
      <c r="CT164" s="74"/>
      <c r="CU164" s="74"/>
      <c r="CV164" s="109"/>
      <c r="CW164" s="74"/>
      <c r="CX164" s="74"/>
      <c r="CY164" s="109"/>
      <c r="CZ164" s="74"/>
      <c r="DA164" s="74"/>
      <c r="DB164" s="74"/>
      <c r="DC164" s="74"/>
      <c r="DD164" s="74"/>
      <c r="DE164" s="109"/>
      <c r="DF164" s="74"/>
      <c r="DG164" s="74"/>
      <c r="DH164" s="74"/>
      <c r="DI164" s="78"/>
      <c r="DJ164" s="74"/>
      <c r="DK164" s="109"/>
      <c r="DL164" s="78"/>
      <c r="DM164" s="74"/>
      <c r="DN164" s="109"/>
      <c r="DO164" s="78"/>
      <c r="DP164" s="74"/>
      <c r="DQ164" s="109"/>
      <c r="DR164" s="78"/>
      <c r="DS164" s="74"/>
      <c r="DT164" s="109"/>
      <c r="DU164" s="78"/>
      <c r="DV164" s="74"/>
      <c r="DW164" s="109"/>
      <c r="DX164" s="78">
        <v>4581</v>
      </c>
      <c r="DY164" s="74">
        <v>4581</v>
      </c>
      <c r="DZ164" s="74">
        <f t="shared" si="551"/>
        <v>100</v>
      </c>
      <c r="EA164" s="78"/>
      <c r="EB164" s="74"/>
      <c r="EC164" s="109"/>
      <c r="ED164" s="78"/>
      <c r="EE164" s="74"/>
      <c r="EF164" s="109"/>
      <c r="EG164" s="78"/>
      <c r="EH164" s="74"/>
      <c r="EI164" s="109"/>
      <c r="EJ164" s="78"/>
      <c r="EK164" s="74"/>
      <c r="EL164" s="109"/>
      <c r="EM164" s="78"/>
      <c r="EN164" s="74"/>
      <c r="EO164" s="109"/>
      <c r="EP164" s="74"/>
      <c r="EQ164" s="74"/>
      <c r="ER164" s="109"/>
      <c r="ES164" s="74"/>
      <c r="ET164" s="74"/>
      <c r="EU164" s="109"/>
      <c r="EV164" s="78"/>
      <c r="EW164" s="74"/>
      <c r="EX164" s="109"/>
      <c r="EY164" s="78"/>
      <c r="EZ164" s="74"/>
      <c r="FA164" s="109"/>
      <c r="FB164" s="78"/>
      <c r="FC164" s="74"/>
      <c r="FD164" s="109"/>
      <c r="FE164" s="78"/>
      <c r="FF164" s="74"/>
      <c r="FG164" s="109"/>
      <c r="FH164" s="78"/>
      <c r="FI164" s="74"/>
      <c r="FJ164" s="109"/>
      <c r="FK164" s="74"/>
      <c r="FL164" s="74"/>
      <c r="FM164" s="109"/>
      <c r="FN164" s="78"/>
      <c r="FO164" s="74"/>
      <c r="FP164" s="109"/>
      <c r="FQ164" s="74"/>
      <c r="FR164" s="74"/>
      <c r="FS164" s="109"/>
      <c r="FT164" s="74"/>
      <c r="FU164" s="74"/>
      <c r="FV164" s="109"/>
      <c r="FW164" s="74"/>
      <c r="FX164" s="74"/>
      <c r="FY164" s="109"/>
      <c r="FZ164" s="74"/>
      <c r="GA164" s="74"/>
      <c r="GB164" s="109"/>
      <c r="GC164" s="74"/>
      <c r="GD164" s="74"/>
      <c r="GE164" s="109"/>
      <c r="GF164" s="74"/>
      <c r="GG164" s="74"/>
      <c r="GH164" s="109"/>
      <c r="GI164" s="74"/>
      <c r="GJ164" s="74"/>
      <c r="GK164" s="109"/>
      <c r="GL164" s="74"/>
      <c r="GM164" s="74"/>
      <c r="GN164" s="109"/>
      <c r="GO164" s="74"/>
      <c r="GP164" s="74"/>
      <c r="GQ164" s="74"/>
      <c r="GR164" s="74"/>
      <c r="GS164" s="74"/>
      <c r="GT164" s="74"/>
      <c r="GU164" s="74"/>
      <c r="GV164" s="74"/>
      <c r="GW164" s="74"/>
      <c r="GX164" s="74"/>
      <c r="GY164" s="74"/>
      <c r="GZ164" s="74"/>
      <c r="HA164" s="74"/>
      <c r="HB164" s="74"/>
      <c r="HC164" s="74"/>
    </row>
    <row r="165" spans="1:211" s="31" customFormat="1" ht="15.75" x14ac:dyDescent="0.25">
      <c r="A165" s="41" t="s">
        <v>516</v>
      </c>
      <c r="B165" s="134">
        <f t="shared" si="663"/>
        <v>4165.5917099999997</v>
      </c>
      <c r="C165" s="134">
        <f t="shared" si="664"/>
        <v>3909.9744000000001</v>
      </c>
      <c r="D165" s="74">
        <f t="shared" si="104"/>
        <v>93.863601432988261</v>
      </c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8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>
        <v>1090.0008</v>
      </c>
      <c r="BE165" s="74">
        <v>873.97440000000006</v>
      </c>
      <c r="BF165" s="74">
        <f t="shared" si="661"/>
        <v>80.181078766180718</v>
      </c>
      <c r="BG165" s="74"/>
      <c r="BH165" s="74"/>
      <c r="BI165" s="74"/>
      <c r="BJ165" s="112"/>
      <c r="BK165" s="112"/>
      <c r="BL165" s="112"/>
      <c r="BM165" s="74"/>
      <c r="BN165" s="74"/>
      <c r="BO165" s="109"/>
      <c r="BP165" s="74"/>
      <c r="BQ165" s="74"/>
      <c r="BR165" s="109"/>
      <c r="BS165" s="74"/>
      <c r="BT165" s="74"/>
      <c r="BU165" s="109"/>
      <c r="BV165" s="74"/>
      <c r="BW165" s="74"/>
      <c r="BX165" s="109"/>
      <c r="BY165" s="74"/>
      <c r="BZ165" s="74"/>
      <c r="CA165" s="109"/>
      <c r="CB165" s="74"/>
      <c r="CC165" s="74"/>
      <c r="CD165" s="109"/>
      <c r="CE165" s="74"/>
      <c r="CF165" s="74"/>
      <c r="CG165" s="109"/>
      <c r="CH165" s="74"/>
      <c r="CI165" s="74"/>
      <c r="CJ165" s="109"/>
      <c r="CK165" s="74"/>
      <c r="CL165" s="74"/>
      <c r="CM165" s="109"/>
      <c r="CN165" s="74"/>
      <c r="CO165" s="74"/>
      <c r="CP165" s="109"/>
      <c r="CQ165" s="74"/>
      <c r="CR165" s="74"/>
      <c r="CS165" s="109"/>
      <c r="CT165" s="74"/>
      <c r="CU165" s="74"/>
      <c r="CV165" s="109"/>
      <c r="CW165" s="74"/>
      <c r="CX165" s="74"/>
      <c r="CY165" s="109"/>
      <c r="CZ165" s="74"/>
      <c r="DA165" s="74"/>
      <c r="DB165" s="74"/>
      <c r="DC165" s="74"/>
      <c r="DD165" s="74"/>
      <c r="DE165" s="109"/>
      <c r="DF165" s="74"/>
      <c r="DG165" s="74"/>
      <c r="DH165" s="74"/>
      <c r="DI165" s="78"/>
      <c r="DJ165" s="74"/>
      <c r="DK165" s="109"/>
      <c r="DL165" s="78"/>
      <c r="DM165" s="74"/>
      <c r="DN165" s="109"/>
      <c r="DO165" s="78"/>
      <c r="DP165" s="74"/>
      <c r="DQ165" s="109"/>
      <c r="DR165" s="78"/>
      <c r="DS165" s="74"/>
      <c r="DT165" s="109"/>
      <c r="DU165" s="78"/>
      <c r="DV165" s="74"/>
      <c r="DW165" s="109"/>
      <c r="DX165" s="78">
        <v>3036</v>
      </c>
      <c r="DY165" s="74">
        <v>3036</v>
      </c>
      <c r="DZ165" s="74">
        <f t="shared" si="551"/>
        <v>100</v>
      </c>
      <c r="EA165" s="78"/>
      <c r="EB165" s="74"/>
      <c r="EC165" s="109"/>
      <c r="ED165" s="78"/>
      <c r="EE165" s="74"/>
      <c r="EF165" s="109"/>
      <c r="EG165" s="78"/>
      <c r="EH165" s="74"/>
      <c r="EI165" s="109"/>
      <c r="EJ165" s="78"/>
      <c r="EK165" s="74"/>
      <c r="EL165" s="109"/>
      <c r="EM165" s="78"/>
      <c r="EN165" s="74"/>
      <c r="EO165" s="109"/>
      <c r="EP165" s="74"/>
      <c r="EQ165" s="74"/>
      <c r="ER165" s="109"/>
      <c r="ES165" s="74"/>
      <c r="ET165" s="74"/>
      <c r="EU165" s="109"/>
      <c r="EV165" s="78"/>
      <c r="EW165" s="74"/>
      <c r="EX165" s="109"/>
      <c r="EY165" s="78"/>
      <c r="EZ165" s="74"/>
      <c r="FA165" s="109"/>
      <c r="FB165" s="78"/>
      <c r="FC165" s="74"/>
      <c r="FD165" s="109"/>
      <c r="FE165" s="78"/>
      <c r="FF165" s="74"/>
      <c r="FG165" s="109"/>
      <c r="FH165" s="78"/>
      <c r="FI165" s="74"/>
      <c r="FJ165" s="109"/>
      <c r="FK165" s="74"/>
      <c r="FL165" s="74"/>
      <c r="FM165" s="109"/>
      <c r="FN165" s="78"/>
      <c r="FO165" s="74"/>
      <c r="FP165" s="109"/>
      <c r="FQ165" s="74"/>
      <c r="FR165" s="74"/>
      <c r="FS165" s="109"/>
      <c r="FT165" s="74"/>
      <c r="FU165" s="74"/>
      <c r="FV165" s="109"/>
      <c r="FW165" s="74"/>
      <c r="FX165" s="74"/>
      <c r="FY165" s="109"/>
      <c r="FZ165" s="74"/>
      <c r="GA165" s="74"/>
      <c r="GB165" s="109"/>
      <c r="GC165" s="74"/>
      <c r="GD165" s="74"/>
      <c r="GE165" s="109"/>
      <c r="GF165" s="74">
        <v>39.590910000000001</v>
      </c>
      <c r="GG165" s="74"/>
      <c r="GH165" s="109"/>
      <c r="GI165" s="74"/>
      <c r="GJ165" s="74"/>
      <c r="GK165" s="109"/>
      <c r="GL165" s="74"/>
      <c r="GM165" s="74"/>
      <c r="GN165" s="109"/>
      <c r="GO165" s="74"/>
      <c r="GP165" s="74"/>
      <c r="GQ165" s="74"/>
      <c r="GR165" s="74"/>
      <c r="GS165" s="74"/>
      <c r="GT165" s="74"/>
      <c r="GU165" s="74"/>
      <c r="GV165" s="74"/>
      <c r="GW165" s="74"/>
      <c r="GX165" s="74"/>
      <c r="GY165" s="74"/>
      <c r="GZ165" s="74"/>
      <c r="HA165" s="74"/>
      <c r="HB165" s="74"/>
      <c r="HC165" s="74"/>
    </row>
    <row r="166" spans="1:211" s="31" customFormat="1" ht="15.75" x14ac:dyDescent="0.25">
      <c r="A166" s="46" t="s">
        <v>517</v>
      </c>
      <c r="B166" s="134">
        <f t="shared" si="663"/>
        <v>4260.0075999999999</v>
      </c>
      <c r="C166" s="134">
        <f t="shared" si="664"/>
        <v>4260.0075999999999</v>
      </c>
      <c r="D166" s="74">
        <f t="shared" si="104"/>
        <v>100</v>
      </c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8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>
        <v>381.00759999999997</v>
      </c>
      <c r="BE166" s="74">
        <v>381.00759999999997</v>
      </c>
      <c r="BF166" s="74">
        <f t="shared" si="661"/>
        <v>100</v>
      </c>
      <c r="BG166" s="74"/>
      <c r="BH166" s="74"/>
      <c r="BI166" s="74"/>
      <c r="BJ166" s="112"/>
      <c r="BK166" s="112"/>
      <c r="BL166" s="112"/>
      <c r="BM166" s="74"/>
      <c r="BN166" s="74"/>
      <c r="BO166" s="109"/>
      <c r="BP166" s="74"/>
      <c r="BQ166" s="74"/>
      <c r="BR166" s="109"/>
      <c r="BS166" s="74"/>
      <c r="BT166" s="74"/>
      <c r="BU166" s="109"/>
      <c r="BV166" s="74"/>
      <c r="BW166" s="74"/>
      <c r="BX166" s="109"/>
      <c r="BY166" s="74"/>
      <c r="BZ166" s="74"/>
      <c r="CA166" s="109"/>
      <c r="CB166" s="74"/>
      <c r="CC166" s="74"/>
      <c r="CD166" s="109"/>
      <c r="CE166" s="74"/>
      <c r="CF166" s="74"/>
      <c r="CG166" s="109"/>
      <c r="CH166" s="74"/>
      <c r="CI166" s="74"/>
      <c r="CJ166" s="109"/>
      <c r="CK166" s="74"/>
      <c r="CL166" s="74"/>
      <c r="CM166" s="109"/>
      <c r="CN166" s="74"/>
      <c r="CO166" s="74"/>
      <c r="CP166" s="109"/>
      <c r="CQ166" s="74"/>
      <c r="CR166" s="74"/>
      <c r="CS166" s="109"/>
      <c r="CT166" s="74"/>
      <c r="CU166" s="74"/>
      <c r="CV166" s="109"/>
      <c r="CW166" s="74"/>
      <c r="CX166" s="74"/>
      <c r="CY166" s="109"/>
      <c r="CZ166" s="74"/>
      <c r="DA166" s="74"/>
      <c r="DB166" s="74"/>
      <c r="DC166" s="74"/>
      <c r="DD166" s="74"/>
      <c r="DE166" s="109"/>
      <c r="DF166" s="74"/>
      <c r="DG166" s="74"/>
      <c r="DH166" s="74"/>
      <c r="DI166" s="78"/>
      <c r="DJ166" s="74"/>
      <c r="DK166" s="109"/>
      <c r="DL166" s="78"/>
      <c r="DM166" s="74"/>
      <c r="DN166" s="109"/>
      <c r="DO166" s="78"/>
      <c r="DP166" s="74"/>
      <c r="DQ166" s="109"/>
      <c r="DR166" s="78"/>
      <c r="DS166" s="74"/>
      <c r="DT166" s="109"/>
      <c r="DU166" s="78"/>
      <c r="DV166" s="74"/>
      <c r="DW166" s="109"/>
      <c r="DX166" s="78">
        <v>3879</v>
      </c>
      <c r="DY166" s="74">
        <v>3879</v>
      </c>
      <c r="DZ166" s="74">
        <f t="shared" si="551"/>
        <v>100</v>
      </c>
      <c r="EA166" s="78"/>
      <c r="EB166" s="74"/>
      <c r="EC166" s="109"/>
      <c r="ED166" s="78"/>
      <c r="EE166" s="74"/>
      <c r="EF166" s="109"/>
      <c r="EG166" s="78"/>
      <c r="EH166" s="74"/>
      <c r="EI166" s="109"/>
      <c r="EJ166" s="78"/>
      <c r="EK166" s="74"/>
      <c r="EL166" s="109"/>
      <c r="EM166" s="78"/>
      <c r="EN166" s="74"/>
      <c r="EO166" s="109"/>
      <c r="EP166" s="74"/>
      <c r="EQ166" s="74"/>
      <c r="ER166" s="109"/>
      <c r="ES166" s="74"/>
      <c r="ET166" s="74"/>
      <c r="EU166" s="109"/>
      <c r="EV166" s="78"/>
      <c r="EW166" s="74"/>
      <c r="EX166" s="109"/>
      <c r="EY166" s="78"/>
      <c r="EZ166" s="74"/>
      <c r="FA166" s="109"/>
      <c r="FB166" s="78"/>
      <c r="FC166" s="74"/>
      <c r="FD166" s="109"/>
      <c r="FE166" s="78"/>
      <c r="FF166" s="74"/>
      <c r="FG166" s="109"/>
      <c r="FH166" s="78"/>
      <c r="FI166" s="74"/>
      <c r="FJ166" s="109"/>
      <c r="FK166" s="74"/>
      <c r="FL166" s="74"/>
      <c r="FM166" s="109"/>
      <c r="FN166" s="78"/>
      <c r="FO166" s="74"/>
      <c r="FP166" s="109"/>
      <c r="FQ166" s="74"/>
      <c r="FR166" s="74"/>
      <c r="FS166" s="109"/>
      <c r="FT166" s="74"/>
      <c r="FU166" s="74"/>
      <c r="FV166" s="109"/>
      <c r="FW166" s="74"/>
      <c r="FX166" s="74"/>
      <c r="FY166" s="109"/>
      <c r="FZ166" s="74"/>
      <c r="GA166" s="74"/>
      <c r="GB166" s="109"/>
      <c r="GC166" s="74"/>
      <c r="GD166" s="74"/>
      <c r="GE166" s="109"/>
      <c r="GF166" s="74"/>
      <c r="GG166" s="74"/>
      <c r="GH166" s="109"/>
      <c r="GI166" s="74"/>
      <c r="GJ166" s="74"/>
      <c r="GK166" s="109"/>
      <c r="GL166" s="74"/>
      <c r="GM166" s="74"/>
      <c r="GN166" s="109"/>
      <c r="GO166" s="74"/>
      <c r="GP166" s="74"/>
      <c r="GQ166" s="74"/>
      <c r="GR166" s="74"/>
      <c r="GS166" s="74"/>
      <c r="GT166" s="74"/>
      <c r="GU166" s="74"/>
      <c r="GV166" s="74"/>
      <c r="GW166" s="74"/>
      <c r="GX166" s="74"/>
      <c r="GY166" s="74"/>
      <c r="GZ166" s="74"/>
      <c r="HA166" s="74"/>
      <c r="HB166" s="74"/>
      <c r="HC166" s="74"/>
    </row>
    <row r="167" spans="1:211" s="31" customFormat="1" ht="15.75" x14ac:dyDescent="0.25">
      <c r="A167" s="46" t="s">
        <v>518</v>
      </c>
      <c r="B167" s="134">
        <f t="shared" si="663"/>
        <v>6891</v>
      </c>
      <c r="C167" s="134">
        <f t="shared" si="664"/>
        <v>6891</v>
      </c>
      <c r="D167" s="74">
        <f t="shared" si="104"/>
        <v>100</v>
      </c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8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112"/>
      <c r="BK167" s="112"/>
      <c r="BL167" s="112"/>
      <c r="BM167" s="74"/>
      <c r="BN167" s="74"/>
      <c r="BO167" s="109"/>
      <c r="BP167" s="74"/>
      <c r="BQ167" s="74"/>
      <c r="BR167" s="109"/>
      <c r="BS167" s="74"/>
      <c r="BT167" s="74"/>
      <c r="BU167" s="109"/>
      <c r="BV167" s="74"/>
      <c r="BW167" s="74"/>
      <c r="BX167" s="109"/>
      <c r="BY167" s="74"/>
      <c r="BZ167" s="74"/>
      <c r="CA167" s="109"/>
      <c r="CB167" s="74"/>
      <c r="CC167" s="74"/>
      <c r="CD167" s="109"/>
      <c r="CE167" s="74"/>
      <c r="CF167" s="74"/>
      <c r="CG167" s="109"/>
      <c r="CH167" s="74"/>
      <c r="CI167" s="74"/>
      <c r="CJ167" s="109"/>
      <c r="CK167" s="74"/>
      <c r="CL167" s="74"/>
      <c r="CM167" s="109"/>
      <c r="CN167" s="74"/>
      <c r="CO167" s="74"/>
      <c r="CP167" s="109"/>
      <c r="CQ167" s="74"/>
      <c r="CR167" s="74"/>
      <c r="CS167" s="109"/>
      <c r="CT167" s="74"/>
      <c r="CU167" s="74"/>
      <c r="CV167" s="109"/>
      <c r="CW167" s="74"/>
      <c r="CX167" s="74"/>
      <c r="CY167" s="109"/>
      <c r="CZ167" s="74"/>
      <c r="DA167" s="74"/>
      <c r="DB167" s="74"/>
      <c r="DC167" s="74"/>
      <c r="DD167" s="74"/>
      <c r="DE167" s="109"/>
      <c r="DF167" s="74"/>
      <c r="DG167" s="74"/>
      <c r="DH167" s="74"/>
      <c r="DI167" s="78"/>
      <c r="DJ167" s="74"/>
      <c r="DK167" s="109"/>
      <c r="DL167" s="78"/>
      <c r="DM167" s="74"/>
      <c r="DN167" s="109"/>
      <c r="DO167" s="78"/>
      <c r="DP167" s="74"/>
      <c r="DQ167" s="109"/>
      <c r="DR167" s="78"/>
      <c r="DS167" s="74"/>
      <c r="DT167" s="109"/>
      <c r="DU167" s="78"/>
      <c r="DV167" s="74"/>
      <c r="DW167" s="109"/>
      <c r="DX167" s="78">
        <v>6891</v>
      </c>
      <c r="DY167" s="74">
        <v>6891</v>
      </c>
      <c r="DZ167" s="74">
        <f t="shared" si="551"/>
        <v>100</v>
      </c>
      <c r="EA167" s="78"/>
      <c r="EB167" s="74"/>
      <c r="EC167" s="109"/>
      <c r="ED167" s="78"/>
      <c r="EE167" s="74"/>
      <c r="EF167" s="109"/>
      <c r="EG167" s="78"/>
      <c r="EH167" s="74"/>
      <c r="EI167" s="109"/>
      <c r="EJ167" s="78"/>
      <c r="EK167" s="74"/>
      <c r="EL167" s="109"/>
      <c r="EM167" s="78"/>
      <c r="EN167" s="74"/>
      <c r="EO167" s="109"/>
      <c r="EP167" s="74"/>
      <c r="EQ167" s="74"/>
      <c r="ER167" s="109"/>
      <c r="ES167" s="74"/>
      <c r="ET167" s="74"/>
      <c r="EU167" s="109"/>
      <c r="EV167" s="78"/>
      <c r="EW167" s="74"/>
      <c r="EX167" s="109"/>
      <c r="EY167" s="78"/>
      <c r="EZ167" s="74"/>
      <c r="FA167" s="109"/>
      <c r="FB167" s="78"/>
      <c r="FC167" s="74"/>
      <c r="FD167" s="109"/>
      <c r="FE167" s="78"/>
      <c r="FF167" s="74"/>
      <c r="FG167" s="109"/>
      <c r="FH167" s="78"/>
      <c r="FI167" s="74"/>
      <c r="FJ167" s="109"/>
      <c r="FK167" s="74"/>
      <c r="FL167" s="74"/>
      <c r="FM167" s="109"/>
      <c r="FN167" s="78"/>
      <c r="FO167" s="74"/>
      <c r="FP167" s="109"/>
      <c r="FQ167" s="74"/>
      <c r="FR167" s="74"/>
      <c r="FS167" s="109"/>
      <c r="FT167" s="74"/>
      <c r="FU167" s="74"/>
      <c r="FV167" s="109"/>
      <c r="FW167" s="74"/>
      <c r="FX167" s="74"/>
      <c r="FY167" s="109"/>
      <c r="FZ167" s="74"/>
      <c r="GA167" s="74"/>
      <c r="GB167" s="109"/>
      <c r="GC167" s="74"/>
      <c r="GD167" s="74"/>
      <c r="GE167" s="109"/>
      <c r="GF167" s="74"/>
      <c r="GG167" s="74"/>
      <c r="GH167" s="109"/>
      <c r="GI167" s="74"/>
      <c r="GJ167" s="74"/>
      <c r="GK167" s="109"/>
      <c r="GL167" s="74"/>
      <c r="GM167" s="74"/>
      <c r="GN167" s="109"/>
      <c r="GO167" s="74"/>
      <c r="GP167" s="74"/>
      <c r="GQ167" s="74"/>
      <c r="GR167" s="74"/>
      <c r="GS167" s="74"/>
      <c r="GT167" s="74"/>
      <c r="GU167" s="74"/>
      <c r="GV167" s="74"/>
      <c r="GW167" s="74"/>
      <c r="GX167" s="74"/>
      <c r="GY167" s="74"/>
      <c r="GZ167" s="74"/>
      <c r="HA167" s="74"/>
      <c r="HB167" s="74"/>
      <c r="HC167" s="74"/>
    </row>
    <row r="168" spans="1:211" s="31" customFormat="1" ht="15.75" x14ac:dyDescent="0.25">
      <c r="A168" s="46" t="s">
        <v>635</v>
      </c>
      <c r="B168" s="134">
        <f t="shared" si="663"/>
        <v>2943</v>
      </c>
      <c r="C168" s="134">
        <f t="shared" si="664"/>
        <v>2943</v>
      </c>
      <c r="D168" s="74">
        <f t="shared" si="104"/>
        <v>100</v>
      </c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8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112"/>
      <c r="BK168" s="112"/>
      <c r="BL168" s="112"/>
      <c r="BM168" s="74"/>
      <c r="BN168" s="74"/>
      <c r="BO168" s="109"/>
      <c r="BP168" s="74"/>
      <c r="BQ168" s="74"/>
      <c r="BR168" s="109"/>
      <c r="BS168" s="74"/>
      <c r="BT168" s="74"/>
      <c r="BU168" s="109"/>
      <c r="BV168" s="74"/>
      <c r="BW168" s="74"/>
      <c r="BX168" s="109"/>
      <c r="BY168" s="74"/>
      <c r="BZ168" s="74"/>
      <c r="CA168" s="109"/>
      <c r="CB168" s="74"/>
      <c r="CC168" s="74"/>
      <c r="CD168" s="109"/>
      <c r="CE168" s="74"/>
      <c r="CF168" s="74"/>
      <c r="CG168" s="109"/>
      <c r="CH168" s="74"/>
      <c r="CI168" s="74"/>
      <c r="CJ168" s="109"/>
      <c r="CK168" s="74"/>
      <c r="CL168" s="74"/>
      <c r="CM168" s="109"/>
      <c r="CN168" s="74"/>
      <c r="CO168" s="74"/>
      <c r="CP168" s="109"/>
      <c r="CQ168" s="74"/>
      <c r="CR168" s="74"/>
      <c r="CS168" s="109"/>
      <c r="CT168" s="74"/>
      <c r="CU168" s="74"/>
      <c r="CV168" s="109"/>
      <c r="CW168" s="74"/>
      <c r="CX168" s="74"/>
      <c r="CY168" s="109"/>
      <c r="CZ168" s="74"/>
      <c r="DA168" s="74"/>
      <c r="DB168" s="74"/>
      <c r="DC168" s="74"/>
      <c r="DD168" s="74"/>
      <c r="DE168" s="109"/>
      <c r="DF168" s="74"/>
      <c r="DG168" s="74"/>
      <c r="DH168" s="74"/>
      <c r="DI168" s="78"/>
      <c r="DJ168" s="74"/>
      <c r="DK168" s="109"/>
      <c r="DL168" s="78"/>
      <c r="DM168" s="74"/>
      <c r="DN168" s="109"/>
      <c r="DO168" s="78"/>
      <c r="DP168" s="74"/>
      <c r="DQ168" s="109"/>
      <c r="DR168" s="78"/>
      <c r="DS168" s="74"/>
      <c r="DT168" s="109"/>
      <c r="DU168" s="78"/>
      <c r="DV168" s="74"/>
      <c r="DW168" s="109"/>
      <c r="DX168" s="78">
        <v>2943</v>
      </c>
      <c r="DY168" s="74">
        <v>2943</v>
      </c>
      <c r="DZ168" s="74">
        <f t="shared" ref="DZ168:DZ229" si="751">DY168/DX168*100</f>
        <v>100</v>
      </c>
      <c r="EA168" s="78"/>
      <c r="EB168" s="74"/>
      <c r="EC168" s="109"/>
      <c r="ED168" s="78"/>
      <c r="EE168" s="74"/>
      <c r="EF168" s="109"/>
      <c r="EG168" s="78"/>
      <c r="EH168" s="74"/>
      <c r="EI168" s="109"/>
      <c r="EJ168" s="78"/>
      <c r="EK168" s="74"/>
      <c r="EL168" s="109"/>
      <c r="EM168" s="78"/>
      <c r="EN168" s="74"/>
      <c r="EO168" s="109"/>
      <c r="EP168" s="74"/>
      <c r="EQ168" s="74"/>
      <c r="ER168" s="109"/>
      <c r="ES168" s="74"/>
      <c r="ET168" s="74"/>
      <c r="EU168" s="109"/>
      <c r="EV168" s="78"/>
      <c r="EW168" s="74"/>
      <c r="EX168" s="109"/>
      <c r="EY168" s="78"/>
      <c r="EZ168" s="74"/>
      <c r="FA168" s="109"/>
      <c r="FB168" s="78"/>
      <c r="FC168" s="74"/>
      <c r="FD168" s="109"/>
      <c r="FE168" s="78"/>
      <c r="FF168" s="74"/>
      <c r="FG168" s="109"/>
      <c r="FH168" s="78"/>
      <c r="FI168" s="74"/>
      <c r="FJ168" s="109"/>
      <c r="FK168" s="74"/>
      <c r="FL168" s="74"/>
      <c r="FM168" s="109"/>
      <c r="FN168" s="78"/>
      <c r="FO168" s="74"/>
      <c r="FP168" s="109"/>
      <c r="FQ168" s="74"/>
      <c r="FR168" s="74"/>
      <c r="FS168" s="109"/>
      <c r="FT168" s="74"/>
      <c r="FU168" s="74"/>
      <c r="FV168" s="109"/>
      <c r="FW168" s="74"/>
      <c r="FX168" s="74"/>
      <c r="FY168" s="109"/>
      <c r="FZ168" s="74"/>
      <c r="GA168" s="74"/>
      <c r="GB168" s="109"/>
      <c r="GC168" s="74"/>
      <c r="GD168" s="74"/>
      <c r="GE168" s="109"/>
      <c r="GF168" s="74"/>
      <c r="GG168" s="74"/>
      <c r="GH168" s="109"/>
      <c r="GI168" s="74"/>
      <c r="GJ168" s="74"/>
      <c r="GK168" s="109"/>
      <c r="GL168" s="74"/>
      <c r="GM168" s="74"/>
      <c r="GN168" s="109"/>
      <c r="GO168" s="74"/>
      <c r="GP168" s="74"/>
      <c r="GQ168" s="74"/>
      <c r="GR168" s="74"/>
      <c r="GS168" s="74"/>
      <c r="GT168" s="74"/>
      <c r="GU168" s="74"/>
      <c r="GV168" s="74"/>
      <c r="GW168" s="74"/>
      <c r="GX168" s="74"/>
      <c r="GY168" s="74"/>
      <c r="GZ168" s="74"/>
      <c r="HA168" s="74"/>
      <c r="HB168" s="74"/>
      <c r="HC168" s="74"/>
    </row>
    <row r="169" spans="1:211" s="31" customFormat="1" ht="15.75" x14ac:dyDescent="0.25">
      <c r="A169" s="41" t="s">
        <v>519</v>
      </c>
      <c r="B169" s="134">
        <f t="shared" si="663"/>
        <v>2439</v>
      </c>
      <c r="C169" s="134">
        <f t="shared" si="664"/>
        <v>2439</v>
      </c>
      <c r="D169" s="74">
        <f t="shared" si="104"/>
        <v>100</v>
      </c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8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112"/>
      <c r="BK169" s="112"/>
      <c r="BL169" s="112"/>
      <c r="BM169" s="74"/>
      <c r="BN169" s="74"/>
      <c r="BO169" s="109"/>
      <c r="BP169" s="74"/>
      <c r="BQ169" s="74"/>
      <c r="BR169" s="109"/>
      <c r="BS169" s="74"/>
      <c r="BT169" s="74"/>
      <c r="BU169" s="109"/>
      <c r="BV169" s="74"/>
      <c r="BW169" s="74"/>
      <c r="BX169" s="109"/>
      <c r="BY169" s="74"/>
      <c r="BZ169" s="74"/>
      <c r="CA169" s="109"/>
      <c r="CB169" s="74"/>
      <c r="CC169" s="74"/>
      <c r="CD169" s="109"/>
      <c r="CE169" s="74"/>
      <c r="CF169" s="74"/>
      <c r="CG169" s="109"/>
      <c r="CH169" s="74"/>
      <c r="CI169" s="74"/>
      <c r="CJ169" s="109"/>
      <c r="CK169" s="74"/>
      <c r="CL169" s="74"/>
      <c r="CM169" s="109"/>
      <c r="CN169" s="74"/>
      <c r="CO169" s="74"/>
      <c r="CP169" s="109"/>
      <c r="CQ169" s="74"/>
      <c r="CR169" s="74"/>
      <c r="CS169" s="109"/>
      <c r="CT169" s="74"/>
      <c r="CU169" s="74"/>
      <c r="CV169" s="109"/>
      <c r="CW169" s="74"/>
      <c r="CX169" s="74"/>
      <c r="CY169" s="109"/>
      <c r="CZ169" s="74"/>
      <c r="DA169" s="74"/>
      <c r="DB169" s="74"/>
      <c r="DC169" s="74"/>
      <c r="DD169" s="74"/>
      <c r="DE169" s="109"/>
      <c r="DF169" s="74"/>
      <c r="DG169" s="74"/>
      <c r="DH169" s="74"/>
      <c r="DI169" s="78"/>
      <c r="DJ169" s="74"/>
      <c r="DK169" s="109"/>
      <c r="DL169" s="78"/>
      <c r="DM169" s="74"/>
      <c r="DN169" s="109"/>
      <c r="DO169" s="78"/>
      <c r="DP169" s="74"/>
      <c r="DQ169" s="109"/>
      <c r="DR169" s="78"/>
      <c r="DS169" s="74"/>
      <c r="DT169" s="109"/>
      <c r="DU169" s="78"/>
      <c r="DV169" s="74"/>
      <c r="DW169" s="109"/>
      <c r="DX169" s="78">
        <v>2439</v>
      </c>
      <c r="DY169" s="74">
        <v>2439</v>
      </c>
      <c r="DZ169" s="74">
        <f t="shared" si="751"/>
        <v>100</v>
      </c>
      <c r="EA169" s="78"/>
      <c r="EB169" s="74"/>
      <c r="EC169" s="109"/>
      <c r="ED169" s="78"/>
      <c r="EE169" s="74"/>
      <c r="EF169" s="109"/>
      <c r="EG169" s="78"/>
      <c r="EH169" s="74"/>
      <c r="EI169" s="109"/>
      <c r="EJ169" s="78"/>
      <c r="EK169" s="74"/>
      <c r="EL169" s="109"/>
      <c r="EM169" s="78"/>
      <c r="EN169" s="74"/>
      <c r="EO169" s="109"/>
      <c r="EP169" s="74"/>
      <c r="EQ169" s="74"/>
      <c r="ER169" s="109"/>
      <c r="ES169" s="74"/>
      <c r="ET169" s="74"/>
      <c r="EU169" s="109"/>
      <c r="EV169" s="78"/>
      <c r="EW169" s="74"/>
      <c r="EX169" s="109"/>
      <c r="EY169" s="78"/>
      <c r="EZ169" s="74"/>
      <c r="FA169" s="109"/>
      <c r="FB169" s="78"/>
      <c r="FC169" s="74"/>
      <c r="FD169" s="109"/>
      <c r="FE169" s="78"/>
      <c r="FF169" s="74"/>
      <c r="FG169" s="109"/>
      <c r="FH169" s="78"/>
      <c r="FI169" s="74"/>
      <c r="FJ169" s="109"/>
      <c r="FK169" s="74"/>
      <c r="FL169" s="74"/>
      <c r="FM169" s="109"/>
      <c r="FN169" s="78"/>
      <c r="FO169" s="74"/>
      <c r="FP169" s="109"/>
      <c r="FQ169" s="74"/>
      <c r="FR169" s="74"/>
      <c r="FS169" s="109"/>
      <c r="FT169" s="74"/>
      <c r="FU169" s="74"/>
      <c r="FV169" s="109"/>
      <c r="FW169" s="74"/>
      <c r="FX169" s="74"/>
      <c r="FY169" s="109"/>
      <c r="FZ169" s="74"/>
      <c r="GA169" s="74"/>
      <c r="GB169" s="109"/>
      <c r="GC169" s="74"/>
      <c r="GD169" s="74"/>
      <c r="GE169" s="109"/>
      <c r="GF169" s="74"/>
      <c r="GG169" s="74"/>
      <c r="GH169" s="109"/>
      <c r="GI169" s="74"/>
      <c r="GJ169" s="74"/>
      <c r="GK169" s="109"/>
      <c r="GL169" s="74"/>
      <c r="GM169" s="74"/>
      <c r="GN169" s="109"/>
      <c r="GO169" s="74"/>
      <c r="GP169" s="74"/>
      <c r="GQ169" s="74"/>
      <c r="GR169" s="74"/>
      <c r="GS169" s="74"/>
      <c r="GT169" s="74"/>
      <c r="GU169" s="74"/>
      <c r="GV169" s="74"/>
      <c r="GW169" s="74"/>
      <c r="GX169" s="74"/>
      <c r="GY169" s="74"/>
      <c r="GZ169" s="74"/>
      <c r="HA169" s="74"/>
      <c r="HB169" s="74"/>
      <c r="HC169" s="74"/>
    </row>
    <row r="170" spans="1:211" s="32" customFormat="1" ht="31.5" x14ac:dyDescent="0.25">
      <c r="A170" s="40" t="s">
        <v>325</v>
      </c>
      <c r="B170" s="133">
        <f t="shared" si="663"/>
        <v>177703.14374</v>
      </c>
      <c r="C170" s="133">
        <f t="shared" si="664"/>
        <v>127768.21146999999</v>
      </c>
      <c r="D170" s="91">
        <f t="shared" ref="D170" si="752">C170/B170*100</f>
        <v>71.899803673107485</v>
      </c>
      <c r="E170" s="92">
        <f t="shared" ref="E170:BL170" si="753">E171+E172+E173+E175+E176+E177+E178+E180+E181+E182</f>
        <v>0</v>
      </c>
      <c r="F170" s="92">
        <f t="shared" si="753"/>
        <v>0</v>
      </c>
      <c r="G170" s="92">
        <f t="shared" si="753"/>
        <v>0</v>
      </c>
      <c r="H170" s="92">
        <f t="shared" si="753"/>
        <v>0</v>
      </c>
      <c r="I170" s="92">
        <f t="shared" si="753"/>
        <v>0</v>
      </c>
      <c r="J170" s="92">
        <f t="shared" si="753"/>
        <v>0</v>
      </c>
      <c r="K170" s="92">
        <f t="shared" ref="K170:M170" si="754">K171+K172+K173+K175+K176+K177+K178+K180+K181+K182</f>
        <v>0</v>
      </c>
      <c r="L170" s="92">
        <f t="shared" si="754"/>
        <v>0</v>
      </c>
      <c r="M170" s="92">
        <f t="shared" si="754"/>
        <v>0</v>
      </c>
      <c r="N170" s="92">
        <f t="shared" ref="N170:P170" si="755">N171+N172+N173+N175+N176+N177+N178+N180+N181+N182</f>
        <v>0</v>
      </c>
      <c r="O170" s="92">
        <f t="shared" si="755"/>
        <v>0</v>
      </c>
      <c r="P170" s="92">
        <f t="shared" si="755"/>
        <v>0</v>
      </c>
      <c r="Q170" s="92">
        <f t="shared" ref="Q170:S170" si="756">Q171+Q172+Q173+Q175+Q176+Q177+Q178+Q180+Q181+Q182</f>
        <v>0</v>
      </c>
      <c r="R170" s="92">
        <f t="shared" si="756"/>
        <v>0</v>
      </c>
      <c r="S170" s="92">
        <f t="shared" si="756"/>
        <v>0</v>
      </c>
      <c r="T170" s="92">
        <f t="shared" ref="T170:V170" si="757">T171+T172+T173+T175+T176+T177+T178+T180+T181+T182</f>
        <v>0</v>
      </c>
      <c r="U170" s="92">
        <f t="shared" si="757"/>
        <v>0</v>
      </c>
      <c r="V170" s="92">
        <f t="shared" si="757"/>
        <v>0</v>
      </c>
      <c r="W170" s="92">
        <f t="shared" ref="W170:Y170" si="758">W171+W172+W173+W175+W176+W177+W178+W180+W181+W182</f>
        <v>0</v>
      </c>
      <c r="X170" s="92">
        <f t="shared" si="758"/>
        <v>0</v>
      </c>
      <c r="Y170" s="92">
        <f t="shared" si="758"/>
        <v>0</v>
      </c>
      <c r="Z170" s="92">
        <f t="shared" si="753"/>
        <v>491.17109999999997</v>
      </c>
      <c r="AA170" s="92">
        <f t="shared" si="753"/>
        <v>491.17109999999997</v>
      </c>
      <c r="AB170" s="92">
        <f t="shared" si="747"/>
        <v>100</v>
      </c>
      <c r="AC170" s="92">
        <f t="shared" si="753"/>
        <v>0</v>
      </c>
      <c r="AD170" s="92">
        <f t="shared" si="753"/>
        <v>0</v>
      </c>
      <c r="AE170" s="92">
        <f t="shared" si="753"/>
        <v>0</v>
      </c>
      <c r="AF170" s="92">
        <f t="shared" si="753"/>
        <v>0</v>
      </c>
      <c r="AG170" s="92">
        <f t="shared" si="753"/>
        <v>0</v>
      </c>
      <c r="AH170" s="92">
        <f t="shared" si="753"/>
        <v>0</v>
      </c>
      <c r="AI170" s="92">
        <f t="shared" si="753"/>
        <v>0</v>
      </c>
      <c r="AJ170" s="92">
        <f t="shared" si="753"/>
        <v>0</v>
      </c>
      <c r="AK170" s="92">
        <f t="shared" si="753"/>
        <v>0</v>
      </c>
      <c r="AL170" s="92">
        <f t="shared" si="753"/>
        <v>102.04082</v>
      </c>
      <c r="AM170" s="92">
        <f t="shared" si="753"/>
        <v>102.04082</v>
      </c>
      <c r="AN170" s="91">
        <f>AM170/AL170*100</f>
        <v>100</v>
      </c>
      <c r="AO170" s="92">
        <f t="shared" si="753"/>
        <v>0</v>
      </c>
      <c r="AP170" s="92">
        <f t="shared" si="753"/>
        <v>0</v>
      </c>
      <c r="AQ170" s="92">
        <f t="shared" si="753"/>
        <v>0</v>
      </c>
      <c r="AR170" s="92">
        <f t="shared" ref="AR170:AS170" si="759">AR171+AR172+AR173+AR175+AR176+AR177+AR178+AR180+AR181+AR182</f>
        <v>201.505</v>
      </c>
      <c r="AS170" s="92">
        <f t="shared" si="759"/>
        <v>201.505</v>
      </c>
      <c r="AT170" s="91">
        <f>AS170/AR170*100</f>
        <v>100</v>
      </c>
      <c r="AU170" s="92"/>
      <c r="AV170" s="92"/>
      <c r="AW170" s="91"/>
      <c r="AX170" s="92"/>
      <c r="AY170" s="92"/>
      <c r="AZ170" s="91"/>
      <c r="BA170" s="92">
        <f t="shared" si="753"/>
        <v>0</v>
      </c>
      <c r="BB170" s="92">
        <f t="shared" si="753"/>
        <v>0</v>
      </c>
      <c r="BC170" s="92">
        <f t="shared" si="753"/>
        <v>0</v>
      </c>
      <c r="BD170" s="92">
        <f>SUM(BD171:BD182)</f>
        <v>4249.2258000000002</v>
      </c>
      <c r="BE170" s="92">
        <f>SUM(BE171:BE182)</f>
        <v>4249.2258000000002</v>
      </c>
      <c r="BF170" s="91">
        <f t="shared" si="661"/>
        <v>100</v>
      </c>
      <c r="BG170" s="92">
        <f t="shared" si="753"/>
        <v>10000</v>
      </c>
      <c r="BH170" s="92">
        <f t="shared" si="753"/>
        <v>10000</v>
      </c>
      <c r="BI170" s="91">
        <f t="shared" ref="BI170" si="760">BH170/BG170*100</f>
        <v>100</v>
      </c>
      <c r="BJ170" s="92">
        <f t="shared" si="753"/>
        <v>27013.3</v>
      </c>
      <c r="BK170" s="92">
        <f t="shared" si="753"/>
        <v>13415.04624</v>
      </c>
      <c r="BL170" s="92">
        <f t="shared" si="753"/>
        <v>49.660893855989457</v>
      </c>
      <c r="BM170" s="92">
        <f t="shared" ref="BM170:DG170" si="761">BM171+BM172+BM173+BM175+BM176+BM177+BM178+BM180+BM181+BM182</f>
        <v>5434</v>
      </c>
      <c r="BN170" s="92">
        <f t="shared" si="761"/>
        <v>5434</v>
      </c>
      <c r="BO170" s="92">
        <f>BN170/BM170*100</f>
        <v>100</v>
      </c>
      <c r="BP170" s="92">
        <f t="shared" ref="BP170:BR170" si="762">BP171+BP172+BP173+BP175+BP176+BP177+BP178+BP180+BP181+BP182</f>
        <v>0</v>
      </c>
      <c r="BQ170" s="92">
        <f t="shared" si="762"/>
        <v>0</v>
      </c>
      <c r="BR170" s="92">
        <f t="shared" si="762"/>
        <v>0</v>
      </c>
      <c r="BS170" s="92">
        <f t="shared" si="761"/>
        <v>2585.7440000000001</v>
      </c>
      <c r="BT170" s="92">
        <f t="shared" si="761"/>
        <v>2486.998</v>
      </c>
      <c r="BU170" s="92">
        <f t="shared" si="761"/>
        <v>96.181137807919114</v>
      </c>
      <c r="BV170" s="92">
        <f t="shared" ref="BV170:BW170" si="763">BV171+BV172+BV173+BV175+BV176+BV177+BV178+BV180+BV181+BV182</f>
        <v>517.15599999999995</v>
      </c>
      <c r="BW170" s="92">
        <f t="shared" si="763"/>
        <v>0</v>
      </c>
      <c r="BX170" s="92">
        <f t="shared" ref="BX170:BX171" si="764">BW170/BV170*100</f>
        <v>0</v>
      </c>
      <c r="BY170" s="92">
        <f t="shared" ref="BY170:CA170" si="765">BY171+BY172+BY173+BY175+BY176+BY177+BY178+BY180+BY181+BY182</f>
        <v>560</v>
      </c>
      <c r="BZ170" s="92">
        <f t="shared" si="765"/>
        <v>0</v>
      </c>
      <c r="CA170" s="92">
        <f t="shared" si="765"/>
        <v>0</v>
      </c>
      <c r="CB170" s="92">
        <f t="shared" si="761"/>
        <v>0</v>
      </c>
      <c r="CC170" s="92">
        <f t="shared" si="761"/>
        <v>0</v>
      </c>
      <c r="CD170" s="92">
        <f t="shared" si="761"/>
        <v>0</v>
      </c>
      <c r="CE170" s="92">
        <f t="shared" si="761"/>
        <v>0</v>
      </c>
      <c r="CF170" s="92">
        <f t="shared" si="761"/>
        <v>0</v>
      </c>
      <c r="CG170" s="92">
        <f t="shared" si="761"/>
        <v>0</v>
      </c>
      <c r="CH170" s="92">
        <f t="shared" ref="CH170:CJ170" si="766">CH171+CH172+CH173+CH175+CH176+CH177+CH178+CH180+CH181+CH182</f>
        <v>0</v>
      </c>
      <c r="CI170" s="92">
        <f t="shared" si="766"/>
        <v>0</v>
      </c>
      <c r="CJ170" s="92">
        <f t="shared" si="766"/>
        <v>0</v>
      </c>
      <c r="CK170" s="92">
        <f t="shared" si="761"/>
        <v>670.72425999999996</v>
      </c>
      <c r="CL170" s="92">
        <f t="shared" si="761"/>
        <v>670.72425999999996</v>
      </c>
      <c r="CM170" s="91">
        <f t="shared" ref="CM170" si="767">CL170/CK170*100</f>
        <v>100</v>
      </c>
      <c r="CN170" s="92">
        <f t="shared" si="761"/>
        <v>0</v>
      </c>
      <c r="CO170" s="92">
        <f t="shared" si="761"/>
        <v>0</v>
      </c>
      <c r="CP170" s="92">
        <f t="shared" si="761"/>
        <v>0</v>
      </c>
      <c r="CQ170" s="92">
        <f t="shared" ref="CQ170:CS170" si="768">CQ171+CQ172+CQ173+CQ175+CQ176+CQ177+CQ178+CQ180+CQ181+CQ182</f>
        <v>0</v>
      </c>
      <c r="CR170" s="92">
        <f t="shared" si="768"/>
        <v>0</v>
      </c>
      <c r="CS170" s="92">
        <f t="shared" si="768"/>
        <v>0</v>
      </c>
      <c r="CT170" s="92">
        <f t="shared" si="761"/>
        <v>0</v>
      </c>
      <c r="CU170" s="92">
        <f t="shared" si="761"/>
        <v>0</v>
      </c>
      <c r="CV170" s="92">
        <f t="shared" si="761"/>
        <v>0</v>
      </c>
      <c r="CW170" s="92">
        <f t="shared" si="761"/>
        <v>0</v>
      </c>
      <c r="CX170" s="92">
        <f t="shared" si="761"/>
        <v>0</v>
      </c>
      <c r="CY170" s="92">
        <f t="shared" si="761"/>
        <v>0</v>
      </c>
      <c r="CZ170" s="92">
        <f t="shared" si="761"/>
        <v>0</v>
      </c>
      <c r="DA170" s="92">
        <f t="shared" si="761"/>
        <v>0</v>
      </c>
      <c r="DB170" s="92">
        <f t="shared" si="761"/>
        <v>0</v>
      </c>
      <c r="DC170" s="92">
        <f t="shared" si="761"/>
        <v>370.6</v>
      </c>
      <c r="DD170" s="92">
        <f t="shared" si="761"/>
        <v>0</v>
      </c>
      <c r="DE170" s="92">
        <f t="shared" si="761"/>
        <v>0</v>
      </c>
      <c r="DF170" s="92">
        <f t="shared" si="761"/>
        <v>5363.6804000000002</v>
      </c>
      <c r="DG170" s="92">
        <f t="shared" si="761"/>
        <v>5363.6804000000002</v>
      </c>
      <c r="DH170" s="92">
        <f t="shared" ref="DH170:DH183" si="769">DG170/DF170*100</f>
        <v>100</v>
      </c>
      <c r="DI170" s="92">
        <f t="shared" ref="DI170:DV170" si="770">DI171+DI172+DI173+DI175+DI176+DI177+DI178+DI180+DI181+DI182</f>
        <v>0</v>
      </c>
      <c r="DJ170" s="92">
        <f t="shared" si="770"/>
        <v>0</v>
      </c>
      <c r="DK170" s="92">
        <f t="shared" si="770"/>
        <v>0</v>
      </c>
      <c r="DL170" s="92">
        <f t="shared" ref="DL170:DN170" si="771">DL171+DL172+DL173+DL175+DL176+DL177+DL178+DL180+DL181+DL182</f>
        <v>0</v>
      </c>
      <c r="DM170" s="92">
        <f t="shared" si="771"/>
        <v>0</v>
      </c>
      <c r="DN170" s="92">
        <f t="shared" si="771"/>
        <v>0</v>
      </c>
      <c r="DO170" s="92">
        <f t="shared" ref="DO170:DQ170" si="772">DO171+DO172+DO173+DO175+DO176+DO177+DO178+DO180+DO181+DO182</f>
        <v>0</v>
      </c>
      <c r="DP170" s="92">
        <f t="shared" si="772"/>
        <v>0</v>
      </c>
      <c r="DQ170" s="92">
        <f t="shared" si="772"/>
        <v>0</v>
      </c>
      <c r="DR170" s="92">
        <f t="shared" ref="DR170:DT170" si="773">DR171+DR172+DR173+DR175+DR176+DR177+DR178+DR180+DR181+DR182</f>
        <v>0</v>
      </c>
      <c r="DS170" s="92">
        <f t="shared" si="773"/>
        <v>0</v>
      </c>
      <c r="DT170" s="92">
        <f t="shared" si="773"/>
        <v>0</v>
      </c>
      <c r="DU170" s="92">
        <f t="shared" si="770"/>
        <v>14352.3</v>
      </c>
      <c r="DV170" s="92">
        <f t="shared" si="770"/>
        <v>10127.44787</v>
      </c>
      <c r="DW170" s="92">
        <f t="shared" si="132"/>
        <v>70.563239829156316</v>
      </c>
      <c r="DX170" s="92">
        <f>SUM(DX171:DX182)</f>
        <v>49914</v>
      </c>
      <c r="DY170" s="92">
        <f>SUM(DY171:DY182)</f>
        <v>28394.784</v>
      </c>
      <c r="DZ170" s="91">
        <f t="shared" si="751"/>
        <v>56.887414352686619</v>
      </c>
      <c r="EA170" s="92">
        <f t="shared" ref="EA170:EB170" si="774">EA171+EA172+EA173+EA175+EA176+EA177+EA178+EA180+EA181+EA182</f>
        <v>4654.3440000000001</v>
      </c>
      <c r="EB170" s="92">
        <f t="shared" si="774"/>
        <v>2326.9615299999996</v>
      </c>
      <c r="EC170" s="92">
        <f>EB170/EA170*100</f>
        <v>49.995477987875404</v>
      </c>
      <c r="ED170" s="92">
        <f t="shared" ref="ED170:EE170" si="775">ED171+ED172+ED173+ED175+ED176+ED177+ED178+ED180+ED181+ED182</f>
        <v>517.15599999999995</v>
      </c>
      <c r="EE170" s="92">
        <f t="shared" si="775"/>
        <v>0</v>
      </c>
      <c r="EF170" s="92">
        <f>EE170/ED170*100</f>
        <v>0</v>
      </c>
      <c r="EG170" s="92">
        <f t="shared" ref="EG170:EH170" si="776">EG171+EG172+EG173+EG175+EG176+EG177+EG178+EG180+EG181+EG182</f>
        <v>1200</v>
      </c>
      <c r="EH170" s="92">
        <f t="shared" si="776"/>
        <v>0</v>
      </c>
      <c r="EI170" s="92">
        <f>EH170/EG170*100</f>
        <v>0</v>
      </c>
      <c r="EJ170" s="92">
        <f t="shared" ref="EJ170:EK170" si="777">EJ171+EJ172+EJ173+EJ175+EJ176+EJ177+EJ178+EJ180+EJ181+EJ182</f>
        <v>6274.9840000000004</v>
      </c>
      <c r="EK170" s="92">
        <f t="shared" si="777"/>
        <v>6274.9840000000004</v>
      </c>
      <c r="EL170" s="92">
        <f>EK170/EJ170*100</f>
        <v>100</v>
      </c>
      <c r="EM170" s="92">
        <f t="shared" ref="EM170:EU170" si="778">EM171+EM172+EM173+EM175+EM176+EM177+EM178+EM180+EM181+EM182</f>
        <v>0</v>
      </c>
      <c r="EN170" s="92">
        <f t="shared" si="778"/>
        <v>0</v>
      </c>
      <c r="EO170" s="92">
        <f t="shared" si="778"/>
        <v>0</v>
      </c>
      <c r="EP170" s="92">
        <f t="shared" si="778"/>
        <v>4700</v>
      </c>
      <c r="EQ170" s="92">
        <f t="shared" si="778"/>
        <v>4700</v>
      </c>
      <c r="ER170" s="92">
        <f t="shared" si="778"/>
        <v>100</v>
      </c>
      <c r="ES170" s="92">
        <f t="shared" si="778"/>
        <v>5100</v>
      </c>
      <c r="ET170" s="92">
        <f t="shared" si="778"/>
        <v>5100</v>
      </c>
      <c r="EU170" s="92">
        <f t="shared" si="778"/>
        <v>100</v>
      </c>
      <c r="EV170" s="92">
        <f t="shared" ref="EV170:EX170" si="779">EV171+EV172+EV173+EV175+EV176+EV177+EV178+EV180+EV181+EV182</f>
        <v>0</v>
      </c>
      <c r="EW170" s="92">
        <f t="shared" si="779"/>
        <v>0</v>
      </c>
      <c r="EX170" s="92">
        <f t="shared" si="779"/>
        <v>0</v>
      </c>
      <c r="EY170" s="92">
        <f t="shared" ref="EY170:FA170" si="780">EY171+EY172+EY173+EY175+EY176+EY177+EY178+EY180+EY181+EY182</f>
        <v>0</v>
      </c>
      <c r="EZ170" s="92">
        <f t="shared" si="780"/>
        <v>0</v>
      </c>
      <c r="FA170" s="92">
        <f t="shared" si="780"/>
        <v>0</v>
      </c>
      <c r="FB170" s="92">
        <f t="shared" ref="FB170:FD170" si="781">FB171+FB172+FB173+FB175+FB176+FB177+FB178+FB180+FB181+FB182</f>
        <v>0</v>
      </c>
      <c r="FC170" s="92">
        <f t="shared" si="781"/>
        <v>0</v>
      </c>
      <c r="FD170" s="92">
        <f t="shared" si="781"/>
        <v>0</v>
      </c>
      <c r="FE170" s="92">
        <f t="shared" ref="FE170:FG170" si="782">FE171+FE172+FE173+FE175+FE176+FE177+FE178+FE180+FE181+FE182</f>
        <v>0</v>
      </c>
      <c r="FF170" s="92">
        <f t="shared" si="782"/>
        <v>0</v>
      </c>
      <c r="FG170" s="92">
        <f t="shared" si="782"/>
        <v>0</v>
      </c>
      <c r="FH170" s="92">
        <f t="shared" ref="FH170:FM170" si="783">FH171+FH172+FH173+FH175+FH176+FH177+FH178+FH180+FH181+FH182</f>
        <v>0</v>
      </c>
      <c r="FI170" s="92">
        <f t="shared" si="783"/>
        <v>0</v>
      </c>
      <c r="FJ170" s="92">
        <f t="shared" si="783"/>
        <v>0</v>
      </c>
      <c r="FK170" s="92">
        <f t="shared" si="783"/>
        <v>1159.2</v>
      </c>
      <c r="FL170" s="92"/>
      <c r="FM170" s="92">
        <f t="shared" si="783"/>
        <v>0</v>
      </c>
      <c r="FN170" s="92">
        <f t="shared" ref="FN170:FQ170" si="784">FN171+FN172+FN173+FN175+FN176+FN177+FN178+FN180+FN181+FN182</f>
        <v>0</v>
      </c>
      <c r="FO170" s="92">
        <f t="shared" si="784"/>
        <v>0</v>
      </c>
      <c r="FP170" s="92">
        <f t="shared" si="784"/>
        <v>0</v>
      </c>
      <c r="FQ170" s="92">
        <f t="shared" si="784"/>
        <v>2387</v>
      </c>
      <c r="FR170" s="92"/>
      <c r="FS170" s="92">
        <f t="shared" ref="FS170:FX170" si="785">FS171+FS172+FS173+FS175+FS176+FS177+FS178+FS180+FS181+FS182</f>
        <v>0</v>
      </c>
      <c r="FT170" s="92">
        <f t="shared" si="785"/>
        <v>0</v>
      </c>
      <c r="FU170" s="92">
        <f t="shared" si="785"/>
        <v>0</v>
      </c>
      <c r="FV170" s="92">
        <f t="shared" si="785"/>
        <v>0</v>
      </c>
      <c r="FW170" s="92">
        <f t="shared" si="785"/>
        <v>26340.112359999999</v>
      </c>
      <c r="FX170" s="92">
        <f t="shared" si="785"/>
        <v>26340.112359999999</v>
      </c>
      <c r="FY170" s="92">
        <f>FX170/FW170*100</f>
        <v>100</v>
      </c>
      <c r="FZ170" s="92">
        <f t="shared" ref="FZ170:GA170" si="786">FZ171+FZ172+FZ173+FZ175+FZ176+FZ177+FZ178+FZ180+FZ181+FZ182</f>
        <v>2090</v>
      </c>
      <c r="GA170" s="92">
        <f t="shared" si="786"/>
        <v>2089.5300900000002</v>
      </c>
      <c r="GB170" s="92">
        <f>GA170/FZ170*100</f>
        <v>99.97751626794259</v>
      </c>
      <c r="GC170" s="92">
        <f t="shared" ref="GC170:GE170" si="787">GC171+GC172+GC173+GC175+GC176+GC177+GC178+GC180+GC181+GC182</f>
        <v>0</v>
      </c>
      <c r="GD170" s="92">
        <f t="shared" si="787"/>
        <v>0</v>
      </c>
      <c r="GE170" s="92">
        <f t="shared" si="787"/>
        <v>0</v>
      </c>
      <c r="GF170" s="92">
        <f t="shared" ref="GF170:GQ170" si="788">GF171+GF172+GF173+GF175+GF176+GF177+GF178+GF180+GF181+GF182</f>
        <v>0</v>
      </c>
      <c r="GG170" s="92">
        <f t="shared" si="788"/>
        <v>0</v>
      </c>
      <c r="GH170" s="92">
        <f t="shared" si="788"/>
        <v>0</v>
      </c>
      <c r="GI170" s="92">
        <f t="shared" si="788"/>
        <v>0</v>
      </c>
      <c r="GJ170" s="92">
        <f t="shared" si="788"/>
        <v>0</v>
      </c>
      <c r="GK170" s="92">
        <f t="shared" si="788"/>
        <v>0</v>
      </c>
      <c r="GL170" s="92">
        <f t="shared" si="788"/>
        <v>0</v>
      </c>
      <c r="GM170" s="92">
        <f t="shared" si="788"/>
        <v>0</v>
      </c>
      <c r="GN170" s="92">
        <f t="shared" si="788"/>
        <v>0</v>
      </c>
      <c r="GO170" s="92">
        <f t="shared" si="788"/>
        <v>0</v>
      </c>
      <c r="GP170" s="92">
        <f t="shared" si="788"/>
        <v>0</v>
      </c>
      <c r="GQ170" s="92">
        <f t="shared" si="788"/>
        <v>0</v>
      </c>
      <c r="GR170" s="92">
        <f t="shared" ref="GR170:GT170" si="789">GR171+GR172+GR173+GR175+GR176+GR177+GR178+GR180+GR181+GR182</f>
        <v>0</v>
      </c>
      <c r="GS170" s="92">
        <f t="shared" si="789"/>
        <v>0</v>
      </c>
      <c r="GT170" s="92">
        <f t="shared" si="789"/>
        <v>0</v>
      </c>
      <c r="GU170" s="92">
        <f t="shared" ref="GU170:GY170" si="790">GU171+GU172+GU173+GU175+GU176+GU177+GU178+GU180+GU181+GU182</f>
        <v>0</v>
      </c>
      <c r="GV170" s="92">
        <f t="shared" si="790"/>
        <v>0</v>
      </c>
      <c r="GW170" s="92">
        <f t="shared" si="790"/>
        <v>0</v>
      </c>
      <c r="GX170" s="92">
        <f t="shared" si="790"/>
        <v>1454.9</v>
      </c>
      <c r="GY170" s="92">
        <f t="shared" si="790"/>
        <v>0</v>
      </c>
      <c r="GZ170" s="91">
        <f t="shared" ref="GZ170" si="791">GY170/GX170*100</f>
        <v>0</v>
      </c>
      <c r="HA170" s="92"/>
      <c r="HB170" s="92"/>
      <c r="HC170" s="91"/>
    </row>
    <row r="171" spans="1:211" s="31" customFormat="1" ht="31.5" x14ac:dyDescent="0.25">
      <c r="A171" s="41" t="s">
        <v>324</v>
      </c>
      <c r="B171" s="134">
        <f t="shared" si="663"/>
        <v>112869.19367999998</v>
      </c>
      <c r="C171" s="134">
        <f t="shared" si="664"/>
        <v>84453.477410000007</v>
      </c>
      <c r="D171" s="74">
        <f t="shared" si="104"/>
        <v>74.824205486430145</v>
      </c>
      <c r="E171" s="78"/>
      <c r="F171" s="74"/>
      <c r="G171" s="74"/>
      <c r="H171" s="78"/>
      <c r="I171" s="78"/>
      <c r="J171" s="74"/>
      <c r="K171" s="78"/>
      <c r="L171" s="78"/>
      <c r="M171" s="74"/>
      <c r="N171" s="78"/>
      <c r="O171" s="78"/>
      <c r="P171" s="74"/>
      <c r="Q171" s="78"/>
      <c r="R171" s="78"/>
      <c r="S171" s="74"/>
      <c r="T171" s="78"/>
      <c r="U171" s="78"/>
      <c r="V171" s="74"/>
      <c r="W171" s="78"/>
      <c r="X171" s="78"/>
      <c r="Y171" s="74"/>
      <c r="Z171" s="74">
        <v>491.17109999999997</v>
      </c>
      <c r="AA171" s="74">
        <v>491.17109999999997</v>
      </c>
      <c r="AB171" s="78">
        <f t="shared" si="747"/>
        <v>100</v>
      </c>
      <c r="AC171" s="74"/>
      <c r="AD171" s="74"/>
      <c r="AE171" s="78"/>
      <c r="AF171" s="78">
        <v>0</v>
      </c>
      <c r="AG171" s="78">
        <v>0</v>
      </c>
      <c r="AH171" s="74"/>
      <c r="AI171" s="78"/>
      <c r="AJ171" s="78"/>
      <c r="AK171" s="78"/>
      <c r="AL171" s="78">
        <v>102.04082</v>
      </c>
      <c r="AM171" s="78">
        <v>102.04082</v>
      </c>
      <c r="AN171" s="74">
        <f>AM171/AL171*100</f>
        <v>100</v>
      </c>
      <c r="AO171" s="78"/>
      <c r="AP171" s="78"/>
      <c r="AQ171" s="74"/>
      <c r="AR171" s="78">
        <v>201.505</v>
      </c>
      <c r="AS171" s="78">
        <v>201.505</v>
      </c>
      <c r="AT171" s="74">
        <f>AS171/AR171*100</f>
        <v>100</v>
      </c>
      <c r="AU171" s="78"/>
      <c r="AV171" s="78"/>
      <c r="AW171" s="74"/>
      <c r="AX171" s="78"/>
      <c r="AY171" s="78"/>
      <c r="AZ171" s="74"/>
      <c r="BA171" s="78"/>
      <c r="BB171" s="78"/>
      <c r="BC171" s="74"/>
      <c r="BD171" s="74"/>
      <c r="BE171" s="74"/>
      <c r="BF171" s="74"/>
      <c r="BG171" s="78">
        <v>0</v>
      </c>
      <c r="BH171" s="78"/>
      <c r="BI171" s="74"/>
      <c r="BJ171" s="78">
        <v>27013.3</v>
      </c>
      <c r="BK171" s="74">
        <v>13415.04624</v>
      </c>
      <c r="BL171" s="78">
        <f t="shared" si="118"/>
        <v>49.660893855989457</v>
      </c>
      <c r="BM171" s="78">
        <v>5434</v>
      </c>
      <c r="BN171" s="78">
        <v>5434</v>
      </c>
      <c r="BO171" s="78">
        <f>BN171/BM171*100</f>
        <v>100</v>
      </c>
      <c r="BP171" s="78"/>
      <c r="BQ171" s="78"/>
      <c r="BR171" s="78"/>
      <c r="BS171" s="78">
        <v>2585.7440000000001</v>
      </c>
      <c r="BT171" s="78">
        <v>2486.998</v>
      </c>
      <c r="BU171" s="78">
        <f t="shared" si="121"/>
        <v>96.181137807919114</v>
      </c>
      <c r="BV171" s="78">
        <v>517.15599999999995</v>
      </c>
      <c r="BW171" s="78"/>
      <c r="BX171" s="78">
        <f t="shared" si="764"/>
        <v>0</v>
      </c>
      <c r="BY171" s="78">
        <v>560</v>
      </c>
      <c r="BZ171" s="78"/>
      <c r="CA171" s="78">
        <f t="shared" ref="CA171" si="792">BZ171/BY171*100</f>
        <v>0</v>
      </c>
      <c r="CB171" s="78"/>
      <c r="CC171" s="78"/>
      <c r="CD171" s="108"/>
      <c r="CE171" s="78"/>
      <c r="CF171" s="78"/>
      <c r="CG171" s="108"/>
      <c r="CH171" s="78"/>
      <c r="CI171" s="78"/>
      <c r="CJ171" s="108"/>
      <c r="CK171" s="78"/>
      <c r="CL171" s="78"/>
      <c r="CM171" s="74"/>
      <c r="CN171" s="78"/>
      <c r="CO171" s="78"/>
      <c r="CP171" s="108"/>
      <c r="CQ171" s="78"/>
      <c r="CR171" s="78"/>
      <c r="CS171" s="108"/>
      <c r="CT171" s="78"/>
      <c r="CU171" s="78"/>
      <c r="CV171" s="108"/>
      <c r="CW171" s="78"/>
      <c r="CX171" s="78"/>
      <c r="CY171" s="108"/>
      <c r="CZ171" s="78"/>
      <c r="DA171" s="78"/>
      <c r="DB171" s="108"/>
      <c r="DC171" s="78">
        <v>370.6</v>
      </c>
      <c r="DD171" s="78"/>
      <c r="DE171" s="108"/>
      <c r="DF171" s="78">
        <v>5363.6804000000002</v>
      </c>
      <c r="DG171" s="78">
        <v>5363.6804000000002</v>
      </c>
      <c r="DH171" s="78">
        <f t="shared" si="769"/>
        <v>100</v>
      </c>
      <c r="DI171" s="78"/>
      <c r="DJ171" s="78"/>
      <c r="DK171" s="108"/>
      <c r="DL171" s="78"/>
      <c r="DM171" s="78"/>
      <c r="DN171" s="108"/>
      <c r="DO171" s="78"/>
      <c r="DP171" s="78"/>
      <c r="DQ171" s="108"/>
      <c r="DR171" s="78"/>
      <c r="DS171" s="78"/>
      <c r="DT171" s="108"/>
      <c r="DU171" s="78">
        <v>14352.3</v>
      </c>
      <c r="DV171" s="78">
        <v>10127.44787</v>
      </c>
      <c r="DW171" s="78">
        <f t="shared" si="132"/>
        <v>70.563239829156316</v>
      </c>
      <c r="DX171" s="78"/>
      <c r="DY171" s="78"/>
      <c r="DZ171" s="74"/>
      <c r="EA171" s="78">
        <v>4654.3440000000001</v>
      </c>
      <c r="EB171" s="78">
        <v>2326.9615299999996</v>
      </c>
      <c r="EC171" s="78">
        <f>EB171/EA171*100</f>
        <v>49.995477987875404</v>
      </c>
      <c r="ED171" s="78">
        <v>517.15599999999995</v>
      </c>
      <c r="EE171" s="78"/>
      <c r="EF171" s="78">
        <f>EE171/ED171*100</f>
        <v>0</v>
      </c>
      <c r="EG171" s="78">
        <v>1200</v>
      </c>
      <c r="EH171" s="78"/>
      <c r="EI171" s="78">
        <f>EH171/EG171*100</f>
        <v>0</v>
      </c>
      <c r="EJ171" s="78">
        <v>6274.9840000000004</v>
      </c>
      <c r="EK171" s="78">
        <v>6274.9840000000004</v>
      </c>
      <c r="EL171" s="78">
        <f>EK171/EJ171*100</f>
        <v>100</v>
      </c>
      <c r="EM171" s="78"/>
      <c r="EN171" s="78"/>
      <c r="EO171" s="108"/>
      <c r="EP171" s="78">
        <v>4700</v>
      </c>
      <c r="EQ171" s="78">
        <v>4700</v>
      </c>
      <c r="ER171" s="78">
        <f t="shared" ref="ER171" si="793">EQ171/EP171*100</f>
        <v>100</v>
      </c>
      <c r="ES171" s="78">
        <v>5100</v>
      </c>
      <c r="ET171" s="78">
        <v>5100</v>
      </c>
      <c r="EU171" s="78">
        <f t="shared" ref="EU171" si="794">ET171/ES171*100</f>
        <v>100</v>
      </c>
      <c r="EV171" s="78"/>
      <c r="EW171" s="78"/>
      <c r="EX171" s="108"/>
      <c r="EY171" s="78"/>
      <c r="EZ171" s="78"/>
      <c r="FA171" s="108"/>
      <c r="FB171" s="78"/>
      <c r="FC171" s="78"/>
      <c r="FD171" s="108"/>
      <c r="FE171" s="78"/>
      <c r="FF171" s="78"/>
      <c r="FG171" s="108"/>
      <c r="FH171" s="78"/>
      <c r="FI171" s="78"/>
      <c r="FJ171" s="108"/>
      <c r="FK171" s="78">
        <v>1159.2</v>
      </c>
      <c r="FL171" s="78"/>
      <c r="FM171" s="78">
        <f t="shared" ref="FM171" si="795">FL171/FK171*100</f>
        <v>0</v>
      </c>
      <c r="FN171" s="78"/>
      <c r="FO171" s="78"/>
      <c r="FP171" s="108"/>
      <c r="FQ171" s="74">
        <v>2387</v>
      </c>
      <c r="FR171" s="78"/>
      <c r="FS171" s="78">
        <f t="shared" ref="FS171" si="796">FR171/FQ171*100</f>
        <v>0</v>
      </c>
      <c r="FT171" s="78"/>
      <c r="FU171" s="78"/>
      <c r="FV171" s="78"/>
      <c r="FW171" s="78">
        <v>26340.112359999999</v>
      </c>
      <c r="FX171" s="78">
        <v>26340.112359999999</v>
      </c>
      <c r="FY171" s="78">
        <f>FX171/FW171*100</f>
        <v>100</v>
      </c>
      <c r="FZ171" s="78">
        <v>2090</v>
      </c>
      <c r="GA171" s="78">
        <v>2089.5300900000002</v>
      </c>
      <c r="GB171" s="78">
        <f>GA171/FZ171*100</f>
        <v>99.97751626794259</v>
      </c>
      <c r="GC171" s="78"/>
      <c r="GD171" s="78"/>
      <c r="GE171" s="78"/>
      <c r="GF171" s="78"/>
      <c r="GG171" s="78"/>
      <c r="GH171" s="78"/>
      <c r="GI171" s="78"/>
      <c r="GJ171" s="78"/>
      <c r="GK171" s="78"/>
      <c r="GL171" s="78"/>
      <c r="GM171" s="78"/>
      <c r="GN171" s="78"/>
      <c r="GO171" s="78">
        <v>0</v>
      </c>
      <c r="GP171" s="78">
        <v>0</v>
      </c>
      <c r="GQ171" s="74"/>
      <c r="GR171" s="78">
        <v>0</v>
      </c>
      <c r="GS171" s="78">
        <v>0</v>
      </c>
      <c r="GT171" s="74"/>
      <c r="GU171" s="78">
        <v>0</v>
      </c>
      <c r="GV171" s="78">
        <v>0</v>
      </c>
      <c r="GW171" s="74"/>
      <c r="GX171" s="78">
        <v>1454.9</v>
      </c>
      <c r="GY171" s="78"/>
      <c r="GZ171" s="74">
        <f>GY171/GX171*100</f>
        <v>0</v>
      </c>
      <c r="HA171" s="78"/>
      <c r="HB171" s="78"/>
      <c r="HC171" s="74"/>
    </row>
    <row r="172" spans="1:211" s="31" customFormat="1" ht="15.75" x14ac:dyDescent="0.25">
      <c r="A172" s="41" t="s">
        <v>520</v>
      </c>
      <c r="B172" s="134">
        <f t="shared" si="663"/>
        <v>12123.900860000002</v>
      </c>
      <c r="C172" s="134">
        <f t="shared" si="664"/>
        <v>12123.900860000002</v>
      </c>
      <c r="D172" s="74">
        <f t="shared" ref="D172:D182" si="797">C172/B172*100</f>
        <v>100</v>
      </c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8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>
        <v>1453.1766</v>
      </c>
      <c r="BE172" s="74">
        <v>1453.1766</v>
      </c>
      <c r="BF172" s="74">
        <f t="shared" si="661"/>
        <v>100</v>
      </c>
      <c r="BG172" s="74">
        <v>10000</v>
      </c>
      <c r="BH172" s="74">
        <v>10000</v>
      </c>
      <c r="BI172" s="74">
        <f>BH172/BG172*100</f>
        <v>100</v>
      </c>
      <c r="BJ172" s="112"/>
      <c r="BK172" s="112"/>
      <c r="BL172" s="112"/>
      <c r="BM172" s="74"/>
      <c r="BN172" s="74"/>
      <c r="BO172" s="109"/>
      <c r="BP172" s="74"/>
      <c r="BQ172" s="74"/>
      <c r="BR172" s="109"/>
      <c r="BS172" s="74"/>
      <c r="BT172" s="74"/>
      <c r="BU172" s="109"/>
      <c r="BV172" s="74"/>
      <c r="BW172" s="74"/>
      <c r="BX172" s="109"/>
      <c r="BY172" s="74"/>
      <c r="BZ172" s="74"/>
      <c r="CA172" s="109"/>
      <c r="CB172" s="74"/>
      <c r="CC172" s="74"/>
      <c r="CD172" s="74"/>
      <c r="CE172" s="74"/>
      <c r="CF172" s="74"/>
      <c r="CG172" s="74"/>
      <c r="CH172" s="74"/>
      <c r="CI172" s="74"/>
      <c r="CJ172" s="74"/>
      <c r="CK172" s="74">
        <v>670.72425999999996</v>
      </c>
      <c r="CL172" s="74">
        <v>670.72425999999996</v>
      </c>
      <c r="CM172" s="74">
        <f>CL172/CK172*100</f>
        <v>100</v>
      </c>
      <c r="CN172" s="74"/>
      <c r="CO172" s="74"/>
      <c r="CP172" s="109"/>
      <c r="CQ172" s="74"/>
      <c r="CR172" s="74"/>
      <c r="CS172" s="109"/>
      <c r="CT172" s="74"/>
      <c r="CU172" s="74"/>
      <c r="CV172" s="109"/>
      <c r="CW172" s="74"/>
      <c r="CX172" s="74"/>
      <c r="CY172" s="109"/>
      <c r="CZ172" s="78"/>
      <c r="DA172" s="74"/>
      <c r="DB172" s="74"/>
      <c r="DC172" s="74"/>
      <c r="DD172" s="74"/>
      <c r="DE172" s="109"/>
      <c r="DF172" s="74"/>
      <c r="DG172" s="74"/>
      <c r="DH172" s="78"/>
      <c r="DI172" s="78"/>
      <c r="DJ172" s="74"/>
      <c r="DK172" s="109"/>
      <c r="DL172" s="78"/>
      <c r="DM172" s="74"/>
      <c r="DN172" s="109"/>
      <c r="DO172" s="78"/>
      <c r="DP172" s="74"/>
      <c r="DQ172" s="109"/>
      <c r="DR172" s="78"/>
      <c r="DS172" s="74"/>
      <c r="DT172" s="109"/>
      <c r="DU172" s="78"/>
      <c r="DV172" s="74"/>
      <c r="DW172" s="109"/>
      <c r="DX172" s="78"/>
      <c r="DY172" s="74"/>
      <c r="DZ172" s="74"/>
      <c r="EA172" s="78"/>
      <c r="EB172" s="74"/>
      <c r="EC172" s="109"/>
      <c r="ED172" s="78"/>
      <c r="EE172" s="74"/>
      <c r="EF172" s="109"/>
      <c r="EG172" s="78"/>
      <c r="EH172" s="74"/>
      <c r="EI172" s="109"/>
      <c r="EJ172" s="78"/>
      <c r="EK172" s="74"/>
      <c r="EL172" s="109"/>
      <c r="EM172" s="78"/>
      <c r="EN172" s="74"/>
      <c r="EO172" s="109"/>
      <c r="EP172" s="74"/>
      <c r="EQ172" s="74"/>
      <c r="ER172" s="109"/>
      <c r="ES172" s="74"/>
      <c r="ET172" s="74"/>
      <c r="EU172" s="109"/>
      <c r="EV172" s="78"/>
      <c r="EW172" s="74"/>
      <c r="EX172" s="109"/>
      <c r="EY172" s="78"/>
      <c r="EZ172" s="74"/>
      <c r="FA172" s="109"/>
      <c r="FB172" s="78"/>
      <c r="FC172" s="74"/>
      <c r="FD172" s="109"/>
      <c r="FE172" s="78"/>
      <c r="FF172" s="74"/>
      <c r="FG172" s="109"/>
      <c r="FH172" s="78"/>
      <c r="FI172" s="74"/>
      <c r="FJ172" s="109"/>
      <c r="FK172" s="74"/>
      <c r="FL172" s="74"/>
      <c r="FM172" s="109"/>
      <c r="FN172" s="78"/>
      <c r="FO172" s="74"/>
      <c r="FP172" s="109"/>
      <c r="FQ172" s="74"/>
      <c r="FR172" s="74"/>
      <c r="FS172" s="109"/>
      <c r="FT172" s="74"/>
      <c r="FU172" s="74"/>
      <c r="FV172" s="109"/>
      <c r="FW172" s="74"/>
      <c r="FX172" s="74"/>
      <c r="FY172" s="109"/>
      <c r="FZ172" s="74"/>
      <c r="GA172" s="74"/>
      <c r="GB172" s="109"/>
      <c r="GC172" s="74"/>
      <c r="GD172" s="74"/>
      <c r="GE172" s="109"/>
      <c r="GF172" s="74"/>
      <c r="GG172" s="74"/>
      <c r="GH172" s="109"/>
      <c r="GI172" s="74"/>
      <c r="GJ172" s="74"/>
      <c r="GK172" s="109"/>
      <c r="GL172" s="74"/>
      <c r="GM172" s="74"/>
      <c r="GN172" s="109"/>
      <c r="GO172" s="74"/>
      <c r="GP172" s="74"/>
      <c r="GQ172" s="74"/>
      <c r="GR172" s="74"/>
      <c r="GS172" s="74"/>
      <c r="GT172" s="74"/>
      <c r="GU172" s="74"/>
      <c r="GV172" s="74"/>
      <c r="GW172" s="74"/>
      <c r="GX172" s="74"/>
      <c r="GY172" s="74"/>
      <c r="GZ172" s="74"/>
      <c r="HA172" s="74"/>
      <c r="HB172" s="74"/>
      <c r="HC172" s="74"/>
    </row>
    <row r="173" spans="1:211" s="31" customFormat="1" ht="15.75" x14ac:dyDescent="0.25">
      <c r="A173" s="41" t="s">
        <v>521</v>
      </c>
      <c r="B173" s="134">
        <f t="shared" si="663"/>
        <v>3774</v>
      </c>
      <c r="C173" s="134">
        <f t="shared" si="664"/>
        <v>3774</v>
      </c>
      <c r="D173" s="74">
        <f t="shared" si="797"/>
        <v>100</v>
      </c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8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  <c r="BI173" s="74"/>
      <c r="BJ173" s="112"/>
      <c r="BK173" s="112"/>
      <c r="BL173" s="112"/>
      <c r="BM173" s="74"/>
      <c r="BN173" s="74"/>
      <c r="BO173" s="109"/>
      <c r="BP173" s="74"/>
      <c r="BQ173" s="74"/>
      <c r="BR173" s="109"/>
      <c r="BS173" s="74"/>
      <c r="BT173" s="74"/>
      <c r="BU173" s="109"/>
      <c r="BV173" s="74"/>
      <c r="BW173" s="74"/>
      <c r="BX173" s="109"/>
      <c r="BY173" s="74"/>
      <c r="BZ173" s="74"/>
      <c r="CA173" s="109"/>
      <c r="CB173" s="74"/>
      <c r="CC173" s="74"/>
      <c r="CD173" s="109"/>
      <c r="CE173" s="74"/>
      <c r="CF173" s="74"/>
      <c r="CG173" s="109"/>
      <c r="CH173" s="74"/>
      <c r="CI173" s="74"/>
      <c r="CJ173" s="109"/>
      <c r="CK173" s="74"/>
      <c r="CL173" s="74"/>
      <c r="CM173" s="74"/>
      <c r="CN173" s="74"/>
      <c r="CO173" s="74"/>
      <c r="CP173" s="109"/>
      <c r="CQ173" s="74"/>
      <c r="CR173" s="74"/>
      <c r="CS173" s="109"/>
      <c r="CT173" s="74"/>
      <c r="CU173" s="74"/>
      <c r="CV173" s="109"/>
      <c r="CW173" s="74"/>
      <c r="CX173" s="74"/>
      <c r="CY173" s="109"/>
      <c r="CZ173" s="74"/>
      <c r="DA173" s="74"/>
      <c r="DB173" s="109"/>
      <c r="DC173" s="74"/>
      <c r="DD173" s="74"/>
      <c r="DE173" s="109"/>
      <c r="DF173" s="74"/>
      <c r="DG173" s="74"/>
      <c r="DH173" s="78"/>
      <c r="DI173" s="78"/>
      <c r="DJ173" s="74"/>
      <c r="DK173" s="109"/>
      <c r="DL173" s="78"/>
      <c r="DM173" s="74"/>
      <c r="DN173" s="109"/>
      <c r="DO173" s="78"/>
      <c r="DP173" s="74"/>
      <c r="DQ173" s="109"/>
      <c r="DR173" s="78"/>
      <c r="DS173" s="74"/>
      <c r="DT173" s="109"/>
      <c r="DU173" s="78"/>
      <c r="DV173" s="74"/>
      <c r="DW173" s="109"/>
      <c r="DX173" s="78">
        <v>3774</v>
      </c>
      <c r="DY173" s="74">
        <v>3774</v>
      </c>
      <c r="DZ173" s="74">
        <f t="shared" si="751"/>
        <v>100</v>
      </c>
      <c r="EA173" s="78"/>
      <c r="EB173" s="74"/>
      <c r="EC173" s="109"/>
      <c r="ED173" s="78"/>
      <c r="EE173" s="74"/>
      <c r="EF173" s="109"/>
      <c r="EG173" s="78"/>
      <c r="EH173" s="74"/>
      <c r="EI173" s="109"/>
      <c r="EJ173" s="78"/>
      <c r="EK173" s="74"/>
      <c r="EL173" s="109"/>
      <c r="EM173" s="78"/>
      <c r="EN173" s="74"/>
      <c r="EO173" s="109"/>
      <c r="EP173" s="74"/>
      <c r="EQ173" s="74"/>
      <c r="ER173" s="109"/>
      <c r="ES173" s="74"/>
      <c r="ET173" s="74"/>
      <c r="EU173" s="109"/>
      <c r="EV173" s="78"/>
      <c r="EW173" s="74"/>
      <c r="EX173" s="109"/>
      <c r="EY173" s="78"/>
      <c r="EZ173" s="74"/>
      <c r="FA173" s="109"/>
      <c r="FB173" s="78"/>
      <c r="FC173" s="74"/>
      <c r="FD173" s="109"/>
      <c r="FE173" s="78"/>
      <c r="FF173" s="74"/>
      <c r="FG173" s="109"/>
      <c r="FH173" s="78"/>
      <c r="FI173" s="74"/>
      <c r="FJ173" s="109"/>
      <c r="FK173" s="74"/>
      <c r="FL173" s="74"/>
      <c r="FM173" s="109"/>
      <c r="FN173" s="78"/>
      <c r="FO173" s="74"/>
      <c r="FP173" s="109"/>
      <c r="FQ173" s="74"/>
      <c r="FR173" s="74"/>
      <c r="FS173" s="109"/>
      <c r="FT173" s="74"/>
      <c r="FU173" s="74"/>
      <c r="FV173" s="109"/>
      <c r="FW173" s="74"/>
      <c r="FX173" s="74"/>
      <c r="FY173" s="109"/>
      <c r="FZ173" s="74"/>
      <c r="GA173" s="74"/>
      <c r="GB173" s="109"/>
      <c r="GC173" s="74"/>
      <c r="GD173" s="74"/>
      <c r="GE173" s="109"/>
      <c r="GF173" s="74"/>
      <c r="GG173" s="74"/>
      <c r="GH173" s="109"/>
      <c r="GI173" s="74"/>
      <c r="GJ173" s="74"/>
      <c r="GK173" s="109"/>
      <c r="GL173" s="74"/>
      <c r="GM173" s="74"/>
      <c r="GN173" s="109"/>
      <c r="GO173" s="74"/>
      <c r="GP173" s="74"/>
      <c r="GQ173" s="74"/>
      <c r="GR173" s="74"/>
      <c r="GS173" s="74"/>
      <c r="GT173" s="74"/>
      <c r="GU173" s="74"/>
      <c r="GV173" s="74"/>
      <c r="GW173" s="74"/>
      <c r="GX173" s="74"/>
      <c r="GY173" s="74"/>
      <c r="GZ173" s="74"/>
      <c r="HA173" s="74"/>
      <c r="HB173" s="74"/>
      <c r="HC173" s="74"/>
    </row>
    <row r="174" spans="1:211" s="31" customFormat="1" ht="15.75" x14ac:dyDescent="0.25">
      <c r="A174" s="41" t="s">
        <v>636</v>
      </c>
      <c r="B174" s="134">
        <f t="shared" si="663"/>
        <v>4010.8789999999999</v>
      </c>
      <c r="C174" s="134">
        <f t="shared" si="664"/>
        <v>4010.8789999999999</v>
      </c>
      <c r="D174" s="74">
        <f t="shared" si="797"/>
        <v>100</v>
      </c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8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>
        <v>752.87900000000002</v>
      </c>
      <c r="BE174" s="74">
        <v>752.87900000000002</v>
      </c>
      <c r="BF174" s="74">
        <f t="shared" si="661"/>
        <v>100</v>
      </c>
      <c r="BG174" s="74"/>
      <c r="BH174" s="74"/>
      <c r="BI174" s="74"/>
      <c r="BJ174" s="112"/>
      <c r="BK174" s="112"/>
      <c r="BL174" s="112"/>
      <c r="BM174" s="74"/>
      <c r="BN174" s="74"/>
      <c r="BO174" s="109"/>
      <c r="BP174" s="74"/>
      <c r="BQ174" s="74"/>
      <c r="BR174" s="109"/>
      <c r="BS174" s="74"/>
      <c r="BT174" s="74"/>
      <c r="BU174" s="109"/>
      <c r="BV174" s="74"/>
      <c r="BW174" s="74"/>
      <c r="BX174" s="109"/>
      <c r="BY174" s="74"/>
      <c r="BZ174" s="74"/>
      <c r="CA174" s="109"/>
      <c r="CB174" s="74"/>
      <c r="CC174" s="74"/>
      <c r="CD174" s="109"/>
      <c r="CE174" s="74"/>
      <c r="CF174" s="74"/>
      <c r="CG174" s="109"/>
      <c r="CH174" s="74"/>
      <c r="CI174" s="74"/>
      <c r="CJ174" s="109"/>
      <c r="CK174" s="74"/>
      <c r="CL174" s="74"/>
      <c r="CM174" s="74"/>
      <c r="CN174" s="74"/>
      <c r="CO174" s="74"/>
      <c r="CP174" s="109"/>
      <c r="CQ174" s="74"/>
      <c r="CR174" s="74"/>
      <c r="CS174" s="109"/>
      <c r="CT174" s="74"/>
      <c r="CU174" s="74"/>
      <c r="CV174" s="109"/>
      <c r="CW174" s="74"/>
      <c r="CX174" s="74"/>
      <c r="CY174" s="109"/>
      <c r="CZ174" s="74"/>
      <c r="DA174" s="74"/>
      <c r="DB174" s="109"/>
      <c r="DC174" s="74"/>
      <c r="DD174" s="74"/>
      <c r="DE174" s="109"/>
      <c r="DF174" s="74"/>
      <c r="DG174" s="74"/>
      <c r="DH174" s="78"/>
      <c r="DI174" s="78"/>
      <c r="DJ174" s="74"/>
      <c r="DK174" s="109"/>
      <c r="DL174" s="78"/>
      <c r="DM174" s="74"/>
      <c r="DN174" s="109"/>
      <c r="DO174" s="78"/>
      <c r="DP174" s="74"/>
      <c r="DQ174" s="109"/>
      <c r="DR174" s="78"/>
      <c r="DS174" s="74"/>
      <c r="DT174" s="109"/>
      <c r="DU174" s="78"/>
      <c r="DV174" s="74"/>
      <c r="DW174" s="109"/>
      <c r="DX174" s="78">
        <v>3258</v>
      </c>
      <c r="DY174" s="74">
        <v>3258</v>
      </c>
      <c r="DZ174" s="74">
        <f t="shared" si="751"/>
        <v>100</v>
      </c>
      <c r="EA174" s="78"/>
      <c r="EB174" s="74"/>
      <c r="EC174" s="109"/>
      <c r="ED174" s="78"/>
      <c r="EE174" s="74"/>
      <c r="EF174" s="109"/>
      <c r="EG174" s="78"/>
      <c r="EH174" s="74"/>
      <c r="EI174" s="109"/>
      <c r="EJ174" s="78"/>
      <c r="EK174" s="74"/>
      <c r="EL174" s="109"/>
      <c r="EM174" s="78"/>
      <c r="EN174" s="74"/>
      <c r="EO174" s="109"/>
      <c r="EP174" s="74"/>
      <c r="EQ174" s="74"/>
      <c r="ER174" s="109"/>
      <c r="ES174" s="74"/>
      <c r="ET174" s="74"/>
      <c r="EU174" s="109"/>
      <c r="EV174" s="78"/>
      <c r="EW174" s="74"/>
      <c r="EX174" s="109"/>
      <c r="EY174" s="78"/>
      <c r="EZ174" s="74"/>
      <c r="FA174" s="109"/>
      <c r="FB174" s="78"/>
      <c r="FC174" s="74"/>
      <c r="FD174" s="109"/>
      <c r="FE174" s="78"/>
      <c r="FF174" s="74"/>
      <c r="FG174" s="109"/>
      <c r="FH174" s="78"/>
      <c r="FI174" s="74"/>
      <c r="FJ174" s="109"/>
      <c r="FK174" s="74"/>
      <c r="FL174" s="74"/>
      <c r="FM174" s="109"/>
      <c r="FN174" s="78"/>
      <c r="FO174" s="74"/>
      <c r="FP174" s="109"/>
      <c r="FQ174" s="74"/>
      <c r="FR174" s="74"/>
      <c r="FS174" s="109"/>
      <c r="FT174" s="74"/>
      <c r="FU174" s="74"/>
      <c r="FV174" s="109"/>
      <c r="FW174" s="74"/>
      <c r="FX174" s="74"/>
      <c r="FY174" s="109"/>
      <c r="FZ174" s="74"/>
      <c r="GA174" s="74"/>
      <c r="GB174" s="109"/>
      <c r="GC174" s="74"/>
      <c r="GD174" s="74"/>
      <c r="GE174" s="109"/>
      <c r="GF174" s="74"/>
      <c r="GG174" s="74"/>
      <c r="GH174" s="109"/>
      <c r="GI174" s="74"/>
      <c r="GJ174" s="74"/>
      <c r="GK174" s="109"/>
      <c r="GL174" s="74"/>
      <c r="GM174" s="74"/>
      <c r="GN174" s="109"/>
      <c r="GO174" s="74"/>
      <c r="GP174" s="74"/>
      <c r="GQ174" s="74"/>
      <c r="GR174" s="74"/>
      <c r="GS174" s="74"/>
      <c r="GT174" s="74"/>
      <c r="GU174" s="74"/>
      <c r="GV174" s="74"/>
      <c r="GW174" s="74"/>
      <c r="GX174" s="74"/>
      <c r="GY174" s="74"/>
      <c r="GZ174" s="74"/>
      <c r="HA174" s="74"/>
      <c r="HB174" s="74"/>
      <c r="HC174" s="74"/>
    </row>
    <row r="175" spans="1:211" s="31" customFormat="1" ht="15.75" x14ac:dyDescent="0.25">
      <c r="A175" s="41" t="s">
        <v>522</v>
      </c>
      <c r="B175" s="134">
        <f t="shared" si="663"/>
        <v>6912</v>
      </c>
      <c r="C175" s="134">
        <f t="shared" si="664"/>
        <v>6912</v>
      </c>
      <c r="D175" s="74">
        <f t="shared" si="797"/>
        <v>100</v>
      </c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8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4"/>
      <c r="BF175" s="74"/>
      <c r="BG175" s="74"/>
      <c r="BH175" s="74"/>
      <c r="BI175" s="74"/>
      <c r="BJ175" s="112"/>
      <c r="BK175" s="112"/>
      <c r="BL175" s="112"/>
      <c r="BM175" s="74"/>
      <c r="BN175" s="74"/>
      <c r="BO175" s="109"/>
      <c r="BP175" s="74"/>
      <c r="BQ175" s="74"/>
      <c r="BR175" s="109"/>
      <c r="BS175" s="74"/>
      <c r="BT175" s="74"/>
      <c r="BU175" s="109"/>
      <c r="BV175" s="74"/>
      <c r="BW175" s="74"/>
      <c r="BX175" s="109"/>
      <c r="BY175" s="74"/>
      <c r="BZ175" s="74"/>
      <c r="CA175" s="109"/>
      <c r="CB175" s="74"/>
      <c r="CC175" s="74"/>
      <c r="CD175" s="109"/>
      <c r="CE175" s="74"/>
      <c r="CF175" s="74"/>
      <c r="CG175" s="109"/>
      <c r="CH175" s="74"/>
      <c r="CI175" s="74"/>
      <c r="CJ175" s="109"/>
      <c r="CK175" s="74"/>
      <c r="CL175" s="74"/>
      <c r="CM175" s="74"/>
      <c r="CN175" s="74"/>
      <c r="CO175" s="74"/>
      <c r="CP175" s="109"/>
      <c r="CQ175" s="74"/>
      <c r="CR175" s="74"/>
      <c r="CS175" s="109"/>
      <c r="CT175" s="74"/>
      <c r="CU175" s="74"/>
      <c r="CV175" s="109"/>
      <c r="CW175" s="74"/>
      <c r="CX175" s="74"/>
      <c r="CY175" s="109"/>
      <c r="CZ175" s="74"/>
      <c r="DA175" s="74"/>
      <c r="DB175" s="109"/>
      <c r="DC175" s="74"/>
      <c r="DD175" s="74"/>
      <c r="DE175" s="109"/>
      <c r="DF175" s="74"/>
      <c r="DG175" s="74"/>
      <c r="DH175" s="78"/>
      <c r="DI175" s="78"/>
      <c r="DJ175" s="74"/>
      <c r="DK175" s="109"/>
      <c r="DL175" s="78"/>
      <c r="DM175" s="74"/>
      <c r="DN175" s="109"/>
      <c r="DO175" s="78"/>
      <c r="DP175" s="74"/>
      <c r="DQ175" s="109"/>
      <c r="DR175" s="78"/>
      <c r="DS175" s="74"/>
      <c r="DT175" s="109"/>
      <c r="DU175" s="78"/>
      <c r="DV175" s="74"/>
      <c r="DW175" s="109"/>
      <c r="DX175" s="78">
        <v>6912</v>
      </c>
      <c r="DY175" s="74">
        <v>6912</v>
      </c>
      <c r="DZ175" s="74">
        <f t="shared" si="751"/>
        <v>100</v>
      </c>
      <c r="EA175" s="78"/>
      <c r="EB175" s="74"/>
      <c r="EC175" s="109"/>
      <c r="ED175" s="78"/>
      <c r="EE175" s="74"/>
      <c r="EF175" s="109"/>
      <c r="EG175" s="78"/>
      <c r="EH175" s="74"/>
      <c r="EI175" s="109"/>
      <c r="EJ175" s="78"/>
      <c r="EK175" s="74"/>
      <c r="EL175" s="109"/>
      <c r="EM175" s="78"/>
      <c r="EN175" s="74"/>
      <c r="EO175" s="109"/>
      <c r="EP175" s="74"/>
      <c r="EQ175" s="74"/>
      <c r="ER175" s="109"/>
      <c r="ES175" s="74"/>
      <c r="ET175" s="74"/>
      <c r="EU175" s="109"/>
      <c r="EV175" s="78"/>
      <c r="EW175" s="74"/>
      <c r="EX175" s="109"/>
      <c r="EY175" s="78"/>
      <c r="EZ175" s="74"/>
      <c r="FA175" s="109"/>
      <c r="FB175" s="78"/>
      <c r="FC175" s="74"/>
      <c r="FD175" s="109"/>
      <c r="FE175" s="78"/>
      <c r="FF175" s="74"/>
      <c r="FG175" s="109"/>
      <c r="FH175" s="78"/>
      <c r="FI175" s="74"/>
      <c r="FJ175" s="109"/>
      <c r="FK175" s="74"/>
      <c r="FL175" s="74"/>
      <c r="FM175" s="109"/>
      <c r="FN175" s="78"/>
      <c r="FO175" s="74"/>
      <c r="FP175" s="109"/>
      <c r="FQ175" s="74"/>
      <c r="FR175" s="74"/>
      <c r="FS175" s="109"/>
      <c r="FT175" s="74"/>
      <c r="FU175" s="74"/>
      <c r="FV175" s="109"/>
      <c r="FW175" s="74"/>
      <c r="FX175" s="74"/>
      <c r="FY175" s="109"/>
      <c r="FZ175" s="74"/>
      <c r="GA175" s="74"/>
      <c r="GB175" s="109"/>
      <c r="GC175" s="74"/>
      <c r="GD175" s="74"/>
      <c r="GE175" s="109"/>
      <c r="GF175" s="74"/>
      <c r="GG175" s="74"/>
      <c r="GH175" s="109"/>
      <c r="GI175" s="74"/>
      <c r="GJ175" s="74"/>
      <c r="GK175" s="109"/>
      <c r="GL175" s="74"/>
      <c r="GM175" s="74"/>
      <c r="GN175" s="109"/>
      <c r="GO175" s="74"/>
      <c r="GP175" s="74"/>
      <c r="GQ175" s="74"/>
      <c r="GR175" s="74"/>
      <c r="GS175" s="74"/>
      <c r="GT175" s="74"/>
      <c r="GU175" s="74"/>
      <c r="GV175" s="74"/>
      <c r="GW175" s="74"/>
      <c r="GX175" s="74"/>
      <c r="GY175" s="74"/>
      <c r="GZ175" s="74"/>
      <c r="HA175" s="74"/>
      <c r="HB175" s="74"/>
      <c r="HC175" s="74"/>
    </row>
    <row r="176" spans="1:211" s="31" customFormat="1" ht="15.75" x14ac:dyDescent="0.25">
      <c r="A176" s="41" t="s">
        <v>323</v>
      </c>
      <c r="B176" s="134">
        <f t="shared" si="663"/>
        <v>1002.8271999999999</v>
      </c>
      <c r="C176" s="134">
        <f t="shared" si="664"/>
        <v>1002.8271999999999</v>
      </c>
      <c r="D176" s="74">
        <f t="shared" si="797"/>
        <v>100</v>
      </c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8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>
        <v>1002.8271999999999</v>
      </c>
      <c r="BE176" s="74">
        <v>1002.8271999999999</v>
      </c>
      <c r="BF176" s="74">
        <f t="shared" si="661"/>
        <v>100</v>
      </c>
      <c r="BG176" s="74"/>
      <c r="BH176" s="74"/>
      <c r="BI176" s="74"/>
      <c r="BJ176" s="112"/>
      <c r="BK176" s="112"/>
      <c r="BL176" s="112"/>
      <c r="BM176" s="74"/>
      <c r="BN176" s="74"/>
      <c r="BO176" s="109"/>
      <c r="BP176" s="74"/>
      <c r="BQ176" s="74"/>
      <c r="BR176" s="109"/>
      <c r="BS176" s="74"/>
      <c r="BT176" s="74"/>
      <c r="BU176" s="109"/>
      <c r="BV176" s="74"/>
      <c r="BW176" s="74"/>
      <c r="BX176" s="109"/>
      <c r="BY176" s="74"/>
      <c r="BZ176" s="74"/>
      <c r="CA176" s="109"/>
      <c r="CB176" s="74"/>
      <c r="CC176" s="74"/>
      <c r="CD176" s="109"/>
      <c r="CE176" s="74"/>
      <c r="CF176" s="74"/>
      <c r="CG176" s="109"/>
      <c r="CH176" s="74"/>
      <c r="CI176" s="74"/>
      <c r="CJ176" s="109"/>
      <c r="CK176" s="74"/>
      <c r="CL176" s="74"/>
      <c r="CM176" s="109"/>
      <c r="CN176" s="74"/>
      <c r="CO176" s="74"/>
      <c r="CP176" s="109"/>
      <c r="CQ176" s="74"/>
      <c r="CR176" s="74"/>
      <c r="CS176" s="109"/>
      <c r="CT176" s="74"/>
      <c r="CU176" s="74"/>
      <c r="CV176" s="109"/>
      <c r="CW176" s="74"/>
      <c r="CX176" s="74"/>
      <c r="CY176" s="109"/>
      <c r="CZ176" s="74"/>
      <c r="DA176" s="74"/>
      <c r="DB176" s="109"/>
      <c r="DC176" s="74"/>
      <c r="DD176" s="74"/>
      <c r="DE176" s="109"/>
      <c r="DF176" s="74"/>
      <c r="DG176" s="74"/>
      <c r="DH176" s="78"/>
      <c r="DI176" s="78"/>
      <c r="DJ176" s="74"/>
      <c r="DK176" s="109"/>
      <c r="DL176" s="78"/>
      <c r="DM176" s="74"/>
      <c r="DN176" s="109"/>
      <c r="DO176" s="78"/>
      <c r="DP176" s="74"/>
      <c r="DQ176" s="109"/>
      <c r="DR176" s="78"/>
      <c r="DS176" s="74"/>
      <c r="DT176" s="109"/>
      <c r="DU176" s="78"/>
      <c r="DV176" s="74"/>
      <c r="DW176" s="109"/>
      <c r="DX176" s="78"/>
      <c r="DY176" s="74"/>
      <c r="DZ176" s="74"/>
      <c r="EA176" s="78"/>
      <c r="EB176" s="74"/>
      <c r="EC176" s="109"/>
      <c r="ED176" s="78"/>
      <c r="EE176" s="74"/>
      <c r="EF176" s="109"/>
      <c r="EG176" s="78"/>
      <c r="EH176" s="74"/>
      <c r="EI176" s="109"/>
      <c r="EJ176" s="78"/>
      <c r="EK176" s="74"/>
      <c r="EL176" s="109"/>
      <c r="EM176" s="78"/>
      <c r="EN176" s="74"/>
      <c r="EO176" s="109"/>
      <c r="EP176" s="74"/>
      <c r="EQ176" s="74"/>
      <c r="ER176" s="109"/>
      <c r="ES176" s="74"/>
      <c r="ET176" s="74"/>
      <c r="EU176" s="109"/>
      <c r="EV176" s="78"/>
      <c r="EW176" s="74"/>
      <c r="EX176" s="109"/>
      <c r="EY176" s="78"/>
      <c r="EZ176" s="74"/>
      <c r="FA176" s="109"/>
      <c r="FB176" s="78"/>
      <c r="FC176" s="74"/>
      <c r="FD176" s="109"/>
      <c r="FE176" s="78"/>
      <c r="FF176" s="74"/>
      <c r="FG176" s="109"/>
      <c r="FH176" s="78"/>
      <c r="FI176" s="74"/>
      <c r="FJ176" s="109"/>
      <c r="FK176" s="74"/>
      <c r="FL176" s="74"/>
      <c r="FM176" s="109"/>
      <c r="FN176" s="78"/>
      <c r="FO176" s="74"/>
      <c r="FP176" s="109"/>
      <c r="FQ176" s="74"/>
      <c r="FR176" s="74"/>
      <c r="FS176" s="109"/>
      <c r="FT176" s="74"/>
      <c r="FU176" s="74"/>
      <c r="FV176" s="109"/>
      <c r="FW176" s="74"/>
      <c r="FX176" s="74"/>
      <c r="FY176" s="109"/>
      <c r="FZ176" s="74"/>
      <c r="GA176" s="74"/>
      <c r="GB176" s="109"/>
      <c r="GC176" s="74"/>
      <c r="GD176" s="74"/>
      <c r="GE176" s="109"/>
      <c r="GF176" s="74"/>
      <c r="GG176" s="74"/>
      <c r="GH176" s="109"/>
      <c r="GI176" s="74"/>
      <c r="GJ176" s="74"/>
      <c r="GK176" s="109"/>
      <c r="GL176" s="74"/>
      <c r="GM176" s="74"/>
      <c r="GN176" s="109"/>
      <c r="GO176" s="74"/>
      <c r="GP176" s="74"/>
      <c r="GQ176" s="74"/>
      <c r="GR176" s="74"/>
      <c r="GS176" s="74"/>
      <c r="GT176" s="74"/>
      <c r="GU176" s="74"/>
      <c r="GV176" s="74"/>
      <c r="GW176" s="74"/>
      <c r="GX176" s="74"/>
      <c r="GY176" s="74"/>
      <c r="GZ176" s="74"/>
      <c r="HA176" s="74"/>
      <c r="HB176" s="74"/>
      <c r="HC176" s="74"/>
    </row>
    <row r="177" spans="1:211" s="31" customFormat="1" ht="15.75" x14ac:dyDescent="0.25">
      <c r="A177" s="41" t="s">
        <v>523</v>
      </c>
      <c r="B177" s="134">
        <f t="shared" si="663"/>
        <v>8310</v>
      </c>
      <c r="C177" s="134">
        <f t="shared" si="664"/>
        <v>8310</v>
      </c>
      <c r="D177" s="74">
        <f t="shared" si="797"/>
        <v>100</v>
      </c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8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4"/>
      <c r="BF177" s="74"/>
      <c r="BG177" s="74"/>
      <c r="BH177" s="74"/>
      <c r="BI177" s="74"/>
      <c r="BJ177" s="112"/>
      <c r="BK177" s="112"/>
      <c r="BL177" s="112"/>
      <c r="BM177" s="74"/>
      <c r="BN177" s="74"/>
      <c r="BO177" s="109"/>
      <c r="BP177" s="74"/>
      <c r="BQ177" s="74"/>
      <c r="BR177" s="109"/>
      <c r="BS177" s="74"/>
      <c r="BT177" s="74"/>
      <c r="BU177" s="109"/>
      <c r="BV177" s="74"/>
      <c r="BW177" s="74"/>
      <c r="BX177" s="109"/>
      <c r="BY177" s="74"/>
      <c r="BZ177" s="74"/>
      <c r="CA177" s="109"/>
      <c r="CB177" s="74"/>
      <c r="CC177" s="74"/>
      <c r="CD177" s="109"/>
      <c r="CE177" s="74"/>
      <c r="CF177" s="74"/>
      <c r="CG177" s="109"/>
      <c r="CH177" s="74"/>
      <c r="CI177" s="74"/>
      <c r="CJ177" s="109"/>
      <c r="CK177" s="74"/>
      <c r="CL177" s="74"/>
      <c r="CM177" s="109"/>
      <c r="CN177" s="74"/>
      <c r="CO177" s="74"/>
      <c r="CP177" s="109"/>
      <c r="CQ177" s="74"/>
      <c r="CR177" s="74"/>
      <c r="CS177" s="109"/>
      <c r="CT177" s="74"/>
      <c r="CU177" s="74"/>
      <c r="CV177" s="109"/>
      <c r="CW177" s="74"/>
      <c r="CX177" s="74"/>
      <c r="CY177" s="109"/>
      <c r="CZ177" s="74"/>
      <c r="DA177" s="74"/>
      <c r="DB177" s="109"/>
      <c r="DC177" s="74"/>
      <c r="DD177" s="74"/>
      <c r="DE177" s="109"/>
      <c r="DF177" s="74"/>
      <c r="DG177" s="74"/>
      <c r="DH177" s="78"/>
      <c r="DI177" s="78"/>
      <c r="DJ177" s="74"/>
      <c r="DK177" s="109"/>
      <c r="DL177" s="78"/>
      <c r="DM177" s="74"/>
      <c r="DN177" s="109"/>
      <c r="DO177" s="78"/>
      <c r="DP177" s="74"/>
      <c r="DQ177" s="109"/>
      <c r="DR177" s="78"/>
      <c r="DS177" s="74"/>
      <c r="DT177" s="109"/>
      <c r="DU177" s="78"/>
      <c r="DV177" s="74"/>
      <c r="DW177" s="109"/>
      <c r="DX177" s="78">
        <v>8310</v>
      </c>
      <c r="DY177" s="74">
        <v>8310</v>
      </c>
      <c r="DZ177" s="74">
        <f t="shared" si="751"/>
        <v>100</v>
      </c>
      <c r="EA177" s="78"/>
      <c r="EB177" s="74"/>
      <c r="EC177" s="109"/>
      <c r="ED177" s="78"/>
      <c r="EE177" s="74"/>
      <c r="EF177" s="109"/>
      <c r="EG177" s="78"/>
      <c r="EH177" s="74"/>
      <c r="EI177" s="109"/>
      <c r="EJ177" s="78"/>
      <c r="EK177" s="74"/>
      <c r="EL177" s="109"/>
      <c r="EM177" s="78"/>
      <c r="EN177" s="74"/>
      <c r="EO177" s="109"/>
      <c r="EP177" s="74"/>
      <c r="EQ177" s="74"/>
      <c r="ER177" s="109"/>
      <c r="ES177" s="74"/>
      <c r="ET177" s="74"/>
      <c r="EU177" s="109"/>
      <c r="EV177" s="78"/>
      <c r="EW177" s="74"/>
      <c r="EX177" s="109"/>
      <c r="EY177" s="78"/>
      <c r="EZ177" s="74"/>
      <c r="FA177" s="109"/>
      <c r="FB177" s="78"/>
      <c r="FC177" s="74"/>
      <c r="FD177" s="109"/>
      <c r="FE177" s="78"/>
      <c r="FF177" s="74"/>
      <c r="FG177" s="109"/>
      <c r="FH177" s="78"/>
      <c r="FI177" s="74"/>
      <c r="FJ177" s="109"/>
      <c r="FK177" s="74"/>
      <c r="FL177" s="74"/>
      <c r="FM177" s="109"/>
      <c r="FN177" s="78"/>
      <c r="FO177" s="74"/>
      <c r="FP177" s="109"/>
      <c r="FQ177" s="74"/>
      <c r="FR177" s="74"/>
      <c r="FS177" s="109"/>
      <c r="FT177" s="74"/>
      <c r="FU177" s="74"/>
      <c r="FV177" s="109"/>
      <c r="FW177" s="74"/>
      <c r="FX177" s="74"/>
      <c r="FY177" s="109"/>
      <c r="FZ177" s="74"/>
      <c r="GA177" s="74"/>
      <c r="GB177" s="109"/>
      <c r="GC177" s="74"/>
      <c r="GD177" s="74"/>
      <c r="GE177" s="109"/>
      <c r="GF177" s="74"/>
      <c r="GG177" s="74"/>
      <c r="GH177" s="109"/>
      <c r="GI177" s="74"/>
      <c r="GJ177" s="74"/>
      <c r="GK177" s="109"/>
      <c r="GL177" s="74"/>
      <c r="GM177" s="74"/>
      <c r="GN177" s="109"/>
      <c r="GO177" s="74"/>
      <c r="GP177" s="74"/>
      <c r="GQ177" s="74"/>
      <c r="GR177" s="74"/>
      <c r="GS177" s="74"/>
      <c r="GT177" s="74"/>
      <c r="GU177" s="74"/>
      <c r="GV177" s="74"/>
      <c r="GW177" s="74"/>
      <c r="GX177" s="74"/>
      <c r="GY177" s="74"/>
      <c r="GZ177" s="74"/>
      <c r="HA177" s="74"/>
      <c r="HB177" s="74"/>
      <c r="HC177" s="74"/>
    </row>
    <row r="178" spans="1:211" s="31" customFormat="1" ht="15.75" x14ac:dyDescent="0.25">
      <c r="A178" s="41" t="s">
        <v>524</v>
      </c>
      <c r="B178" s="134">
        <f t="shared" si="663"/>
        <v>12681</v>
      </c>
      <c r="C178" s="134">
        <f t="shared" si="664"/>
        <v>0</v>
      </c>
      <c r="D178" s="74">
        <f t="shared" si="797"/>
        <v>0</v>
      </c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8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4"/>
      <c r="BF178" s="74"/>
      <c r="BG178" s="74"/>
      <c r="BH178" s="74"/>
      <c r="BI178" s="74"/>
      <c r="BJ178" s="112"/>
      <c r="BK178" s="112"/>
      <c r="BL178" s="112"/>
      <c r="BM178" s="74"/>
      <c r="BN178" s="74"/>
      <c r="BO178" s="109"/>
      <c r="BP178" s="74"/>
      <c r="BQ178" s="74"/>
      <c r="BR178" s="109"/>
      <c r="BS178" s="74"/>
      <c r="BT178" s="74"/>
      <c r="BU178" s="109"/>
      <c r="BV178" s="74"/>
      <c r="BW178" s="74"/>
      <c r="BX178" s="109"/>
      <c r="BY178" s="74"/>
      <c r="BZ178" s="74"/>
      <c r="CA178" s="109"/>
      <c r="CB178" s="74"/>
      <c r="CC178" s="74"/>
      <c r="CD178" s="109"/>
      <c r="CE178" s="74"/>
      <c r="CF178" s="74"/>
      <c r="CG178" s="109"/>
      <c r="CH178" s="74"/>
      <c r="CI178" s="74"/>
      <c r="CJ178" s="109"/>
      <c r="CK178" s="74"/>
      <c r="CL178" s="74"/>
      <c r="CM178" s="109"/>
      <c r="CN178" s="74"/>
      <c r="CO178" s="74"/>
      <c r="CP178" s="109"/>
      <c r="CQ178" s="74"/>
      <c r="CR178" s="74"/>
      <c r="CS178" s="109"/>
      <c r="CT178" s="74"/>
      <c r="CU178" s="74"/>
      <c r="CV178" s="109"/>
      <c r="CW178" s="74"/>
      <c r="CX178" s="74"/>
      <c r="CY178" s="109"/>
      <c r="CZ178" s="74"/>
      <c r="DA178" s="74"/>
      <c r="DB178" s="109"/>
      <c r="DC178" s="74"/>
      <c r="DD178" s="74"/>
      <c r="DE178" s="109"/>
      <c r="DF178" s="74"/>
      <c r="DG178" s="74"/>
      <c r="DH178" s="78"/>
      <c r="DI178" s="78"/>
      <c r="DJ178" s="74"/>
      <c r="DK178" s="109"/>
      <c r="DL178" s="78"/>
      <c r="DM178" s="74"/>
      <c r="DN178" s="109"/>
      <c r="DO178" s="78"/>
      <c r="DP178" s="74"/>
      <c r="DQ178" s="109"/>
      <c r="DR178" s="78"/>
      <c r="DS178" s="74"/>
      <c r="DT178" s="109"/>
      <c r="DU178" s="78"/>
      <c r="DV178" s="74"/>
      <c r="DW178" s="109"/>
      <c r="DX178" s="78">
        <v>12681</v>
      </c>
      <c r="DY178" s="74"/>
      <c r="DZ178" s="74">
        <f t="shared" si="751"/>
        <v>0</v>
      </c>
      <c r="EA178" s="78"/>
      <c r="EB178" s="74"/>
      <c r="EC178" s="109"/>
      <c r="ED178" s="78"/>
      <c r="EE178" s="74"/>
      <c r="EF178" s="109"/>
      <c r="EG178" s="78"/>
      <c r="EH178" s="74"/>
      <c r="EI178" s="109"/>
      <c r="EJ178" s="78"/>
      <c r="EK178" s="74"/>
      <c r="EL178" s="109"/>
      <c r="EM178" s="78"/>
      <c r="EN178" s="74"/>
      <c r="EO178" s="109"/>
      <c r="EP178" s="74"/>
      <c r="EQ178" s="74"/>
      <c r="ER178" s="109"/>
      <c r="ES178" s="74"/>
      <c r="ET178" s="74"/>
      <c r="EU178" s="109"/>
      <c r="EV178" s="78"/>
      <c r="EW178" s="74"/>
      <c r="EX178" s="109"/>
      <c r="EY178" s="78"/>
      <c r="EZ178" s="74"/>
      <c r="FA178" s="109"/>
      <c r="FB178" s="78"/>
      <c r="FC178" s="74"/>
      <c r="FD178" s="109"/>
      <c r="FE178" s="78"/>
      <c r="FF178" s="74"/>
      <c r="FG178" s="109"/>
      <c r="FH178" s="78"/>
      <c r="FI178" s="74"/>
      <c r="FJ178" s="109"/>
      <c r="FK178" s="74"/>
      <c r="FL178" s="74"/>
      <c r="FM178" s="109"/>
      <c r="FN178" s="78"/>
      <c r="FO178" s="74"/>
      <c r="FP178" s="109"/>
      <c r="FQ178" s="74"/>
      <c r="FR178" s="74"/>
      <c r="FS178" s="109"/>
      <c r="FT178" s="74"/>
      <c r="FU178" s="74"/>
      <c r="FV178" s="109"/>
      <c r="FW178" s="74"/>
      <c r="FX178" s="74"/>
      <c r="FY178" s="109"/>
      <c r="FZ178" s="74"/>
      <c r="GA178" s="74"/>
      <c r="GB178" s="109"/>
      <c r="GC178" s="74"/>
      <c r="GD178" s="74"/>
      <c r="GE178" s="109"/>
      <c r="GF178" s="74"/>
      <c r="GG178" s="74"/>
      <c r="GH178" s="109"/>
      <c r="GI178" s="74"/>
      <c r="GJ178" s="74"/>
      <c r="GK178" s="109"/>
      <c r="GL178" s="74"/>
      <c r="GM178" s="74"/>
      <c r="GN178" s="109"/>
      <c r="GO178" s="74"/>
      <c r="GP178" s="74"/>
      <c r="GQ178" s="74"/>
      <c r="GR178" s="74"/>
      <c r="GS178" s="74"/>
      <c r="GT178" s="74"/>
      <c r="GU178" s="74"/>
      <c r="GV178" s="74"/>
      <c r="GW178" s="74"/>
      <c r="GX178" s="74"/>
      <c r="GY178" s="74"/>
      <c r="GZ178" s="74"/>
      <c r="HA178" s="74"/>
      <c r="HB178" s="74"/>
      <c r="HC178" s="74"/>
    </row>
    <row r="179" spans="1:211" s="31" customFormat="1" ht="15.75" x14ac:dyDescent="0.25">
      <c r="A179" s="41" t="s">
        <v>637</v>
      </c>
      <c r="B179" s="134">
        <f t="shared" si="663"/>
        <v>1392</v>
      </c>
      <c r="C179" s="134">
        <f t="shared" si="664"/>
        <v>938.7</v>
      </c>
      <c r="D179" s="74">
        <f t="shared" si="797"/>
        <v>67.435344827586206</v>
      </c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8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4"/>
      <c r="BF179" s="74"/>
      <c r="BG179" s="74"/>
      <c r="BH179" s="74"/>
      <c r="BI179" s="74"/>
      <c r="BJ179" s="112"/>
      <c r="BK179" s="112"/>
      <c r="BL179" s="112"/>
      <c r="BM179" s="74"/>
      <c r="BN179" s="74"/>
      <c r="BO179" s="109"/>
      <c r="BP179" s="74"/>
      <c r="BQ179" s="74"/>
      <c r="BR179" s="109"/>
      <c r="BS179" s="74"/>
      <c r="BT179" s="74"/>
      <c r="BU179" s="109"/>
      <c r="BV179" s="74"/>
      <c r="BW179" s="74"/>
      <c r="BX179" s="109"/>
      <c r="BY179" s="74"/>
      <c r="BZ179" s="74"/>
      <c r="CA179" s="109"/>
      <c r="CB179" s="74"/>
      <c r="CC179" s="74"/>
      <c r="CD179" s="109"/>
      <c r="CE179" s="74"/>
      <c r="CF179" s="74"/>
      <c r="CG179" s="109"/>
      <c r="CH179" s="74"/>
      <c r="CI179" s="74"/>
      <c r="CJ179" s="109"/>
      <c r="CK179" s="74"/>
      <c r="CL179" s="74"/>
      <c r="CM179" s="109"/>
      <c r="CN179" s="74"/>
      <c r="CO179" s="74"/>
      <c r="CP179" s="109"/>
      <c r="CQ179" s="74"/>
      <c r="CR179" s="74"/>
      <c r="CS179" s="109"/>
      <c r="CT179" s="74"/>
      <c r="CU179" s="74"/>
      <c r="CV179" s="109"/>
      <c r="CW179" s="74"/>
      <c r="CX179" s="74"/>
      <c r="CY179" s="109"/>
      <c r="CZ179" s="74"/>
      <c r="DA179" s="74"/>
      <c r="DB179" s="109"/>
      <c r="DC179" s="74"/>
      <c r="DD179" s="74"/>
      <c r="DE179" s="109"/>
      <c r="DF179" s="74"/>
      <c r="DG179" s="74"/>
      <c r="DH179" s="78"/>
      <c r="DI179" s="78"/>
      <c r="DJ179" s="74"/>
      <c r="DK179" s="109"/>
      <c r="DL179" s="78"/>
      <c r="DM179" s="74"/>
      <c r="DN179" s="109"/>
      <c r="DO179" s="78"/>
      <c r="DP179" s="74"/>
      <c r="DQ179" s="109"/>
      <c r="DR179" s="78"/>
      <c r="DS179" s="74"/>
      <c r="DT179" s="109"/>
      <c r="DU179" s="78"/>
      <c r="DV179" s="74"/>
      <c r="DW179" s="109"/>
      <c r="DX179" s="78">
        <v>1392</v>
      </c>
      <c r="DY179" s="74">
        <v>938.7</v>
      </c>
      <c r="DZ179" s="74">
        <f t="shared" si="751"/>
        <v>67.435344827586206</v>
      </c>
      <c r="EA179" s="78"/>
      <c r="EB179" s="74"/>
      <c r="EC179" s="109"/>
      <c r="ED179" s="78"/>
      <c r="EE179" s="74"/>
      <c r="EF179" s="109"/>
      <c r="EG179" s="78"/>
      <c r="EH179" s="74"/>
      <c r="EI179" s="109"/>
      <c r="EJ179" s="78"/>
      <c r="EK179" s="74"/>
      <c r="EL179" s="109"/>
      <c r="EM179" s="78"/>
      <c r="EN179" s="74"/>
      <c r="EO179" s="109"/>
      <c r="EP179" s="74"/>
      <c r="EQ179" s="74"/>
      <c r="ER179" s="109"/>
      <c r="ES179" s="74"/>
      <c r="ET179" s="74"/>
      <c r="EU179" s="109"/>
      <c r="EV179" s="78"/>
      <c r="EW179" s="74"/>
      <c r="EX179" s="109"/>
      <c r="EY179" s="78"/>
      <c r="EZ179" s="74"/>
      <c r="FA179" s="109"/>
      <c r="FB179" s="78"/>
      <c r="FC179" s="74"/>
      <c r="FD179" s="109"/>
      <c r="FE179" s="78"/>
      <c r="FF179" s="74"/>
      <c r="FG179" s="109"/>
      <c r="FH179" s="78"/>
      <c r="FI179" s="74"/>
      <c r="FJ179" s="109"/>
      <c r="FK179" s="74"/>
      <c r="FL179" s="74"/>
      <c r="FM179" s="109"/>
      <c r="FN179" s="78"/>
      <c r="FO179" s="74"/>
      <c r="FP179" s="109"/>
      <c r="FQ179" s="74"/>
      <c r="FR179" s="74"/>
      <c r="FS179" s="109"/>
      <c r="FT179" s="74"/>
      <c r="FU179" s="74"/>
      <c r="FV179" s="109"/>
      <c r="FW179" s="74"/>
      <c r="FX179" s="74"/>
      <c r="FY179" s="109"/>
      <c r="FZ179" s="74"/>
      <c r="GA179" s="74"/>
      <c r="GB179" s="109"/>
      <c r="GC179" s="74"/>
      <c r="GD179" s="74"/>
      <c r="GE179" s="109"/>
      <c r="GF179" s="74"/>
      <c r="GG179" s="74"/>
      <c r="GH179" s="109"/>
      <c r="GI179" s="74"/>
      <c r="GJ179" s="74"/>
      <c r="GK179" s="109"/>
      <c r="GL179" s="74"/>
      <c r="GM179" s="74"/>
      <c r="GN179" s="109"/>
      <c r="GO179" s="74"/>
      <c r="GP179" s="74"/>
      <c r="GQ179" s="74"/>
      <c r="GR179" s="74"/>
      <c r="GS179" s="74"/>
      <c r="GT179" s="74"/>
      <c r="GU179" s="74"/>
      <c r="GV179" s="74"/>
      <c r="GW179" s="74"/>
      <c r="GX179" s="74"/>
      <c r="GY179" s="74"/>
      <c r="GZ179" s="74"/>
      <c r="HA179" s="74"/>
      <c r="HB179" s="74"/>
      <c r="HC179" s="74"/>
    </row>
    <row r="180" spans="1:211" s="31" customFormat="1" ht="15.75" x14ac:dyDescent="0.25">
      <c r="A180" s="41" t="s">
        <v>525</v>
      </c>
      <c r="B180" s="134">
        <f t="shared" si="663"/>
        <v>3564</v>
      </c>
      <c r="C180" s="134">
        <f t="shared" si="664"/>
        <v>2349.0839999999998</v>
      </c>
      <c r="D180" s="74">
        <f t="shared" si="797"/>
        <v>65.911447811447815</v>
      </c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8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4"/>
      <c r="BF180" s="74"/>
      <c r="BG180" s="74"/>
      <c r="BH180" s="74"/>
      <c r="BI180" s="74"/>
      <c r="BJ180" s="112"/>
      <c r="BK180" s="112"/>
      <c r="BL180" s="112"/>
      <c r="BM180" s="74"/>
      <c r="BN180" s="74"/>
      <c r="BO180" s="109"/>
      <c r="BP180" s="74"/>
      <c r="BQ180" s="74"/>
      <c r="BR180" s="109"/>
      <c r="BS180" s="74"/>
      <c r="BT180" s="74"/>
      <c r="BU180" s="109"/>
      <c r="BV180" s="74"/>
      <c r="BW180" s="74"/>
      <c r="BX180" s="109"/>
      <c r="BY180" s="74"/>
      <c r="BZ180" s="74"/>
      <c r="CA180" s="109"/>
      <c r="CB180" s="74"/>
      <c r="CC180" s="74"/>
      <c r="CD180" s="109"/>
      <c r="CE180" s="74"/>
      <c r="CF180" s="74"/>
      <c r="CG180" s="109"/>
      <c r="CH180" s="74"/>
      <c r="CI180" s="74"/>
      <c r="CJ180" s="109"/>
      <c r="CK180" s="74"/>
      <c r="CL180" s="74"/>
      <c r="CM180" s="109"/>
      <c r="CN180" s="74"/>
      <c r="CO180" s="74"/>
      <c r="CP180" s="109"/>
      <c r="CQ180" s="74"/>
      <c r="CR180" s="74"/>
      <c r="CS180" s="109"/>
      <c r="CT180" s="74"/>
      <c r="CU180" s="74"/>
      <c r="CV180" s="109"/>
      <c r="CW180" s="74"/>
      <c r="CX180" s="74"/>
      <c r="CY180" s="109"/>
      <c r="CZ180" s="74"/>
      <c r="DA180" s="74"/>
      <c r="DB180" s="109"/>
      <c r="DC180" s="74"/>
      <c r="DD180" s="74"/>
      <c r="DE180" s="109"/>
      <c r="DF180" s="74"/>
      <c r="DG180" s="74"/>
      <c r="DH180" s="78"/>
      <c r="DI180" s="78"/>
      <c r="DJ180" s="74"/>
      <c r="DK180" s="109"/>
      <c r="DL180" s="78"/>
      <c r="DM180" s="74"/>
      <c r="DN180" s="109"/>
      <c r="DO180" s="78"/>
      <c r="DP180" s="74"/>
      <c r="DQ180" s="109"/>
      <c r="DR180" s="78"/>
      <c r="DS180" s="74"/>
      <c r="DT180" s="109"/>
      <c r="DU180" s="78"/>
      <c r="DV180" s="74"/>
      <c r="DW180" s="109"/>
      <c r="DX180" s="78">
        <v>3564</v>
      </c>
      <c r="DY180" s="74">
        <v>2349.0839999999998</v>
      </c>
      <c r="DZ180" s="74">
        <f t="shared" si="751"/>
        <v>65.911447811447815</v>
      </c>
      <c r="EA180" s="78"/>
      <c r="EB180" s="74"/>
      <c r="EC180" s="109"/>
      <c r="ED180" s="78"/>
      <c r="EE180" s="74"/>
      <c r="EF180" s="109"/>
      <c r="EG180" s="78"/>
      <c r="EH180" s="74"/>
      <c r="EI180" s="109"/>
      <c r="EJ180" s="78"/>
      <c r="EK180" s="74"/>
      <c r="EL180" s="109"/>
      <c r="EM180" s="78"/>
      <c r="EN180" s="74"/>
      <c r="EO180" s="109"/>
      <c r="EP180" s="74"/>
      <c r="EQ180" s="74"/>
      <c r="ER180" s="109"/>
      <c r="ES180" s="74"/>
      <c r="ET180" s="74"/>
      <c r="EU180" s="109"/>
      <c r="EV180" s="78"/>
      <c r="EW180" s="74"/>
      <c r="EX180" s="109"/>
      <c r="EY180" s="78"/>
      <c r="EZ180" s="74"/>
      <c r="FA180" s="109"/>
      <c r="FB180" s="78"/>
      <c r="FC180" s="74"/>
      <c r="FD180" s="109"/>
      <c r="FE180" s="78"/>
      <c r="FF180" s="74"/>
      <c r="FG180" s="109"/>
      <c r="FH180" s="78"/>
      <c r="FI180" s="74"/>
      <c r="FJ180" s="109"/>
      <c r="FK180" s="74"/>
      <c r="FL180" s="74"/>
      <c r="FM180" s="109"/>
      <c r="FN180" s="78"/>
      <c r="FO180" s="74"/>
      <c r="FP180" s="109"/>
      <c r="FQ180" s="74"/>
      <c r="FR180" s="74"/>
      <c r="FS180" s="109"/>
      <c r="FT180" s="74"/>
      <c r="FU180" s="74"/>
      <c r="FV180" s="109"/>
      <c r="FW180" s="74"/>
      <c r="FX180" s="74"/>
      <c r="FY180" s="109"/>
      <c r="FZ180" s="74"/>
      <c r="GA180" s="74"/>
      <c r="GB180" s="109"/>
      <c r="GC180" s="74"/>
      <c r="GD180" s="74"/>
      <c r="GE180" s="109"/>
      <c r="GF180" s="74"/>
      <c r="GG180" s="74"/>
      <c r="GH180" s="109"/>
      <c r="GI180" s="74"/>
      <c r="GJ180" s="74"/>
      <c r="GK180" s="109"/>
      <c r="GL180" s="74"/>
      <c r="GM180" s="74"/>
      <c r="GN180" s="109"/>
      <c r="GO180" s="74"/>
      <c r="GP180" s="74"/>
      <c r="GQ180" s="74"/>
      <c r="GR180" s="74"/>
      <c r="GS180" s="74"/>
      <c r="GT180" s="74"/>
      <c r="GU180" s="74"/>
      <c r="GV180" s="74"/>
      <c r="GW180" s="74"/>
      <c r="GX180" s="74"/>
      <c r="GY180" s="74"/>
      <c r="GZ180" s="74"/>
      <c r="HA180" s="74"/>
      <c r="HB180" s="74"/>
      <c r="HC180" s="74"/>
    </row>
    <row r="181" spans="1:211" s="31" customFormat="1" ht="15.75" x14ac:dyDescent="0.25">
      <c r="A181" s="41" t="s">
        <v>526</v>
      </c>
      <c r="B181" s="134">
        <f t="shared" si="663"/>
        <v>3068.34</v>
      </c>
      <c r="C181" s="134">
        <f t="shared" si="664"/>
        <v>3068.34</v>
      </c>
      <c r="D181" s="74">
        <f t="shared" si="797"/>
        <v>100</v>
      </c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8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>
        <v>215.34</v>
      </c>
      <c r="BE181" s="74">
        <v>215.34</v>
      </c>
      <c r="BF181" s="74">
        <f t="shared" si="661"/>
        <v>100</v>
      </c>
      <c r="BG181" s="74"/>
      <c r="BH181" s="74"/>
      <c r="BI181" s="74"/>
      <c r="BJ181" s="112"/>
      <c r="BK181" s="112"/>
      <c r="BL181" s="112"/>
      <c r="BM181" s="74"/>
      <c r="BN181" s="74"/>
      <c r="BO181" s="109"/>
      <c r="BP181" s="74"/>
      <c r="BQ181" s="74"/>
      <c r="BR181" s="109"/>
      <c r="BS181" s="74"/>
      <c r="BT181" s="74"/>
      <c r="BU181" s="109"/>
      <c r="BV181" s="74"/>
      <c r="BW181" s="74"/>
      <c r="BX181" s="109"/>
      <c r="BY181" s="74"/>
      <c r="BZ181" s="74"/>
      <c r="CA181" s="109"/>
      <c r="CB181" s="74"/>
      <c r="CC181" s="74"/>
      <c r="CD181" s="109"/>
      <c r="CE181" s="74"/>
      <c r="CF181" s="74"/>
      <c r="CG181" s="109"/>
      <c r="CH181" s="74"/>
      <c r="CI181" s="74"/>
      <c r="CJ181" s="109"/>
      <c r="CK181" s="74"/>
      <c r="CL181" s="74"/>
      <c r="CM181" s="109"/>
      <c r="CN181" s="74"/>
      <c r="CO181" s="74"/>
      <c r="CP181" s="109"/>
      <c r="CQ181" s="74"/>
      <c r="CR181" s="74"/>
      <c r="CS181" s="109"/>
      <c r="CT181" s="74"/>
      <c r="CU181" s="74"/>
      <c r="CV181" s="109"/>
      <c r="CW181" s="74"/>
      <c r="CX181" s="74"/>
      <c r="CY181" s="109"/>
      <c r="CZ181" s="74"/>
      <c r="DA181" s="74"/>
      <c r="DB181" s="109"/>
      <c r="DC181" s="74"/>
      <c r="DD181" s="74"/>
      <c r="DE181" s="109"/>
      <c r="DF181" s="74"/>
      <c r="DG181" s="74"/>
      <c r="DH181" s="78"/>
      <c r="DI181" s="78"/>
      <c r="DJ181" s="74"/>
      <c r="DK181" s="109"/>
      <c r="DL181" s="78"/>
      <c r="DM181" s="74"/>
      <c r="DN181" s="109"/>
      <c r="DO181" s="78"/>
      <c r="DP181" s="74"/>
      <c r="DQ181" s="109"/>
      <c r="DR181" s="78"/>
      <c r="DS181" s="74"/>
      <c r="DT181" s="109"/>
      <c r="DU181" s="78"/>
      <c r="DV181" s="74"/>
      <c r="DW181" s="109"/>
      <c r="DX181" s="78">
        <v>2853</v>
      </c>
      <c r="DY181" s="74">
        <v>2853</v>
      </c>
      <c r="DZ181" s="74">
        <f t="shared" si="751"/>
        <v>100</v>
      </c>
      <c r="EA181" s="78"/>
      <c r="EB181" s="74"/>
      <c r="EC181" s="109"/>
      <c r="ED181" s="78"/>
      <c r="EE181" s="74"/>
      <c r="EF181" s="109"/>
      <c r="EG181" s="78"/>
      <c r="EH181" s="74"/>
      <c r="EI181" s="109"/>
      <c r="EJ181" s="78"/>
      <c r="EK181" s="74"/>
      <c r="EL181" s="109"/>
      <c r="EM181" s="78"/>
      <c r="EN181" s="74"/>
      <c r="EO181" s="109"/>
      <c r="EP181" s="74"/>
      <c r="EQ181" s="74"/>
      <c r="ER181" s="109"/>
      <c r="ES181" s="74"/>
      <c r="ET181" s="74"/>
      <c r="EU181" s="109"/>
      <c r="EV181" s="78"/>
      <c r="EW181" s="74"/>
      <c r="EX181" s="109"/>
      <c r="EY181" s="78"/>
      <c r="EZ181" s="74"/>
      <c r="FA181" s="109"/>
      <c r="FB181" s="78"/>
      <c r="FC181" s="74"/>
      <c r="FD181" s="109"/>
      <c r="FE181" s="78"/>
      <c r="FF181" s="74"/>
      <c r="FG181" s="109"/>
      <c r="FH181" s="78"/>
      <c r="FI181" s="74"/>
      <c r="FJ181" s="109"/>
      <c r="FK181" s="74"/>
      <c r="FL181" s="74"/>
      <c r="FM181" s="109"/>
      <c r="FN181" s="78"/>
      <c r="FO181" s="74"/>
      <c r="FP181" s="109"/>
      <c r="FQ181" s="74"/>
      <c r="FR181" s="74"/>
      <c r="FS181" s="109"/>
      <c r="FT181" s="74"/>
      <c r="FU181" s="74"/>
      <c r="FV181" s="109"/>
      <c r="FW181" s="74"/>
      <c r="FX181" s="74"/>
      <c r="FY181" s="109"/>
      <c r="FZ181" s="74"/>
      <c r="GA181" s="74"/>
      <c r="GB181" s="109"/>
      <c r="GC181" s="74"/>
      <c r="GD181" s="74"/>
      <c r="GE181" s="109"/>
      <c r="GF181" s="74"/>
      <c r="GG181" s="74"/>
      <c r="GH181" s="109"/>
      <c r="GI181" s="74"/>
      <c r="GJ181" s="74"/>
      <c r="GK181" s="109"/>
      <c r="GL181" s="74"/>
      <c r="GM181" s="74"/>
      <c r="GN181" s="109"/>
      <c r="GO181" s="74"/>
      <c r="GP181" s="74"/>
      <c r="GQ181" s="74"/>
      <c r="GR181" s="74"/>
      <c r="GS181" s="74"/>
      <c r="GT181" s="74"/>
      <c r="GU181" s="74"/>
      <c r="GV181" s="74"/>
      <c r="GW181" s="74"/>
      <c r="GX181" s="74"/>
      <c r="GY181" s="74"/>
      <c r="GZ181" s="74"/>
      <c r="HA181" s="74"/>
      <c r="HB181" s="74"/>
      <c r="HC181" s="74"/>
    </row>
    <row r="182" spans="1:211" s="31" customFormat="1" ht="15.75" x14ac:dyDescent="0.25">
      <c r="A182" s="41" t="s">
        <v>527</v>
      </c>
      <c r="B182" s="134">
        <f t="shared" si="663"/>
        <v>7995.0029999999997</v>
      </c>
      <c r="C182" s="134">
        <f t="shared" si="664"/>
        <v>825.00300000000004</v>
      </c>
      <c r="D182" s="74">
        <f t="shared" si="797"/>
        <v>10.318982994753098</v>
      </c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8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>
        <v>825.00300000000004</v>
      </c>
      <c r="BE182" s="74">
        <v>825.00300000000004</v>
      </c>
      <c r="BF182" s="74">
        <f t="shared" si="661"/>
        <v>100</v>
      </c>
      <c r="BG182" s="74"/>
      <c r="BH182" s="74"/>
      <c r="BI182" s="74"/>
      <c r="BJ182" s="112"/>
      <c r="BK182" s="112"/>
      <c r="BL182" s="112"/>
      <c r="BM182" s="74"/>
      <c r="BN182" s="74"/>
      <c r="BO182" s="109"/>
      <c r="BP182" s="74"/>
      <c r="BQ182" s="74"/>
      <c r="BR182" s="109"/>
      <c r="BS182" s="74"/>
      <c r="BT182" s="74"/>
      <c r="BU182" s="109"/>
      <c r="BV182" s="74"/>
      <c r="BW182" s="74"/>
      <c r="BX182" s="78"/>
      <c r="BY182" s="74"/>
      <c r="BZ182" s="74"/>
      <c r="CA182" s="109"/>
      <c r="CB182" s="74"/>
      <c r="CC182" s="74"/>
      <c r="CD182" s="109"/>
      <c r="CE182" s="74"/>
      <c r="CF182" s="74"/>
      <c r="CG182" s="109"/>
      <c r="CH182" s="74"/>
      <c r="CI182" s="74"/>
      <c r="CJ182" s="109"/>
      <c r="CK182" s="74"/>
      <c r="CL182" s="74"/>
      <c r="CM182" s="109"/>
      <c r="CN182" s="74"/>
      <c r="CO182" s="74"/>
      <c r="CP182" s="109"/>
      <c r="CQ182" s="74"/>
      <c r="CR182" s="74"/>
      <c r="CS182" s="109"/>
      <c r="CT182" s="74"/>
      <c r="CU182" s="74"/>
      <c r="CV182" s="109"/>
      <c r="CW182" s="74"/>
      <c r="CX182" s="74"/>
      <c r="CY182" s="109"/>
      <c r="CZ182" s="74"/>
      <c r="DA182" s="74"/>
      <c r="DB182" s="109"/>
      <c r="DC182" s="74"/>
      <c r="DD182" s="74"/>
      <c r="DE182" s="109"/>
      <c r="DF182" s="74"/>
      <c r="DG182" s="74"/>
      <c r="DH182" s="78"/>
      <c r="DI182" s="78"/>
      <c r="DJ182" s="74"/>
      <c r="DK182" s="109"/>
      <c r="DL182" s="78"/>
      <c r="DM182" s="74"/>
      <c r="DN182" s="109"/>
      <c r="DO182" s="78"/>
      <c r="DP182" s="74"/>
      <c r="DQ182" s="109"/>
      <c r="DR182" s="78"/>
      <c r="DS182" s="74"/>
      <c r="DT182" s="109"/>
      <c r="DU182" s="78"/>
      <c r="DV182" s="74"/>
      <c r="DW182" s="109"/>
      <c r="DX182" s="78">
        <v>7170</v>
      </c>
      <c r="DY182" s="74"/>
      <c r="DZ182" s="74">
        <f t="shared" si="751"/>
        <v>0</v>
      </c>
      <c r="EA182" s="78"/>
      <c r="EB182" s="74"/>
      <c r="EC182" s="109"/>
      <c r="ED182" s="78"/>
      <c r="EE182" s="74"/>
      <c r="EF182" s="109"/>
      <c r="EG182" s="78"/>
      <c r="EH182" s="74"/>
      <c r="EI182" s="109"/>
      <c r="EJ182" s="78"/>
      <c r="EK182" s="74"/>
      <c r="EL182" s="109"/>
      <c r="EM182" s="78"/>
      <c r="EN182" s="74"/>
      <c r="EO182" s="109"/>
      <c r="EP182" s="74"/>
      <c r="EQ182" s="74"/>
      <c r="ER182" s="109"/>
      <c r="ES182" s="74"/>
      <c r="ET182" s="74"/>
      <c r="EU182" s="109"/>
      <c r="EV182" s="78"/>
      <c r="EW182" s="74"/>
      <c r="EX182" s="109"/>
      <c r="EY182" s="78"/>
      <c r="EZ182" s="74"/>
      <c r="FA182" s="109"/>
      <c r="FB182" s="78"/>
      <c r="FC182" s="74"/>
      <c r="FD182" s="109"/>
      <c r="FE182" s="78"/>
      <c r="FF182" s="74"/>
      <c r="FG182" s="109"/>
      <c r="FH182" s="78"/>
      <c r="FI182" s="74"/>
      <c r="FJ182" s="109"/>
      <c r="FK182" s="74"/>
      <c r="FL182" s="74"/>
      <c r="FM182" s="109"/>
      <c r="FN182" s="78"/>
      <c r="FO182" s="74"/>
      <c r="FP182" s="109"/>
      <c r="FQ182" s="74"/>
      <c r="FR182" s="74"/>
      <c r="FS182" s="109"/>
      <c r="FT182" s="74"/>
      <c r="FU182" s="74"/>
      <c r="FV182" s="109"/>
      <c r="FW182" s="74"/>
      <c r="FX182" s="74"/>
      <c r="FY182" s="109"/>
      <c r="FZ182" s="74"/>
      <c r="GA182" s="74"/>
      <c r="GB182" s="109"/>
      <c r="GC182" s="74"/>
      <c r="GD182" s="74"/>
      <c r="GE182" s="109"/>
      <c r="GF182" s="74"/>
      <c r="GG182" s="74"/>
      <c r="GH182" s="109"/>
      <c r="GI182" s="74"/>
      <c r="GJ182" s="74"/>
      <c r="GK182" s="109"/>
      <c r="GL182" s="74"/>
      <c r="GM182" s="74"/>
      <c r="GN182" s="109"/>
      <c r="GO182" s="74"/>
      <c r="GP182" s="74"/>
      <c r="GQ182" s="74"/>
      <c r="GR182" s="74"/>
      <c r="GS182" s="74"/>
      <c r="GT182" s="74"/>
      <c r="GU182" s="74"/>
      <c r="GV182" s="74"/>
      <c r="GW182" s="74"/>
      <c r="GX182" s="74"/>
      <c r="GY182" s="74"/>
      <c r="GZ182" s="74"/>
      <c r="HA182" s="74"/>
      <c r="HB182" s="74"/>
      <c r="HC182" s="74"/>
    </row>
    <row r="183" spans="1:211" s="32" customFormat="1" ht="31.5" x14ac:dyDescent="0.25">
      <c r="A183" s="40" t="s">
        <v>356</v>
      </c>
      <c r="B183" s="133">
        <f t="shared" si="663"/>
        <v>126804.81228000001</v>
      </c>
      <c r="C183" s="133">
        <f t="shared" si="664"/>
        <v>99284.41982000001</v>
      </c>
      <c r="D183" s="91">
        <f t="shared" ref="D183" si="798">C183/B183*100</f>
        <v>78.29704412224379</v>
      </c>
      <c r="E183" s="92">
        <f t="shared" ref="E183:BL183" si="799">E184+E185+E186+E187+E188+E189+E190+E191+E192+E193+E194+E195+E196</f>
        <v>1516.2527</v>
      </c>
      <c r="F183" s="92">
        <f t="shared" si="799"/>
        <v>1516.2527</v>
      </c>
      <c r="G183" s="91">
        <f>F183/E183*100</f>
        <v>100</v>
      </c>
      <c r="H183" s="92">
        <f t="shared" si="799"/>
        <v>0</v>
      </c>
      <c r="I183" s="92">
        <f t="shared" si="799"/>
        <v>0</v>
      </c>
      <c r="J183" s="92">
        <f t="shared" si="799"/>
        <v>0</v>
      </c>
      <c r="K183" s="92">
        <f t="shared" ref="K183:M183" si="800">K184+K185+K186+K187+K188+K189+K190+K191+K192+K193+K194+K195+K196</f>
        <v>0</v>
      </c>
      <c r="L183" s="92">
        <f t="shared" si="800"/>
        <v>0</v>
      </c>
      <c r="M183" s="92">
        <f t="shared" si="800"/>
        <v>0</v>
      </c>
      <c r="N183" s="92">
        <f t="shared" ref="N183:P183" si="801">N184+N185+N186+N187+N188+N189+N190+N191+N192+N193+N194+N195+N196</f>
        <v>0</v>
      </c>
      <c r="O183" s="92">
        <f t="shared" si="801"/>
        <v>0</v>
      </c>
      <c r="P183" s="92">
        <f t="shared" si="801"/>
        <v>0</v>
      </c>
      <c r="Q183" s="92">
        <f t="shared" ref="Q183:S183" si="802">Q184+Q185+Q186+Q187+Q188+Q189+Q190+Q191+Q192+Q193+Q194+Q195+Q196</f>
        <v>0</v>
      </c>
      <c r="R183" s="92">
        <f t="shared" si="802"/>
        <v>0</v>
      </c>
      <c r="S183" s="92">
        <f t="shared" si="802"/>
        <v>0</v>
      </c>
      <c r="T183" s="92">
        <f t="shared" ref="T183:V183" si="803">T184+T185+T186+T187+T188+T189+T190+T191+T192+T193+T194+T195+T196</f>
        <v>0</v>
      </c>
      <c r="U183" s="92">
        <f t="shared" si="803"/>
        <v>0</v>
      </c>
      <c r="V183" s="92">
        <f t="shared" si="803"/>
        <v>0</v>
      </c>
      <c r="W183" s="92">
        <f t="shared" ref="W183:Y183" si="804">W184+W185+W186+W187+W188+W189+W190+W191+W192+W193+W194+W195+W196</f>
        <v>0</v>
      </c>
      <c r="X183" s="92">
        <f t="shared" si="804"/>
        <v>0</v>
      </c>
      <c r="Y183" s="92">
        <f t="shared" si="804"/>
        <v>0</v>
      </c>
      <c r="Z183" s="92">
        <f t="shared" si="799"/>
        <v>435.27959999999996</v>
      </c>
      <c r="AA183" s="92">
        <f t="shared" si="799"/>
        <v>435.27959999999996</v>
      </c>
      <c r="AB183" s="92">
        <f t="shared" si="747"/>
        <v>100</v>
      </c>
      <c r="AC183" s="92">
        <f t="shared" si="799"/>
        <v>0</v>
      </c>
      <c r="AD183" s="92">
        <f t="shared" si="799"/>
        <v>0</v>
      </c>
      <c r="AE183" s="92">
        <f t="shared" si="799"/>
        <v>0</v>
      </c>
      <c r="AF183" s="92">
        <f t="shared" si="799"/>
        <v>0</v>
      </c>
      <c r="AG183" s="92">
        <f t="shared" si="799"/>
        <v>0</v>
      </c>
      <c r="AH183" s="92">
        <f t="shared" si="799"/>
        <v>0</v>
      </c>
      <c r="AI183" s="92">
        <f t="shared" si="799"/>
        <v>0</v>
      </c>
      <c r="AJ183" s="92">
        <f t="shared" si="799"/>
        <v>0</v>
      </c>
      <c r="AK183" s="92">
        <f t="shared" si="799"/>
        <v>0</v>
      </c>
      <c r="AL183" s="92">
        <f t="shared" si="799"/>
        <v>102.04082</v>
      </c>
      <c r="AM183" s="92">
        <f t="shared" si="799"/>
        <v>102.04082</v>
      </c>
      <c r="AN183" s="91">
        <f>AM183/AL183*100</f>
        <v>100</v>
      </c>
      <c r="AO183" s="92">
        <f t="shared" si="799"/>
        <v>0</v>
      </c>
      <c r="AP183" s="92">
        <f t="shared" si="799"/>
        <v>0</v>
      </c>
      <c r="AQ183" s="92">
        <f t="shared" si="799"/>
        <v>0</v>
      </c>
      <c r="AR183" s="92">
        <f t="shared" ref="AR183:AS183" si="805">AR184+AR185+AR186+AR187+AR188+AR189+AR190+AR191+AR192+AR193+AR194+AR195+AR196</f>
        <v>147.863</v>
      </c>
      <c r="AS183" s="92">
        <f t="shared" si="805"/>
        <v>147.863</v>
      </c>
      <c r="AT183" s="91">
        <f>AS183/AR183*100</f>
        <v>100</v>
      </c>
      <c r="AU183" s="92"/>
      <c r="AV183" s="92"/>
      <c r="AW183" s="91"/>
      <c r="AX183" s="92"/>
      <c r="AY183" s="92"/>
      <c r="AZ183" s="91"/>
      <c r="BA183" s="92">
        <f t="shared" si="799"/>
        <v>0</v>
      </c>
      <c r="BB183" s="92">
        <f t="shared" si="799"/>
        <v>0</v>
      </c>
      <c r="BC183" s="92">
        <f t="shared" si="799"/>
        <v>0</v>
      </c>
      <c r="BD183" s="92">
        <f t="shared" si="799"/>
        <v>5364.0050000000001</v>
      </c>
      <c r="BE183" s="92">
        <f t="shared" si="799"/>
        <v>1853.5050000000001</v>
      </c>
      <c r="BF183" s="91">
        <f t="shared" si="661"/>
        <v>34.554497991705823</v>
      </c>
      <c r="BG183" s="92">
        <f t="shared" si="799"/>
        <v>3000</v>
      </c>
      <c r="BH183" s="92">
        <f t="shared" si="799"/>
        <v>3000</v>
      </c>
      <c r="BI183" s="91">
        <f t="shared" ref="BI183:BI185" si="806">BH183/BG183*100</f>
        <v>100</v>
      </c>
      <c r="BJ183" s="92">
        <f t="shared" si="799"/>
        <v>21179.200000000001</v>
      </c>
      <c r="BK183" s="92">
        <f t="shared" si="799"/>
        <v>14117.702949999999</v>
      </c>
      <c r="BL183" s="92">
        <f t="shared" si="799"/>
        <v>66.658339077963277</v>
      </c>
      <c r="BM183" s="92">
        <f t="shared" ref="BM183:DG183" si="807">BM184+BM185+BM186+BM187+BM188+BM189+BM190+BM191+BM192+BM193+BM194+BM195+BM196</f>
        <v>0</v>
      </c>
      <c r="BN183" s="92">
        <f t="shared" si="807"/>
        <v>0</v>
      </c>
      <c r="BO183" s="92">
        <f t="shared" si="807"/>
        <v>0</v>
      </c>
      <c r="BP183" s="92">
        <f t="shared" ref="BP183:BR183" si="808">BP184+BP185+BP186+BP187+BP188+BP189+BP190+BP191+BP192+BP193+BP194+BP195+BP196</f>
        <v>0</v>
      </c>
      <c r="BQ183" s="92">
        <f t="shared" si="808"/>
        <v>0</v>
      </c>
      <c r="BR183" s="92">
        <f t="shared" si="808"/>
        <v>0</v>
      </c>
      <c r="BS183" s="92">
        <f t="shared" si="807"/>
        <v>4110.12</v>
      </c>
      <c r="BT183" s="92">
        <f t="shared" si="807"/>
        <v>1703.7295100000001</v>
      </c>
      <c r="BU183" s="92">
        <f t="shared" si="807"/>
        <v>41.452062470195521</v>
      </c>
      <c r="BV183" s="92">
        <f t="shared" ref="BV183:BW183" si="809">BV184+BV185+BV186+BV187+BV188+BV189+BV190+BV191+BV192+BV193+BV194+BV195+BV196</f>
        <v>544.28</v>
      </c>
      <c r="BW183" s="92">
        <f t="shared" si="809"/>
        <v>535.88728000000003</v>
      </c>
      <c r="BX183" s="92">
        <f t="shared" ref="BX183:BX184" si="810">BW183/BV183*100</f>
        <v>98.458014257367537</v>
      </c>
      <c r="BY183" s="92">
        <f t="shared" ref="BY183:BZ183" si="811">BY184+BY185+BY186+BY187+BY188+BY189+BY190+BY191+BY192+BY193+BY194+BY195+BY196</f>
        <v>840</v>
      </c>
      <c r="BZ183" s="92">
        <f t="shared" si="811"/>
        <v>12.957000000000001</v>
      </c>
      <c r="CA183" s="92">
        <f t="shared" ref="CA183:CA184" si="812">BZ183/BY183*100</f>
        <v>1.5425000000000002</v>
      </c>
      <c r="CB183" s="92">
        <f t="shared" si="807"/>
        <v>0</v>
      </c>
      <c r="CC183" s="92">
        <f t="shared" si="807"/>
        <v>0</v>
      </c>
      <c r="CD183" s="92">
        <f t="shared" si="807"/>
        <v>0</v>
      </c>
      <c r="CE183" s="92">
        <f t="shared" si="807"/>
        <v>0</v>
      </c>
      <c r="CF183" s="92">
        <f t="shared" si="807"/>
        <v>0</v>
      </c>
      <c r="CG183" s="92">
        <f t="shared" si="807"/>
        <v>0</v>
      </c>
      <c r="CH183" s="92">
        <f t="shared" ref="CH183:CJ183" si="813">CH184+CH185+CH186+CH187+CH188+CH189+CH190+CH191+CH192+CH193+CH194+CH195+CH196</f>
        <v>0</v>
      </c>
      <c r="CI183" s="92">
        <f t="shared" si="813"/>
        <v>0</v>
      </c>
      <c r="CJ183" s="92">
        <f t="shared" si="813"/>
        <v>0</v>
      </c>
      <c r="CK183" s="92">
        <f t="shared" si="807"/>
        <v>0</v>
      </c>
      <c r="CL183" s="92">
        <f t="shared" si="807"/>
        <v>0</v>
      </c>
      <c r="CM183" s="92">
        <f t="shared" si="807"/>
        <v>0</v>
      </c>
      <c r="CN183" s="92">
        <f t="shared" si="807"/>
        <v>0</v>
      </c>
      <c r="CO183" s="92">
        <f t="shared" si="807"/>
        <v>0</v>
      </c>
      <c r="CP183" s="92">
        <f t="shared" si="807"/>
        <v>0</v>
      </c>
      <c r="CQ183" s="92">
        <f t="shared" ref="CQ183:CS183" si="814">CQ184+CQ185+CQ186+CQ187+CQ188+CQ189+CQ190+CQ191+CQ192+CQ193+CQ194+CQ195+CQ196</f>
        <v>0</v>
      </c>
      <c r="CR183" s="92">
        <f t="shared" si="814"/>
        <v>0</v>
      </c>
      <c r="CS183" s="92">
        <f t="shared" si="814"/>
        <v>0</v>
      </c>
      <c r="CT183" s="92">
        <f t="shared" si="807"/>
        <v>0</v>
      </c>
      <c r="CU183" s="92">
        <f t="shared" si="807"/>
        <v>0</v>
      </c>
      <c r="CV183" s="92">
        <f t="shared" si="807"/>
        <v>0</v>
      </c>
      <c r="CW183" s="92">
        <f t="shared" si="807"/>
        <v>0</v>
      </c>
      <c r="CX183" s="92">
        <f t="shared" si="807"/>
        <v>0</v>
      </c>
      <c r="CY183" s="92">
        <f t="shared" si="807"/>
        <v>0</v>
      </c>
      <c r="CZ183" s="92">
        <f t="shared" si="807"/>
        <v>1000</v>
      </c>
      <c r="DA183" s="92">
        <f t="shared" si="807"/>
        <v>1000</v>
      </c>
      <c r="DB183" s="91">
        <f t="shared" ref="DB183" si="815">DA183/CZ183*100</f>
        <v>100</v>
      </c>
      <c r="DC183" s="92">
        <f t="shared" si="807"/>
        <v>502.4</v>
      </c>
      <c r="DD183" s="92">
        <f t="shared" si="807"/>
        <v>0</v>
      </c>
      <c r="DE183" s="92">
        <f t="shared" si="807"/>
        <v>0</v>
      </c>
      <c r="DF183" s="92">
        <f t="shared" si="807"/>
        <v>3959.9005000000002</v>
      </c>
      <c r="DG183" s="92">
        <f t="shared" si="807"/>
        <v>3959.9005000000002</v>
      </c>
      <c r="DH183" s="92">
        <f t="shared" si="769"/>
        <v>100</v>
      </c>
      <c r="DI183" s="92">
        <f t="shared" ref="DI183:DY183" si="816">DI184+DI185+DI186+DI187+DI188+DI189+DI190+DI191+DI192+DI193+DI194+DI195+DI196</f>
        <v>0</v>
      </c>
      <c r="DJ183" s="92">
        <f t="shared" si="816"/>
        <v>0</v>
      </c>
      <c r="DK183" s="92">
        <f t="shared" si="816"/>
        <v>0</v>
      </c>
      <c r="DL183" s="92">
        <f t="shared" ref="DL183:DN183" si="817">DL184+DL185+DL186+DL187+DL188+DL189+DL190+DL191+DL192+DL193+DL194+DL195+DL196</f>
        <v>0</v>
      </c>
      <c r="DM183" s="92">
        <f t="shared" si="817"/>
        <v>0</v>
      </c>
      <c r="DN183" s="92">
        <f t="shared" si="817"/>
        <v>0</v>
      </c>
      <c r="DO183" s="92">
        <f t="shared" ref="DO183:DQ183" si="818">DO184+DO185+DO186+DO187+DO188+DO189+DO190+DO191+DO192+DO193+DO194+DO195+DO196</f>
        <v>0</v>
      </c>
      <c r="DP183" s="92">
        <f t="shared" si="818"/>
        <v>0</v>
      </c>
      <c r="DQ183" s="92">
        <f t="shared" si="818"/>
        <v>0</v>
      </c>
      <c r="DR183" s="92">
        <f t="shared" ref="DR183:DT183" si="819">DR184+DR185+DR186+DR187+DR188+DR189+DR190+DR191+DR192+DR193+DR194+DR195+DR196</f>
        <v>0</v>
      </c>
      <c r="DS183" s="92">
        <f t="shared" si="819"/>
        <v>0</v>
      </c>
      <c r="DT183" s="92">
        <f t="shared" si="819"/>
        <v>0</v>
      </c>
      <c r="DU183" s="92">
        <f t="shared" si="816"/>
        <v>12650.8</v>
      </c>
      <c r="DV183" s="92">
        <f t="shared" si="816"/>
        <v>8020.7348400000001</v>
      </c>
      <c r="DW183" s="92">
        <f t="shared" si="132"/>
        <v>63.401008948050716</v>
      </c>
      <c r="DX183" s="92">
        <f t="shared" si="816"/>
        <v>45060</v>
      </c>
      <c r="DY183" s="92">
        <f t="shared" si="816"/>
        <v>45058.897020000004</v>
      </c>
      <c r="DZ183" s="91">
        <f t="shared" si="751"/>
        <v>99.997552197070576</v>
      </c>
      <c r="EA183" s="92">
        <f t="shared" ref="EA183:EB183" si="820">EA184+EA185+EA186+EA187+EA188+EA189+EA190+EA191+EA192+EA193+EA194+EA195+EA196</f>
        <v>3817.2</v>
      </c>
      <c r="EB183" s="92">
        <f t="shared" si="820"/>
        <v>1137.93166</v>
      </c>
      <c r="EC183" s="92">
        <f>EB183/EA183*100</f>
        <v>29.810637640155086</v>
      </c>
      <c r="ED183" s="92">
        <f t="shared" ref="ED183:EE183" si="821">ED184+ED185+ED186+ED187+ED188+ED189+ED190+ED191+ED192+ED193+ED194+ED195+ED196</f>
        <v>320</v>
      </c>
      <c r="EE183" s="92">
        <f t="shared" si="821"/>
        <v>312.33747999999997</v>
      </c>
      <c r="EF183" s="92">
        <f>EE183/ED183*100</f>
        <v>97.605462500000002</v>
      </c>
      <c r="EG183" s="92">
        <f t="shared" ref="EG183:EH183" si="822">EG184+EG185+EG186+EG187+EG188+EG189+EG190+EG191+EG192+EG193+EG194+EG195+EG196</f>
        <v>880</v>
      </c>
      <c r="EH183" s="92">
        <f t="shared" si="822"/>
        <v>69.8</v>
      </c>
      <c r="EI183" s="92">
        <f>EH183/EG183*100</f>
        <v>7.9318181818181817</v>
      </c>
      <c r="EJ183" s="92">
        <f t="shared" ref="EJ183:EK183" si="823">EJ184+EJ185+EJ186+EJ187+EJ188+EJ189+EJ190+EJ191+EJ192+EJ193+EJ194+EJ195+EJ196</f>
        <v>3137.4920000000002</v>
      </c>
      <c r="EK183" s="92">
        <f t="shared" si="823"/>
        <v>3137.4920000000002</v>
      </c>
      <c r="EL183" s="92">
        <f>EK183/EJ183*100</f>
        <v>100</v>
      </c>
      <c r="EM183" s="92">
        <f t="shared" ref="EM183:EU183" si="824">EM184+EM185+EM186+EM187+EM188+EM189+EM190+EM191+EM192+EM193+EM194+EM195+EM196</f>
        <v>0</v>
      </c>
      <c r="EN183" s="92">
        <f t="shared" si="824"/>
        <v>0</v>
      </c>
      <c r="EO183" s="92">
        <f t="shared" si="824"/>
        <v>0</v>
      </c>
      <c r="EP183" s="92">
        <f t="shared" si="824"/>
        <v>5400</v>
      </c>
      <c r="EQ183" s="92">
        <f t="shared" si="824"/>
        <v>5223.3381300000001</v>
      </c>
      <c r="ER183" s="92">
        <f t="shared" si="824"/>
        <v>96.728483888888888</v>
      </c>
      <c r="ES183" s="92">
        <f t="shared" si="824"/>
        <v>9400</v>
      </c>
      <c r="ET183" s="92">
        <f t="shared" si="824"/>
        <v>7938.7703300000003</v>
      </c>
      <c r="EU183" s="92">
        <f t="shared" si="824"/>
        <v>84.455003510638306</v>
      </c>
      <c r="EV183" s="92">
        <f t="shared" ref="EV183:EX183" si="825">EV184+EV185+EV186+EV187+EV188+EV189+EV190+EV191+EV192+EV193+EV194+EV195+EV196</f>
        <v>0</v>
      </c>
      <c r="EW183" s="92">
        <f t="shared" si="825"/>
        <v>0</v>
      </c>
      <c r="EX183" s="92">
        <f t="shared" si="825"/>
        <v>0</v>
      </c>
      <c r="EY183" s="92">
        <f t="shared" ref="EY183:FA183" si="826">EY184+EY185+EY186+EY187+EY188+EY189+EY190+EY191+EY192+EY193+EY194+EY195+EY196</f>
        <v>0</v>
      </c>
      <c r="EZ183" s="92">
        <f t="shared" si="826"/>
        <v>0</v>
      </c>
      <c r="FA183" s="92">
        <f t="shared" si="826"/>
        <v>0</v>
      </c>
      <c r="FB183" s="92">
        <f t="shared" ref="FB183:FD183" si="827">FB184+FB185+FB186+FB187+FB188+FB189+FB190+FB191+FB192+FB193+FB194+FB195+FB196</f>
        <v>0</v>
      </c>
      <c r="FC183" s="92">
        <f t="shared" si="827"/>
        <v>0</v>
      </c>
      <c r="FD183" s="92">
        <f t="shared" si="827"/>
        <v>0</v>
      </c>
      <c r="FE183" s="92">
        <f t="shared" ref="FE183:FG183" si="828">FE184+FE185+FE186+FE187+FE188+FE189+FE190+FE191+FE192+FE193+FE194+FE195+FE196</f>
        <v>0</v>
      </c>
      <c r="FF183" s="92">
        <f t="shared" si="828"/>
        <v>0</v>
      </c>
      <c r="FG183" s="92">
        <f t="shared" si="828"/>
        <v>0</v>
      </c>
      <c r="FH183" s="92">
        <f t="shared" ref="FH183:FL183" si="829">FH184+FH185+FH186+FH187+FH188+FH189+FH190+FH191+FH192+FH193+FH194+FH195+FH196</f>
        <v>0</v>
      </c>
      <c r="FI183" s="92">
        <f t="shared" si="829"/>
        <v>0</v>
      </c>
      <c r="FJ183" s="92">
        <f t="shared" si="829"/>
        <v>0</v>
      </c>
      <c r="FK183" s="92"/>
      <c r="FL183" s="92">
        <f t="shared" si="829"/>
        <v>0</v>
      </c>
      <c r="FM183" s="92"/>
      <c r="FN183" s="92">
        <f t="shared" ref="FN183:FP183" si="830">FN184+FN185+FN186+FN187+FN188+FN189+FN190+FN191+FN192+FN193+FN194+FN195+FN196</f>
        <v>0</v>
      </c>
      <c r="FO183" s="92">
        <f t="shared" si="830"/>
        <v>0</v>
      </c>
      <c r="FP183" s="92">
        <f t="shared" si="830"/>
        <v>0</v>
      </c>
      <c r="FQ183" s="92">
        <f>SUM(FQ184:FQ196)</f>
        <v>2387.17866</v>
      </c>
      <c r="FR183" s="92">
        <f>SUM(FR184:FR196)</f>
        <v>0</v>
      </c>
      <c r="FS183" s="92"/>
      <c r="FT183" s="92">
        <f t="shared" ref="FT183:FY183" si="831">FT184+FT185+FT186+FT187+FT188+FT189+FT190+FT191+FT192+FT193+FT194+FT195+FT196</f>
        <v>0</v>
      </c>
      <c r="FU183" s="92">
        <f t="shared" si="831"/>
        <v>0</v>
      </c>
      <c r="FV183" s="92">
        <f t="shared" si="831"/>
        <v>0</v>
      </c>
      <c r="FW183" s="92">
        <f t="shared" si="831"/>
        <v>0</v>
      </c>
      <c r="FX183" s="92">
        <f t="shared" si="831"/>
        <v>0</v>
      </c>
      <c r="FY183" s="92">
        <f t="shared" si="831"/>
        <v>0</v>
      </c>
      <c r="FZ183" s="92">
        <f t="shared" ref="FZ183:GB183" si="832">FZ184+FZ185+FZ186+FZ187+FZ188+FZ189+FZ190+FZ191+FZ192+FZ193+FZ194+FZ195+FZ196</f>
        <v>0</v>
      </c>
      <c r="GA183" s="92">
        <f t="shared" si="832"/>
        <v>0</v>
      </c>
      <c r="GB183" s="92">
        <f t="shared" si="832"/>
        <v>0</v>
      </c>
      <c r="GC183" s="92">
        <f t="shared" ref="GC183:GE183" si="833">GC184+GC185+GC186+GC187+GC188+GC189+GC190+GC191+GC192+GC193+GC194+GC195+GC196</f>
        <v>0</v>
      </c>
      <c r="GD183" s="92">
        <f t="shared" si="833"/>
        <v>0</v>
      </c>
      <c r="GE183" s="92">
        <f t="shared" si="833"/>
        <v>0</v>
      </c>
      <c r="GF183" s="92">
        <f t="shared" ref="GF183:GQ183" si="834">GF184+GF185+GF186+GF187+GF188+GF189+GF190+GF191+GF192+GF193+GF194+GF195+GF196</f>
        <v>0</v>
      </c>
      <c r="GG183" s="92">
        <f t="shared" si="834"/>
        <v>0</v>
      </c>
      <c r="GH183" s="92">
        <f t="shared" si="834"/>
        <v>0</v>
      </c>
      <c r="GI183" s="92">
        <f t="shared" si="834"/>
        <v>0</v>
      </c>
      <c r="GJ183" s="92">
        <f t="shared" si="834"/>
        <v>0</v>
      </c>
      <c r="GK183" s="92">
        <f t="shared" si="834"/>
        <v>0</v>
      </c>
      <c r="GL183" s="92">
        <f t="shared" si="834"/>
        <v>0</v>
      </c>
      <c r="GM183" s="92">
        <f t="shared" si="834"/>
        <v>0</v>
      </c>
      <c r="GN183" s="92">
        <f t="shared" si="834"/>
        <v>0</v>
      </c>
      <c r="GO183" s="92">
        <f t="shared" si="834"/>
        <v>0</v>
      </c>
      <c r="GP183" s="92">
        <f t="shared" si="834"/>
        <v>0</v>
      </c>
      <c r="GQ183" s="92">
        <f t="shared" si="834"/>
        <v>0</v>
      </c>
      <c r="GR183" s="92">
        <f t="shared" ref="GR183:GT183" si="835">GR184+GR185+GR186+GR187+GR188+GR189+GR190+GR191+GR192+GR193+GR194+GR195+GR196</f>
        <v>0</v>
      </c>
      <c r="GS183" s="92">
        <f t="shared" si="835"/>
        <v>0</v>
      </c>
      <c r="GT183" s="92">
        <f t="shared" si="835"/>
        <v>0</v>
      </c>
      <c r="GU183" s="92">
        <f t="shared" ref="GU183:GY183" si="836">GU184+GU185+GU186+GU187+GU188+GU189+GU190+GU191+GU192+GU193+GU194+GU195+GU196</f>
        <v>0</v>
      </c>
      <c r="GV183" s="92">
        <f t="shared" si="836"/>
        <v>0</v>
      </c>
      <c r="GW183" s="92">
        <f t="shared" si="836"/>
        <v>0</v>
      </c>
      <c r="GX183" s="92">
        <f t="shared" si="836"/>
        <v>1050.8</v>
      </c>
      <c r="GY183" s="92">
        <f t="shared" si="836"/>
        <v>0</v>
      </c>
      <c r="GZ183" s="91">
        <f t="shared" ref="GZ183" si="837">GY183/GX183*100</f>
        <v>0</v>
      </c>
      <c r="HA183" s="92"/>
      <c r="HB183" s="92"/>
      <c r="HC183" s="91"/>
    </row>
    <row r="184" spans="1:211" s="31" customFormat="1" ht="32.25" customHeight="1" x14ac:dyDescent="0.25">
      <c r="A184" s="41" t="s">
        <v>331</v>
      </c>
      <c r="B184" s="134">
        <f t="shared" si="663"/>
        <v>69993.628620000003</v>
      </c>
      <c r="C184" s="134">
        <f t="shared" si="664"/>
        <v>48372.017799999987</v>
      </c>
      <c r="D184" s="74">
        <f t="shared" si="104"/>
        <v>69.109172868597568</v>
      </c>
      <c r="E184" s="78">
        <v>1516.2527</v>
      </c>
      <c r="F184" s="74">
        <v>1516.2527</v>
      </c>
      <c r="G184" s="74">
        <f>F184/E184*100</f>
        <v>100</v>
      </c>
      <c r="H184" s="78"/>
      <c r="I184" s="78"/>
      <c r="J184" s="74"/>
      <c r="K184" s="78"/>
      <c r="L184" s="78"/>
      <c r="M184" s="74"/>
      <c r="N184" s="78"/>
      <c r="O184" s="78"/>
      <c r="P184" s="74"/>
      <c r="Q184" s="78"/>
      <c r="R184" s="78"/>
      <c r="S184" s="74"/>
      <c r="T184" s="78"/>
      <c r="U184" s="78"/>
      <c r="V184" s="74"/>
      <c r="W184" s="78"/>
      <c r="X184" s="78"/>
      <c r="Y184" s="74"/>
      <c r="Z184" s="74">
        <v>435.27959999999996</v>
      </c>
      <c r="AA184" s="74">
        <v>435.27959999999996</v>
      </c>
      <c r="AB184" s="78">
        <f t="shared" si="747"/>
        <v>100</v>
      </c>
      <c r="AC184" s="74"/>
      <c r="AD184" s="74"/>
      <c r="AE184" s="78"/>
      <c r="AF184" s="78">
        <v>0</v>
      </c>
      <c r="AG184" s="78">
        <v>0</v>
      </c>
      <c r="AH184" s="74"/>
      <c r="AI184" s="78"/>
      <c r="AJ184" s="78"/>
      <c r="AK184" s="78"/>
      <c r="AL184" s="78">
        <v>102.04082</v>
      </c>
      <c r="AM184" s="78">
        <v>102.04082</v>
      </c>
      <c r="AN184" s="74">
        <f>AM184/AL184*100</f>
        <v>100</v>
      </c>
      <c r="AO184" s="78"/>
      <c r="AP184" s="78"/>
      <c r="AQ184" s="74"/>
      <c r="AR184" s="78">
        <v>147.863</v>
      </c>
      <c r="AS184" s="78">
        <v>147.863</v>
      </c>
      <c r="AT184" s="74">
        <f>AS184/AR184*100</f>
        <v>100</v>
      </c>
      <c r="AU184" s="78"/>
      <c r="AV184" s="78"/>
      <c r="AW184" s="74"/>
      <c r="AX184" s="78"/>
      <c r="AY184" s="78"/>
      <c r="AZ184" s="74"/>
      <c r="BA184" s="78"/>
      <c r="BB184" s="78"/>
      <c r="BC184" s="74"/>
      <c r="BD184" s="74"/>
      <c r="BE184" s="74"/>
      <c r="BF184" s="74"/>
      <c r="BG184" s="78">
        <v>0</v>
      </c>
      <c r="BH184" s="78"/>
      <c r="BI184" s="74"/>
      <c r="BJ184" s="78">
        <v>21179.200000000001</v>
      </c>
      <c r="BK184" s="74">
        <v>14117.702949999999</v>
      </c>
      <c r="BL184" s="78">
        <f t="shared" si="118"/>
        <v>66.658339077963277</v>
      </c>
      <c r="BM184" s="78"/>
      <c r="BN184" s="78"/>
      <c r="BO184" s="78"/>
      <c r="BP184" s="78"/>
      <c r="BQ184" s="78"/>
      <c r="BR184" s="78"/>
      <c r="BS184" s="78">
        <v>4110.12</v>
      </c>
      <c r="BT184" s="78">
        <v>1703.7295100000001</v>
      </c>
      <c r="BU184" s="78">
        <f t="shared" si="121"/>
        <v>41.452062470195521</v>
      </c>
      <c r="BV184" s="78">
        <v>544.28</v>
      </c>
      <c r="BW184" s="78">
        <v>535.88728000000003</v>
      </c>
      <c r="BX184" s="78">
        <f t="shared" si="810"/>
        <v>98.458014257367537</v>
      </c>
      <c r="BY184" s="78">
        <v>840</v>
      </c>
      <c r="BZ184" s="78">
        <v>12.957000000000001</v>
      </c>
      <c r="CA184" s="78">
        <f t="shared" si="812"/>
        <v>1.5425000000000002</v>
      </c>
      <c r="CB184" s="78"/>
      <c r="CC184" s="108"/>
      <c r="CD184" s="108"/>
      <c r="CE184" s="78"/>
      <c r="CF184" s="108"/>
      <c r="CG184" s="108"/>
      <c r="CH184" s="78"/>
      <c r="CI184" s="108"/>
      <c r="CJ184" s="108"/>
      <c r="CK184" s="78"/>
      <c r="CL184" s="108"/>
      <c r="CM184" s="108"/>
      <c r="CN184" s="78"/>
      <c r="CO184" s="108"/>
      <c r="CP184" s="108"/>
      <c r="CQ184" s="78"/>
      <c r="CR184" s="108"/>
      <c r="CS184" s="108"/>
      <c r="CT184" s="78"/>
      <c r="CU184" s="108"/>
      <c r="CV184" s="108"/>
      <c r="CW184" s="78"/>
      <c r="CX184" s="108"/>
      <c r="CY184" s="108"/>
      <c r="CZ184" s="78"/>
      <c r="DA184" s="108"/>
      <c r="DB184" s="74"/>
      <c r="DC184" s="78">
        <v>502.4</v>
      </c>
      <c r="DD184" s="108"/>
      <c r="DE184" s="108"/>
      <c r="DF184" s="78">
        <v>3959.9005000000002</v>
      </c>
      <c r="DG184" s="78">
        <v>3959.9005000000002</v>
      </c>
      <c r="DH184" s="78">
        <f>DG184/DF184*100</f>
        <v>100</v>
      </c>
      <c r="DI184" s="78"/>
      <c r="DJ184" s="108"/>
      <c r="DK184" s="108"/>
      <c r="DL184" s="78"/>
      <c r="DM184" s="108"/>
      <c r="DN184" s="108"/>
      <c r="DO184" s="78"/>
      <c r="DP184" s="108"/>
      <c r="DQ184" s="108"/>
      <c r="DR184" s="78"/>
      <c r="DS184" s="108"/>
      <c r="DT184" s="108"/>
      <c r="DU184" s="78">
        <v>12650.8</v>
      </c>
      <c r="DV184" s="78">
        <v>8020.7348400000001</v>
      </c>
      <c r="DW184" s="78">
        <f t="shared" si="132"/>
        <v>63.401008948050716</v>
      </c>
      <c r="DX184" s="78"/>
      <c r="DY184" s="108"/>
      <c r="DZ184" s="74"/>
      <c r="EA184" s="78">
        <v>3817.2</v>
      </c>
      <c r="EB184" s="78">
        <v>1137.93166</v>
      </c>
      <c r="EC184" s="78">
        <f>EB184/EA184*100</f>
        <v>29.810637640155086</v>
      </c>
      <c r="ED184" s="78">
        <v>320</v>
      </c>
      <c r="EE184" s="78">
        <v>312.33747999999997</v>
      </c>
      <c r="EF184" s="78">
        <f>EE184/ED184*100</f>
        <v>97.605462500000002</v>
      </c>
      <c r="EG184" s="78">
        <v>880</v>
      </c>
      <c r="EH184" s="78">
        <v>69.8</v>
      </c>
      <c r="EI184" s="78">
        <f>EH184/EG184*100</f>
        <v>7.9318181818181817</v>
      </c>
      <c r="EJ184" s="78">
        <v>3137.4920000000002</v>
      </c>
      <c r="EK184" s="78">
        <v>3137.4920000000002</v>
      </c>
      <c r="EL184" s="78">
        <f>EK184/EJ184*100</f>
        <v>100</v>
      </c>
      <c r="EM184" s="78"/>
      <c r="EN184" s="108"/>
      <c r="EO184" s="108"/>
      <c r="EP184" s="78">
        <v>5400</v>
      </c>
      <c r="EQ184" s="78">
        <v>5223.3381300000001</v>
      </c>
      <c r="ER184" s="78">
        <f t="shared" ref="ER184" si="838">EQ184/EP184*100</f>
        <v>96.728483888888888</v>
      </c>
      <c r="ES184" s="78">
        <v>9400</v>
      </c>
      <c r="ET184" s="78">
        <v>7938.7703300000003</v>
      </c>
      <c r="EU184" s="78">
        <f t="shared" ref="EU184" si="839">ET184/ES184*100</f>
        <v>84.455003510638306</v>
      </c>
      <c r="EV184" s="78"/>
      <c r="EW184" s="108"/>
      <c r="EX184" s="108"/>
      <c r="EY184" s="78"/>
      <c r="EZ184" s="108"/>
      <c r="FA184" s="108"/>
      <c r="FB184" s="78"/>
      <c r="FC184" s="108"/>
      <c r="FD184" s="108"/>
      <c r="FE184" s="78"/>
      <c r="FF184" s="108"/>
      <c r="FG184" s="108"/>
      <c r="FH184" s="78"/>
      <c r="FI184" s="108"/>
      <c r="FJ184" s="108"/>
      <c r="FK184" s="78"/>
      <c r="FL184" s="78"/>
      <c r="FM184" s="78"/>
      <c r="FN184" s="78"/>
      <c r="FO184" s="108"/>
      <c r="FP184" s="108"/>
      <c r="FQ184" s="78"/>
      <c r="FR184" s="78"/>
      <c r="FS184" s="78"/>
      <c r="FT184" s="78"/>
      <c r="FU184" s="78"/>
      <c r="FV184" s="78"/>
      <c r="FW184" s="78"/>
      <c r="FX184" s="78"/>
      <c r="FY184" s="78"/>
      <c r="FZ184" s="78"/>
      <c r="GA184" s="78"/>
      <c r="GB184" s="78"/>
      <c r="GC184" s="78"/>
      <c r="GD184" s="78"/>
      <c r="GE184" s="78"/>
      <c r="GF184" s="78"/>
      <c r="GG184" s="78"/>
      <c r="GH184" s="78"/>
      <c r="GI184" s="78"/>
      <c r="GJ184" s="78"/>
      <c r="GK184" s="78"/>
      <c r="GL184" s="78"/>
      <c r="GM184" s="78"/>
      <c r="GN184" s="78"/>
      <c r="GO184" s="78">
        <v>0</v>
      </c>
      <c r="GP184" s="78">
        <v>0</v>
      </c>
      <c r="GQ184" s="74"/>
      <c r="GR184" s="78">
        <v>0</v>
      </c>
      <c r="GS184" s="78">
        <v>0</v>
      </c>
      <c r="GT184" s="74"/>
      <c r="GU184" s="78">
        <v>0</v>
      </c>
      <c r="GV184" s="78">
        <v>0</v>
      </c>
      <c r="GW184" s="74"/>
      <c r="GX184" s="78">
        <v>1050.8</v>
      </c>
      <c r="GY184" s="78"/>
      <c r="GZ184" s="74">
        <f t="shared" ref="GZ184" si="840">GY184/GX184*100</f>
        <v>0</v>
      </c>
      <c r="HA184" s="78"/>
      <c r="HB184" s="78"/>
      <c r="HC184" s="74"/>
    </row>
    <row r="185" spans="1:211" s="31" customFormat="1" ht="15.75" x14ac:dyDescent="0.25">
      <c r="A185" s="41" t="s">
        <v>528</v>
      </c>
      <c r="B185" s="134">
        <f t="shared" si="663"/>
        <v>4325</v>
      </c>
      <c r="C185" s="134">
        <f t="shared" si="664"/>
        <v>3662.5</v>
      </c>
      <c r="D185" s="74">
        <f>C185/B185*100</f>
        <v>84.682080924855498</v>
      </c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>
        <v>1325</v>
      </c>
      <c r="BE185" s="74">
        <v>662.5</v>
      </c>
      <c r="BF185" s="74">
        <f t="shared" si="661"/>
        <v>50</v>
      </c>
      <c r="BG185" s="74">
        <v>3000</v>
      </c>
      <c r="BH185" s="74">
        <v>3000</v>
      </c>
      <c r="BI185" s="74">
        <f t="shared" si="806"/>
        <v>100</v>
      </c>
      <c r="BJ185" s="112"/>
      <c r="BK185" s="112"/>
      <c r="BL185" s="112"/>
      <c r="BM185" s="74"/>
      <c r="BN185" s="74"/>
      <c r="BO185" s="109"/>
      <c r="BP185" s="74"/>
      <c r="BQ185" s="74"/>
      <c r="BR185" s="109"/>
      <c r="BS185" s="74"/>
      <c r="BT185" s="74"/>
      <c r="BU185" s="109"/>
      <c r="BV185" s="74"/>
      <c r="BW185" s="74"/>
      <c r="BX185" s="109"/>
      <c r="BY185" s="74"/>
      <c r="BZ185" s="74"/>
      <c r="CA185" s="109"/>
      <c r="CB185" s="74"/>
      <c r="CC185" s="74"/>
      <c r="CD185" s="109"/>
      <c r="CE185" s="74"/>
      <c r="CF185" s="74"/>
      <c r="CG185" s="109"/>
      <c r="CH185" s="74"/>
      <c r="CI185" s="74"/>
      <c r="CJ185" s="109"/>
      <c r="CK185" s="74"/>
      <c r="CL185" s="74"/>
      <c r="CM185" s="109"/>
      <c r="CN185" s="74"/>
      <c r="CO185" s="74"/>
      <c r="CP185" s="109"/>
      <c r="CQ185" s="74"/>
      <c r="CR185" s="74"/>
      <c r="CS185" s="109"/>
      <c r="CT185" s="74"/>
      <c r="CU185" s="74"/>
      <c r="CV185" s="109"/>
      <c r="CW185" s="74"/>
      <c r="CX185" s="74"/>
      <c r="CY185" s="109"/>
      <c r="CZ185" s="74"/>
      <c r="DA185" s="74"/>
      <c r="DB185" s="74"/>
      <c r="DC185" s="74"/>
      <c r="DD185" s="74"/>
      <c r="DE185" s="109"/>
      <c r="DF185" s="74"/>
      <c r="DG185" s="74"/>
      <c r="DH185" s="74"/>
      <c r="DI185" s="78"/>
      <c r="DJ185" s="74"/>
      <c r="DK185" s="109"/>
      <c r="DL185" s="78"/>
      <c r="DM185" s="74"/>
      <c r="DN185" s="109"/>
      <c r="DO185" s="78"/>
      <c r="DP185" s="74"/>
      <c r="DQ185" s="109"/>
      <c r="DR185" s="78"/>
      <c r="DS185" s="74"/>
      <c r="DT185" s="109"/>
      <c r="DU185" s="78"/>
      <c r="DV185" s="74"/>
      <c r="DW185" s="109"/>
      <c r="DX185" s="78"/>
      <c r="DY185" s="74"/>
      <c r="DZ185" s="74"/>
      <c r="EA185" s="78"/>
      <c r="EB185" s="74"/>
      <c r="EC185" s="109"/>
      <c r="ED185" s="78"/>
      <c r="EE185" s="74"/>
      <c r="EF185" s="109"/>
      <c r="EG185" s="78"/>
      <c r="EH185" s="74"/>
      <c r="EI185" s="109"/>
      <c r="EJ185" s="78"/>
      <c r="EK185" s="74"/>
      <c r="EL185" s="109"/>
      <c r="EM185" s="78"/>
      <c r="EN185" s="74"/>
      <c r="EO185" s="109"/>
      <c r="EP185" s="74"/>
      <c r="EQ185" s="74"/>
      <c r="ER185" s="109"/>
      <c r="ES185" s="74"/>
      <c r="ET185" s="74"/>
      <c r="EU185" s="109"/>
      <c r="EV185" s="78"/>
      <c r="EW185" s="74"/>
      <c r="EX185" s="109"/>
      <c r="EY185" s="78"/>
      <c r="EZ185" s="74"/>
      <c r="FA185" s="109"/>
      <c r="FB185" s="78"/>
      <c r="FC185" s="74"/>
      <c r="FD185" s="109"/>
      <c r="FE185" s="78"/>
      <c r="FF185" s="74"/>
      <c r="FG185" s="109"/>
      <c r="FH185" s="78"/>
      <c r="FI185" s="74"/>
      <c r="FJ185" s="109"/>
      <c r="FK185" s="74"/>
      <c r="FL185" s="74"/>
      <c r="FM185" s="109"/>
      <c r="FN185" s="78"/>
      <c r="FO185" s="74"/>
      <c r="FP185" s="109"/>
      <c r="FQ185" s="74"/>
      <c r="FR185" s="74"/>
      <c r="FS185" s="109"/>
      <c r="FT185" s="74"/>
      <c r="FU185" s="74"/>
      <c r="FV185" s="109"/>
      <c r="FW185" s="74"/>
      <c r="FX185" s="74"/>
      <c r="FY185" s="109"/>
      <c r="FZ185" s="74"/>
      <c r="GA185" s="74"/>
      <c r="GB185" s="109"/>
      <c r="GC185" s="74"/>
      <c r="GD185" s="74"/>
      <c r="GE185" s="109"/>
      <c r="GF185" s="74"/>
      <c r="GG185" s="74"/>
      <c r="GH185" s="109"/>
      <c r="GI185" s="74"/>
      <c r="GJ185" s="74"/>
      <c r="GK185" s="109"/>
      <c r="GL185" s="74"/>
      <c r="GM185" s="74"/>
      <c r="GN185" s="109"/>
      <c r="GO185" s="74"/>
      <c r="GP185" s="74"/>
      <c r="GQ185" s="74"/>
      <c r="GR185" s="74"/>
      <c r="GS185" s="74"/>
      <c r="GT185" s="74"/>
      <c r="GU185" s="74"/>
      <c r="GV185" s="74"/>
      <c r="GW185" s="74"/>
      <c r="GX185" s="74"/>
      <c r="GY185" s="74"/>
      <c r="GZ185" s="74"/>
      <c r="HA185" s="74"/>
      <c r="HB185" s="74"/>
      <c r="HC185" s="74"/>
    </row>
    <row r="186" spans="1:211" s="31" customFormat="1" ht="15.75" x14ac:dyDescent="0.25">
      <c r="A186" s="41" t="s">
        <v>529</v>
      </c>
      <c r="B186" s="134">
        <f t="shared" si="663"/>
        <v>3345</v>
      </c>
      <c r="C186" s="134">
        <f t="shared" si="664"/>
        <v>3344.8727999999996</v>
      </c>
      <c r="D186" s="74">
        <f t="shared" ref="D186:D196" si="841">C186/B186*100</f>
        <v>99.996197309417028</v>
      </c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4"/>
      <c r="BF186" s="74"/>
      <c r="BG186" s="74"/>
      <c r="BH186" s="74"/>
      <c r="BI186" s="74"/>
      <c r="BJ186" s="112"/>
      <c r="BK186" s="112"/>
      <c r="BL186" s="112"/>
      <c r="BM186" s="74"/>
      <c r="BN186" s="74"/>
      <c r="BO186" s="109"/>
      <c r="BP186" s="74"/>
      <c r="BQ186" s="74"/>
      <c r="BR186" s="109"/>
      <c r="BS186" s="74"/>
      <c r="BT186" s="74"/>
      <c r="BU186" s="109"/>
      <c r="BV186" s="74"/>
      <c r="BW186" s="74"/>
      <c r="BX186" s="109"/>
      <c r="BY186" s="74"/>
      <c r="BZ186" s="74"/>
      <c r="CA186" s="109"/>
      <c r="CB186" s="74"/>
      <c r="CC186" s="74"/>
      <c r="CD186" s="109"/>
      <c r="CE186" s="74"/>
      <c r="CF186" s="74"/>
      <c r="CG186" s="109"/>
      <c r="CH186" s="74"/>
      <c r="CI186" s="74"/>
      <c r="CJ186" s="109"/>
      <c r="CK186" s="74"/>
      <c r="CL186" s="74"/>
      <c r="CM186" s="109"/>
      <c r="CN186" s="74"/>
      <c r="CO186" s="74"/>
      <c r="CP186" s="109"/>
      <c r="CQ186" s="74"/>
      <c r="CR186" s="74"/>
      <c r="CS186" s="109"/>
      <c r="CT186" s="74"/>
      <c r="CU186" s="74"/>
      <c r="CV186" s="109"/>
      <c r="CW186" s="74"/>
      <c r="CX186" s="74"/>
      <c r="CY186" s="109"/>
      <c r="CZ186" s="74"/>
      <c r="DA186" s="74"/>
      <c r="DB186" s="74"/>
      <c r="DC186" s="74"/>
      <c r="DD186" s="74"/>
      <c r="DE186" s="109"/>
      <c r="DF186" s="74"/>
      <c r="DG186" s="74"/>
      <c r="DH186" s="74"/>
      <c r="DI186" s="78"/>
      <c r="DJ186" s="74"/>
      <c r="DK186" s="109"/>
      <c r="DL186" s="78"/>
      <c r="DM186" s="74"/>
      <c r="DN186" s="109"/>
      <c r="DO186" s="78"/>
      <c r="DP186" s="74"/>
      <c r="DQ186" s="109"/>
      <c r="DR186" s="78"/>
      <c r="DS186" s="74"/>
      <c r="DT186" s="109"/>
      <c r="DU186" s="78"/>
      <c r="DV186" s="74"/>
      <c r="DW186" s="109"/>
      <c r="DX186" s="78">
        <v>3345</v>
      </c>
      <c r="DY186" s="74">
        <v>3344.8727999999996</v>
      </c>
      <c r="DZ186" s="74">
        <f t="shared" si="751"/>
        <v>99.996197309417028</v>
      </c>
      <c r="EA186" s="78"/>
      <c r="EB186" s="74"/>
      <c r="EC186" s="109"/>
      <c r="ED186" s="78"/>
      <c r="EE186" s="74"/>
      <c r="EF186" s="109"/>
      <c r="EG186" s="78"/>
      <c r="EH186" s="74"/>
      <c r="EI186" s="109"/>
      <c r="EJ186" s="78"/>
      <c r="EK186" s="74"/>
      <c r="EL186" s="109"/>
      <c r="EM186" s="78"/>
      <c r="EN186" s="74"/>
      <c r="EO186" s="109"/>
      <c r="EP186" s="74"/>
      <c r="EQ186" s="74"/>
      <c r="ER186" s="109"/>
      <c r="ES186" s="74"/>
      <c r="ET186" s="74"/>
      <c r="EU186" s="109"/>
      <c r="EV186" s="78"/>
      <c r="EW186" s="74"/>
      <c r="EX186" s="109"/>
      <c r="EY186" s="78"/>
      <c r="EZ186" s="74"/>
      <c r="FA186" s="109"/>
      <c r="FB186" s="78"/>
      <c r="FC186" s="74"/>
      <c r="FD186" s="109"/>
      <c r="FE186" s="78"/>
      <c r="FF186" s="74"/>
      <c r="FG186" s="109"/>
      <c r="FH186" s="78"/>
      <c r="FI186" s="74"/>
      <c r="FJ186" s="109"/>
      <c r="FK186" s="74"/>
      <c r="FL186" s="74"/>
      <c r="FM186" s="109"/>
      <c r="FN186" s="78"/>
      <c r="FO186" s="74"/>
      <c r="FP186" s="109"/>
      <c r="FQ186" s="74"/>
      <c r="FR186" s="74"/>
      <c r="FS186" s="109"/>
      <c r="FT186" s="74"/>
      <c r="FU186" s="74"/>
      <c r="FV186" s="109"/>
      <c r="FW186" s="74"/>
      <c r="FX186" s="74"/>
      <c r="FY186" s="109"/>
      <c r="FZ186" s="74"/>
      <c r="GA186" s="74"/>
      <c r="GB186" s="109"/>
      <c r="GC186" s="74"/>
      <c r="GD186" s="74"/>
      <c r="GE186" s="109"/>
      <c r="GF186" s="74"/>
      <c r="GG186" s="74"/>
      <c r="GH186" s="109"/>
      <c r="GI186" s="74"/>
      <c r="GJ186" s="74"/>
      <c r="GK186" s="109"/>
      <c r="GL186" s="74"/>
      <c r="GM186" s="74"/>
      <c r="GN186" s="109"/>
      <c r="GO186" s="74"/>
      <c r="GP186" s="74"/>
      <c r="GQ186" s="74"/>
      <c r="GR186" s="74"/>
      <c r="GS186" s="74"/>
      <c r="GT186" s="74"/>
      <c r="GU186" s="74"/>
      <c r="GV186" s="74"/>
      <c r="GW186" s="74"/>
      <c r="GX186" s="74"/>
      <c r="GY186" s="74"/>
      <c r="GZ186" s="74"/>
      <c r="HA186" s="74"/>
      <c r="HB186" s="74"/>
      <c r="HC186" s="74"/>
    </row>
    <row r="187" spans="1:211" s="31" customFormat="1" ht="15.75" x14ac:dyDescent="0.25">
      <c r="A187" s="41" t="s">
        <v>530</v>
      </c>
      <c r="B187" s="134">
        <f t="shared" si="663"/>
        <v>4309</v>
      </c>
      <c r="C187" s="134">
        <f t="shared" si="664"/>
        <v>4308.9232000000002</v>
      </c>
      <c r="D187" s="74">
        <f t="shared" si="841"/>
        <v>99.998217683917389</v>
      </c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>
        <v>796</v>
      </c>
      <c r="BE187" s="74">
        <v>796</v>
      </c>
      <c r="BF187" s="74">
        <f t="shared" si="661"/>
        <v>100</v>
      </c>
      <c r="BG187" s="74"/>
      <c r="BH187" s="74"/>
      <c r="BI187" s="74"/>
      <c r="BJ187" s="112"/>
      <c r="BK187" s="112"/>
      <c r="BL187" s="112"/>
      <c r="BM187" s="74"/>
      <c r="BN187" s="74"/>
      <c r="BO187" s="109"/>
      <c r="BP187" s="74"/>
      <c r="BQ187" s="74"/>
      <c r="BR187" s="109"/>
      <c r="BS187" s="74"/>
      <c r="BT187" s="74"/>
      <c r="BU187" s="109"/>
      <c r="BV187" s="74"/>
      <c r="BW187" s="74"/>
      <c r="BX187" s="109"/>
      <c r="BY187" s="74"/>
      <c r="BZ187" s="74"/>
      <c r="CA187" s="109"/>
      <c r="CB187" s="74"/>
      <c r="CC187" s="74"/>
      <c r="CD187" s="109"/>
      <c r="CE187" s="74"/>
      <c r="CF187" s="74"/>
      <c r="CG187" s="109"/>
      <c r="CH187" s="74"/>
      <c r="CI187" s="74"/>
      <c r="CJ187" s="109"/>
      <c r="CK187" s="74"/>
      <c r="CL187" s="74"/>
      <c r="CM187" s="109"/>
      <c r="CN187" s="74"/>
      <c r="CO187" s="74"/>
      <c r="CP187" s="109"/>
      <c r="CQ187" s="74"/>
      <c r="CR187" s="74"/>
      <c r="CS187" s="109"/>
      <c r="CT187" s="74"/>
      <c r="CU187" s="74"/>
      <c r="CV187" s="109"/>
      <c r="CW187" s="74"/>
      <c r="CX187" s="74"/>
      <c r="CY187" s="109"/>
      <c r="CZ187" s="74"/>
      <c r="DA187" s="74"/>
      <c r="DB187" s="74"/>
      <c r="DC187" s="74"/>
      <c r="DD187" s="74"/>
      <c r="DE187" s="109"/>
      <c r="DF187" s="74"/>
      <c r="DG187" s="74"/>
      <c r="DH187" s="74"/>
      <c r="DI187" s="78"/>
      <c r="DJ187" s="74"/>
      <c r="DK187" s="109"/>
      <c r="DL187" s="78"/>
      <c r="DM187" s="74"/>
      <c r="DN187" s="109"/>
      <c r="DO187" s="78"/>
      <c r="DP187" s="74"/>
      <c r="DQ187" s="109"/>
      <c r="DR187" s="78"/>
      <c r="DS187" s="74"/>
      <c r="DT187" s="109"/>
      <c r="DU187" s="78"/>
      <c r="DV187" s="74"/>
      <c r="DW187" s="109"/>
      <c r="DX187" s="78">
        <v>3513</v>
      </c>
      <c r="DY187" s="74">
        <v>3512.9232000000002</v>
      </c>
      <c r="DZ187" s="74">
        <f t="shared" si="751"/>
        <v>99.997813834329634</v>
      </c>
      <c r="EA187" s="78"/>
      <c r="EB187" s="74"/>
      <c r="EC187" s="109"/>
      <c r="ED187" s="78"/>
      <c r="EE187" s="74"/>
      <c r="EF187" s="109"/>
      <c r="EG187" s="78"/>
      <c r="EH187" s="74"/>
      <c r="EI187" s="109"/>
      <c r="EJ187" s="78"/>
      <c r="EK187" s="74"/>
      <c r="EL187" s="109"/>
      <c r="EM187" s="78"/>
      <c r="EN187" s="74"/>
      <c r="EO187" s="109"/>
      <c r="EP187" s="74"/>
      <c r="EQ187" s="74"/>
      <c r="ER187" s="109"/>
      <c r="ES187" s="74"/>
      <c r="ET187" s="74"/>
      <c r="EU187" s="109"/>
      <c r="EV187" s="78"/>
      <c r="EW187" s="74"/>
      <c r="EX187" s="109"/>
      <c r="EY187" s="78"/>
      <c r="EZ187" s="74"/>
      <c r="FA187" s="109"/>
      <c r="FB187" s="78"/>
      <c r="FC187" s="74"/>
      <c r="FD187" s="109"/>
      <c r="FE187" s="78"/>
      <c r="FF187" s="74"/>
      <c r="FG187" s="109"/>
      <c r="FH187" s="78"/>
      <c r="FI187" s="74"/>
      <c r="FJ187" s="109"/>
      <c r="FK187" s="74"/>
      <c r="FL187" s="74"/>
      <c r="FM187" s="109"/>
      <c r="FN187" s="78"/>
      <c r="FO187" s="74"/>
      <c r="FP187" s="109"/>
      <c r="FQ187" s="74"/>
      <c r="FR187" s="74"/>
      <c r="FS187" s="109"/>
      <c r="FT187" s="74"/>
      <c r="FU187" s="74"/>
      <c r="FV187" s="109"/>
      <c r="FW187" s="74"/>
      <c r="FX187" s="74"/>
      <c r="FY187" s="109"/>
      <c r="FZ187" s="74"/>
      <c r="GA187" s="74"/>
      <c r="GB187" s="109"/>
      <c r="GC187" s="74"/>
      <c r="GD187" s="74"/>
      <c r="GE187" s="109"/>
      <c r="GF187" s="74"/>
      <c r="GG187" s="74"/>
      <c r="GH187" s="109"/>
      <c r="GI187" s="74"/>
      <c r="GJ187" s="74"/>
      <c r="GK187" s="109"/>
      <c r="GL187" s="74"/>
      <c r="GM187" s="74"/>
      <c r="GN187" s="109"/>
      <c r="GO187" s="74"/>
      <c r="GP187" s="74"/>
      <c r="GQ187" s="74"/>
      <c r="GR187" s="74"/>
      <c r="GS187" s="74"/>
      <c r="GT187" s="74"/>
      <c r="GU187" s="74"/>
      <c r="GV187" s="74"/>
      <c r="GW187" s="74"/>
      <c r="GX187" s="74"/>
      <c r="GY187" s="74"/>
      <c r="GZ187" s="74"/>
      <c r="HA187" s="74"/>
      <c r="HB187" s="74"/>
      <c r="HC187" s="74"/>
    </row>
    <row r="188" spans="1:211" s="31" customFormat="1" ht="15.75" x14ac:dyDescent="0.25">
      <c r="A188" s="41" t="s">
        <v>531</v>
      </c>
      <c r="B188" s="134">
        <f t="shared" si="663"/>
        <v>3504</v>
      </c>
      <c r="C188" s="134">
        <f t="shared" si="664"/>
        <v>3503.7276000000002</v>
      </c>
      <c r="D188" s="74">
        <f t="shared" si="841"/>
        <v>99.992226027397265</v>
      </c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  <c r="BI188" s="74"/>
      <c r="BJ188" s="112"/>
      <c r="BK188" s="112"/>
      <c r="BL188" s="112"/>
      <c r="BM188" s="74"/>
      <c r="BN188" s="74"/>
      <c r="BO188" s="109"/>
      <c r="BP188" s="74"/>
      <c r="BQ188" s="74"/>
      <c r="BR188" s="109"/>
      <c r="BS188" s="74"/>
      <c r="BT188" s="74"/>
      <c r="BU188" s="109"/>
      <c r="BV188" s="74"/>
      <c r="BW188" s="74"/>
      <c r="BX188" s="109"/>
      <c r="BY188" s="74"/>
      <c r="BZ188" s="74"/>
      <c r="CA188" s="109"/>
      <c r="CB188" s="74"/>
      <c r="CC188" s="74"/>
      <c r="CD188" s="109"/>
      <c r="CE188" s="74"/>
      <c r="CF188" s="74"/>
      <c r="CG188" s="109"/>
      <c r="CH188" s="74"/>
      <c r="CI188" s="74"/>
      <c r="CJ188" s="109"/>
      <c r="CK188" s="74"/>
      <c r="CL188" s="74"/>
      <c r="CM188" s="109"/>
      <c r="CN188" s="74"/>
      <c r="CO188" s="74"/>
      <c r="CP188" s="109"/>
      <c r="CQ188" s="74"/>
      <c r="CR188" s="74"/>
      <c r="CS188" s="109"/>
      <c r="CT188" s="74"/>
      <c r="CU188" s="74"/>
      <c r="CV188" s="109"/>
      <c r="CW188" s="74"/>
      <c r="CX188" s="74"/>
      <c r="CY188" s="109"/>
      <c r="CZ188" s="74"/>
      <c r="DA188" s="74"/>
      <c r="DB188" s="74"/>
      <c r="DC188" s="74"/>
      <c r="DD188" s="74"/>
      <c r="DE188" s="109"/>
      <c r="DF188" s="74"/>
      <c r="DG188" s="74"/>
      <c r="DH188" s="74"/>
      <c r="DI188" s="78"/>
      <c r="DJ188" s="74"/>
      <c r="DK188" s="109"/>
      <c r="DL188" s="78"/>
      <c r="DM188" s="74"/>
      <c r="DN188" s="109"/>
      <c r="DO188" s="78"/>
      <c r="DP188" s="74"/>
      <c r="DQ188" s="109"/>
      <c r="DR188" s="78"/>
      <c r="DS188" s="74"/>
      <c r="DT188" s="109"/>
      <c r="DU188" s="78"/>
      <c r="DV188" s="74"/>
      <c r="DW188" s="109"/>
      <c r="DX188" s="78">
        <v>3504</v>
      </c>
      <c r="DY188" s="74">
        <v>3503.7276000000002</v>
      </c>
      <c r="DZ188" s="74">
        <f t="shared" si="751"/>
        <v>99.992226027397265</v>
      </c>
      <c r="EA188" s="78"/>
      <c r="EB188" s="74"/>
      <c r="EC188" s="109"/>
      <c r="ED188" s="78"/>
      <c r="EE188" s="74"/>
      <c r="EF188" s="109"/>
      <c r="EG188" s="78"/>
      <c r="EH188" s="74"/>
      <c r="EI188" s="109"/>
      <c r="EJ188" s="78"/>
      <c r="EK188" s="74"/>
      <c r="EL188" s="109"/>
      <c r="EM188" s="78"/>
      <c r="EN188" s="74"/>
      <c r="EO188" s="109"/>
      <c r="EP188" s="74"/>
      <c r="EQ188" s="74"/>
      <c r="ER188" s="109"/>
      <c r="ES188" s="74"/>
      <c r="ET188" s="74"/>
      <c r="EU188" s="109"/>
      <c r="EV188" s="78"/>
      <c r="EW188" s="74"/>
      <c r="EX188" s="109"/>
      <c r="EY188" s="78"/>
      <c r="EZ188" s="74"/>
      <c r="FA188" s="109"/>
      <c r="FB188" s="78"/>
      <c r="FC188" s="74"/>
      <c r="FD188" s="109"/>
      <c r="FE188" s="78"/>
      <c r="FF188" s="74"/>
      <c r="FG188" s="109"/>
      <c r="FH188" s="78"/>
      <c r="FI188" s="74"/>
      <c r="FJ188" s="109"/>
      <c r="FK188" s="74"/>
      <c r="FL188" s="74"/>
      <c r="FM188" s="109"/>
      <c r="FN188" s="78"/>
      <c r="FO188" s="74"/>
      <c r="FP188" s="109"/>
      <c r="FQ188" s="74"/>
      <c r="FR188" s="74"/>
      <c r="FS188" s="109"/>
      <c r="FT188" s="74"/>
      <c r="FU188" s="74"/>
      <c r="FV188" s="109"/>
      <c r="FW188" s="74"/>
      <c r="FX188" s="74"/>
      <c r="FY188" s="109"/>
      <c r="FZ188" s="74"/>
      <c r="GA188" s="74"/>
      <c r="GB188" s="109"/>
      <c r="GC188" s="74"/>
      <c r="GD188" s="74"/>
      <c r="GE188" s="109"/>
      <c r="GF188" s="74"/>
      <c r="GG188" s="74"/>
      <c r="GH188" s="109"/>
      <c r="GI188" s="74"/>
      <c r="GJ188" s="74"/>
      <c r="GK188" s="109"/>
      <c r="GL188" s="74"/>
      <c r="GM188" s="74"/>
      <c r="GN188" s="109"/>
      <c r="GO188" s="74"/>
      <c r="GP188" s="74"/>
      <c r="GQ188" s="74"/>
      <c r="GR188" s="74"/>
      <c r="GS188" s="74"/>
      <c r="GT188" s="74"/>
      <c r="GU188" s="74"/>
      <c r="GV188" s="74"/>
      <c r="GW188" s="74"/>
      <c r="GX188" s="74"/>
      <c r="GY188" s="74"/>
      <c r="GZ188" s="74"/>
      <c r="HA188" s="74"/>
      <c r="HB188" s="74"/>
      <c r="HC188" s="74"/>
    </row>
    <row r="189" spans="1:211" s="31" customFormat="1" ht="15.75" x14ac:dyDescent="0.25">
      <c r="A189" s="41" t="s">
        <v>532</v>
      </c>
      <c r="B189" s="134">
        <f t="shared" si="663"/>
        <v>6850</v>
      </c>
      <c r="C189" s="134">
        <f t="shared" si="664"/>
        <v>5349.8584000000001</v>
      </c>
      <c r="D189" s="74">
        <f t="shared" si="841"/>
        <v>78.100122627737221</v>
      </c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>
        <v>1500</v>
      </c>
      <c r="BE189" s="74"/>
      <c r="BF189" s="74">
        <f t="shared" si="661"/>
        <v>0</v>
      </c>
      <c r="BG189" s="74"/>
      <c r="BH189" s="74"/>
      <c r="BI189" s="74"/>
      <c r="BJ189" s="112"/>
      <c r="BK189" s="112"/>
      <c r="BL189" s="112"/>
      <c r="BM189" s="74"/>
      <c r="BN189" s="74"/>
      <c r="BO189" s="109"/>
      <c r="BP189" s="74"/>
      <c r="BQ189" s="74"/>
      <c r="BR189" s="109"/>
      <c r="BS189" s="74"/>
      <c r="BT189" s="74"/>
      <c r="BU189" s="109"/>
      <c r="BV189" s="74"/>
      <c r="BW189" s="74"/>
      <c r="BX189" s="109"/>
      <c r="BY189" s="74"/>
      <c r="BZ189" s="74"/>
      <c r="CA189" s="109"/>
      <c r="CB189" s="74"/>
      <c r="CC189" s="74"/>
      <c r="CD189" s="109"/>
      <c r="CE189" s="74"/>
      <c r="CF189" s="74"/>
      <c r="CG189" s="109"/>
      <c r="CH189" s="74"/>
      <c r="CI189" s="74"/>
      <c r="CJ189" s="109"/>
      <c r="CK189" s="74"/>
      <c r="CL189" s="74"/>
      <c r="CM189" s="109"/>
      <c r="CN189" s="74"/>
      <c r="CO189" s="74"/>
      <c r="CP189" s="109"/>
      <c r="CQ189" s="74"/>
      <c r="CR189" s="74"/>
      <c r="CS189" s="109"/>
      <c r="CT189" s="74"/>
      <c r="CU189" s="74"/>
      <c r="CV189" s="109"/>
      <c r="CW189" s="74"/>
      <c r="CX189" s="74"/>
      <c r="CY189" s="109"/>
      <c r="CZ189" s="74">
        <v>1000</v>
      </c>
      <c r="DA189" s="74">
        <v>1000</v>
      </c>
      <c r="DB189" s="74">
        <f>DA189/CZ189*100</f>
        <v>100</v>
      </c>
      <c r="DC189" s="74"/>
      <c r="DD189" s="74"/>
      <c r="DE189" s="109"/>
      <c r="DF189" s="74"/>
      <c r="DG189" s="74"/>
      <c r="DH189" s="74"/>
      <c r="DI189" s="78"/>
      <c r="DJ189" s="74"/>
      <c r="DK189" s="109"/>
      <c r="DL189" s="78"/>
      <c r="DM189" s="74"/>
      <c r="DN189" s="109"/>
      <c r="DO189" s="78"/>
      <c r="DP189" s="74"/>
      <c r="DQ189" s="109"/>
      <c r="DR189" s="78"/>
      <c r="DS189" s="74"/>
      <c r="DT189" s="109"/>
      <c r="DU189" s="78"/>
      <c r="DV189" s="74"/>
      <c r="DW189" s="109"/>
      <c r="DX189" s="78">
        <v>4350</v>
      </c>
      <c r="DY189" s="74">
        <v>4349.8584000000001</v>
      </c>
      <c r="DZ189" s="74">
        <f t="shared" si="751"/>
        <v>99.996744827586198</v>
      </c>
      <c r="EA189" s="78"/>
      <c r="EB189" s="74"/>
      <c r="EC189" s="109"/>
      <c r="ED189" s="78"/>
      <c r="EE189" s="74"/>
      <c r="EF189" s="109"/>
      <c r="EG189" s="78"/>
      <c r="EH189" s="74"/>
      <c r="EI189" s="109"/>
      <c r="EJ189" s="78"/>
      <c r="EK189" s="74"/>
      <c r="EL189" s="109"/>
      <c r="EM189" s="78"/>
      <c r="EN189" s="74"/>
      <c r="EO189" s="109"/>
      <c r="EP189" s="74"/>
      <c r="EQ189" s="74"/>
      <c r="ER189" s="109"/>
      <c r="ES189" s="74"/>
      <c r="ET189" s="74"/>
      <c r="EU189" s="109"/>
      <c r="EV189" s="78"/>
      <c r="EW189" s="74"/>
      <c r="EX189" s="109"/>
      <c r="EY189" s="78"/>
      <c r="EZ189" s="74"/>
      <c r="FA189" s="109"/>
      <c r="FB189" s="78"/>
      <c r="FC189" s="74"/>
      <c r="FD189" s="109"/>
      <c r="FE189" s="78"/>
      <c r="FF189" s="74"/>
      <c r="FG189" s="109"/>
      <c r="FH189" s="78"/>
      <c r="FI189" s="74"/>
      <c r="FJ189" s="109"/>
      <c r="FK189" s="74"/>
      <c r="FL189" s="74"/>
      <c r="FM189" s="109"/>
      <c r="FN189" s="78"/>
      <c r="FO189" s="74"/>
      <c r="FP189" s="109"/>
      <c r="FQ189" s="74"/>
      <c r="FR189" s="74"/>
      <c r="FS189" s="109"/>
      <c r="FT189" s="74"/>
      <c r="FU189" s="74"/>
      <c r="FV189" s="109"/>
      <c r="FW189" s="74"/>
      <c r="FX189" s="74"/>
      <c r="FY189" s="109"/>
      <c r="FZ189" s="74"/>
      <c r="GA189" s="74"/>
      <c r="GB189" s="109"/>
      <c r="GC189" s="74"/>
      <c r="GD189" s="74"/>
      <c r="GE189" s="109"/>
      <c r="GF189" s="74"/>
      <c r="GG189" s="74"/>
      <c r="GH189" s="109"/>
      <c r="GI189" s="74"/>
      <c r="GJ189" s="74"/>
      <c r="GK189" s="109"/>
      <c r="GL189" s="74"/>
      <c r="GM189" s="74"/>
      <c r="GN189" s="109"/>
      <c r="GO189" s="74"/>
      <c r="GP189" s="74"/>
      <c r="GQ189" s="74"/>
      <c r="GR189" s="74"/>
      <c r="GS189" s="74"/>
      <c r="GT189" s="74"/>
      <c r="GU189" s="74"/>
      <c r="GV189" s="74"/>
      <c r="GW189" s="74"/>
      <c r="GX189" s="74"/>
      <c r="GY189" s="74"/>
      <c r="GZ189" s="74"/>
      <c r="HA189" s="74"/>
      <c r="HB189" s="74"/>
      <c r="HC189" s="74"/>
    </row>
    <row r="190" spans="1:211" s="31" customFormat="1" ht="15.75" x14ac:dyDescent="0.25">
      <c r="A190" s="41" t="s">
        <v>533</v>
      </c>
      <c r="B190" s="134">
        <f t="shared" si="663"/>
        <v>2727</v>
      </c>
      <c r="C190" s="134">
        <f t="shared" si="664"/>
        <v>2727</v>
      </c>
      <c r="D190" s="74">
        <f t="shared" si="841"/>
        <v>100</v>
      </c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  <c r="BI190" s="74"/>
      <c r="BJ190" s="112"/>
      <c r="BK190" s="112"/>
      <c r="BL190" s="112"/>
      <c r="BM190" s="74"/>
      <c r="BN190" s="74"/>
      <c r="BO190" s="109"/>
      <c r="BP190" s="74"/>
      <c r="BQ190" s="74"/>
      <c r="BR190" s="109"/>
      <c r="BS190" s="74"/>
      <c r="BT190" s="74"/>
      <c r="BU190" s="109"/>
      <c r="BV190" s="74"/>
      <c r="BW190" s="74"/>
      <c r="BX190" s="109"/>
      <c r="BY190" s="74"/>
      <c r="BZ190" s="74"/>
      <c r="CA190" s="109"/>
      <c r="CB190" s="74"/>
      <c r="CC190" s="74"/>
      <c r="CD190" s="109"/>
      <c r="CE190" s="74"/>
      <c r="CF190" s="74"/>
      <c r="CG190" s="109"/>
      <c r="CH190" s="74"/>
      <c r="CI190" s="74"/>
      <c r="CJ190" s="109"/>
      <c r="CK190" s="74"/>
      <c r="CL190" s="74"/>
      <c r="CM190" s="109"/>
      <c r="CN190" s="74"/>
      <c r="CO190" s="74"/>
      <c r="CP190" s="109"/>
      <c r="CQ190" s="74"/>
      <c r="CR190" s="74"/>
      <c r="CS190" s="109"/>
      <c r="CT190" s="74"/>
      <c r="CU190" s="74"/>
      <c r="CV190" s="109"/>
      <c r="CW190" s="74"/>
      <c r="CX190" s="74"/>
      <c r="CY190" s="109"/>
      <c r="CZ190" s="74"/>
      <c r="DA190" s="74"/>
      <c r="DB190" s="109"/>
      <c r="DC190" s="74"/>
      <c r="DD190" s="74"/>
      <c r="DE190" s="109"/>
      <c r="DF190" s="74"/>
      <c r="DG190" s="74"/>
      <c r="DH190" s="74"/>
      <c r="DI190" s="78"/>
      <c r="DJ190" s="74"/>
      <c r="DK190" s="109"/>
      <c r="DL190" s="78"/>
      <c r="DM190" s="74"/>
      <c r="DN190" s="109"/>
      <c r="DO190" s="78"/>
      <c r="DP190" s="74"/>
      <c r="DQ190" s="109"/>
      <c r="DR190" s="78"/>
      <c r="DS190" s="74"/>
      <c r="DT190" s="109"/>
      <c r="DU190" s="78"/>
      <c r="DV190" s="74"/>
      <c r="DW190" s="109"/>
      <c r="DX190" s="78">
        <v>2727</v>
      </c>
      <c r="DY190" s="74">
        <v>2727</v>
      </c>
      <c r="DZ190" s="74">
        <f t="shared" si="751"/>
        <v>100</v>
      </c>
      <c r="EA190" s="78"/>
      <c r="EB190" s="74"/>
      <c r="EC190" s="109"/>
      <c r="ED190" s="78"/>
      <c r="EE190" s="74"/>
      <c r="EF190" s="109"/>
      <c r="EG190" s="78"/>
      <c r="EH190" s="74"/>
      <c r="EI190" s="109"/>
      <c r="EJ190" s="78"/>
      <c r="EK190" s="74"/>
      <c r="EL190" s="109"/>
      <c r="EM190" s="78"/>
      <c r="EN190" s="74"/>
      <c r="EO190" s="109"/>
      <c r="EP190" s="74"/>
      <c r="EQ190" s="74"/>
      <c r="ER190" s="109"/>
      <c r="ES190" s="74"/>
      <c r="ET190" s="74"/>
      <c r="EU190" s="109"/>
      <c r="EV190" s="78"/>
      <c r="EW190" s="74"/>
      <c r="EX190" s="109"/>
      <c r="EY190" s="78"/>
      <c r="EZ190" s="74"/>
      <c r="FA190" s="109"/>
      <c r="FB190" s="78"/>
      <c r="FC190" s="74"/>
      <c r="FD190" s="109"/>
      <c r="FE190" s="78"/>
      <c r="FF190" s="74"/>
      <c r="FG190" s="109"/>
      <c r="FH190" s="78"/>
      <c r="FI190" s="74"/>
      <c r="FJ190" s="109"/>
      <c r="FK190" s="74"/>
      <c r="FL190" s="74"/>
      <c r="FM190" s="109"/>
      <c r="FN190" s="78"/>
      <c r="FO190" s="74"/>
      <c r="FP190" s="109"/>
      <c r="FQ190" s="74"/>
      <c r="FR190" s="74"/>
      <c r="FS190" s="109"/>
      <c r="FT190" s="74"/>
      <c r="FU190" s="74"/>
      <c r="FV190" s="109"/>
      <c r="FW190" s="74"/>
      <c r="FX190" s="74"/>
      <c r="FY190" s="109"/>
      <c r="FZ190" s="74"/>
      <c r="GA190" s="74"/>
      <c r="GB190" s="109"/>
      <c r="GC190" s="74"/>
      <c r="GD190" s="74"/>
      <c r="GE190" s="109"/>
      <c r="GF190" s="74"/>
      <c r="GG190" s="74"/>
      <c r="GH190" s="109"/>
      <c r="GI190" s="74"/>
      <c r="GJ190" s="74"/>
      <c r="GK190" s="109"/>
      <c r="GL190" s="74"/>
      <c r="GM190" s="74"/>
      <c r="GN190" s="109"/>
      <c r="GO190" s="74"/>
      <c r="GP190" s="74"/>
      <c r="GQ190" s="74"/>
      <c r="GR190" s="74"/>
      <c r="GS190" s="74"/>
      <c r="GT190" s="74"/>
      <c r="GU190" s="74"/>
      <c r="GV190" s="74"/>
      <c r="GW190" s="74"/>
      <c r="GX190" s="74"/>
      <c r="GY190" s="74"/>
      <c r="GZ190" s="74"/>
      <c r="HA190" s="74"/>
      <c r="HB190" s="74"/>
      <c r="HC190" s="74"/>
    </row>
    <row r="191" spans="1:211" s="31" customFormat="1" ht="15.75" x14ac:dyDescent="0.25">
      <c r="A191" s="41" t="s">
        <v>534</v>
      </c>
      <c r="B191" s="134">
        <f t="shared" si="663"/>
        <v>3264</v>
      </c>
      <c r="C191" s="134">
        <f t="shared" si="664"/>
        <v>3263.9148</v>
      </c>
      <c r="D191" s="74">
        <f t="shared" si="841"/>
        <v>99.997389705882355</v>
      </c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  <c r="BI191" s="74"/>
      <c r="BJ191" s="112"/>
      <c r="BK191" s="112"/>
      <c r="BL191" s="112"/>
      <c r="BM191" s="74"/>
      <c r="BN191" s="74"/>
      <c r="BO191" s="109"/>
      <c r="BP191" s="74"/>
      <c r="BQ191" s="74"/>
      <c r="BR191" s="109"/>
      <c r="BS191" s="74"/>
      <c r="BT191" s="74"/>
      <c r="BU191" s="109"/>
      <c r="BV191" s="74"/>
      <c r="BW191" s="74"/>
      <c r="BX191" s="109"/>
      <c r="BY191" s="74"/>
      <c r="BZ191" s="74"/>
      <c r="CA191" s="109"/>
      <c r="CB191" s="74"/>
      <c r="CC191" s="74"/>
      <c r="CD191" s="109"/>
      <c r="CE191" s="74"/>
      <c r="CF191" s="74"/>
      <c r="CG191" s="109"/>
      <c r="CH191" s="74"/>
      <c r="CI191" s="74"/>
      <c r="CJ191" s="109"/>
      <c r="CK191" s="74"/>
      <c r="CL191" s="74"/>
      <c r="CM191" s="109"/>
      <c r="CN191" s="74"/>
      <c r="CO191" s="74"/>
      <c r="CP191" s="109"/>
      <c r="CQ191" s="74"/>
      <c r="CR191" s="74"/>
      <c r="CS191" s="109"/>
      <c r="CT191" s="74"/>
      <c r="CU191" s="74"/>
      <c r="CV191" s="109"/>
      <c r="CW191" s="74"/>
      <c r="CX191" s="74"/>
      <c r="CY191" s="109"/>
      <c r="CZ191" s="74"/>
      <c r="DA191" s="74"/>
      <c r="DB191" s="109"/>
      <c r="DC191" s="74"/>
      <c r="DD191" s="74"/>
      <c r="DE191" s="109"/>
      <c r="DF191" s="74"/>
      <c r="DG191" s="74"/>
      <c r="DH191" s="74"/>
      <c r="DI191" s="78"/>
      <c r="DJ191" s="74"/>
      <c r="DK191" s="109"/>
      <c r="DL191" s="78"/>
      <c r="DM191" s="74"/>
      <c r="DN191" s="109"/>
      <c r="DO191" s="78"/>
      <c r="DP191" s="74"/>
      <c r="DQ191" s="109"/>
      <c r="DR191" s="78"/>
      <c r="DS191" s="74"/>
      <c r="DT191" s="109"/>
      <c r="DU191" s="78"/>
      <c r="DV191" s="74"/>
      <c r="DW191" s="109"/>
      <c r="DX191" s="78">
        <v>3264</v>
      </c>
      <c r="DY191" s="74">
        <v>3263.9148</v>
      </c>
      <c r="DZ191" s="74">
        <f t="shared" si="751"/>
        <v>99.997389705882355</v>
      </c>
      <c r="EA191" s="78"/>
      <c r="EB191" s="74"/>
      <c r="EC191" s="109"/>
      <c r="ED191" s="78"/>
      <c r="EE191" s="74"/>
      <c r="EF191" s="109"/>
      <c r="EG191" s="78"/>
      <c r="EH191" s="74"/>
      <c r="EI191" s="109"/>
      <c r="EJ191" s="78"/>
      <c r="EK191" s="74"/>
      <c r="EL191" s="109"/>
      <c r="EM191" s="78"/>
      <c r="EN191" s="74"/>
      <c r="EO191" s="109"/>
      <c r="EP191" s="74"/>
      <c r="EQ191" s="74"/>
      <c r="ER191" s="109"/>
      <c r="ES191" s="74"/>
      <c r="ET191" s="74"/>
      <c r="EU191" s="109"/>
      <c r="EV191" s="78"/>
      <c r="EW191" s="74"/>
      <c r="EX191" s="109"/>
      <c r="EY191" s="78"/>
      <c r="EZ191" s="74"/>
      <c r="FA191" s="109"/>
      <c r="FB191" s="78"/>
      <c r="FC191" s="74"/>
      <c r="FD191" s="109"/>
      <c r="FE191" s="78"/>
      <c r="FF191" s="74"/>
      <c r="FG191" s="109"/>
      <c r="FH191" s="78"/>
      <c r="FI191" s="74"/>
      <c r="FJ191" s="109"/>
      <c r="FK191" s="74"/>
      <c r="FL191" s="74"/>
      <c r="FM191" s="109"/>
      <c r="FN191" s="78"/>
      <c r="FO191" s="74"/>
      <c r="FP191" s="109"/>
      <c r="FQ191" s="74"/>
      <c r="FR191" s="74"/>
      <c r="FS191" s="109"/>
      <c r="FT191" s="74"/>
      <c r="FU191" s="74"/>
      <c r="FV191" s="109"/>
      <c r="FW191" s="74"/>
      <c r="FX191" s="74"/>
      <c r="FY191" s="109"/>
      <c r="FZ191" s="74"/>
      <c r="GA191" s="74"/>
      <c r="GB191" s="109"/>
      <c r="GC191" s="74"/>
      <c r="GD191" s="74"/>
      <c r="GE191" s="109"/>
      <c r="GF191" s="74"/>
      <c r="GG191" s="74"/>
      <c r="GH191" s="109"/>
      <c r="GI191" s="74"/>
      <c r="GJ191" s="74"/>
      <c r="GK191" s="109"/>
      <c r="GL191" s="74"/>
      <c r="GM191" s="74"/>
      <c r="GN191" s="109"/>
      <c r="GO191" s="74"/>
      <c r="GP191" s="74"/>
      <c r="GQ191" s="74"/>
      <c r="GR191" s="74"/>
      <c r="GS191" s="74"/>
      <c r="GT191" s="74"/>
      <c r="GU191" s="74"/>
      <c r="GV191" s="74"/>
      <c r="GW191" s="74"/>
      <c r="GX191" s="74"/>
      <c r="GY191" s="74"/>
      <c r="GZ191" s="74"/>
      <c r="HA191" s="74"/>
      <c r="HB191" s="74"/>
      <c r="HC191" s="74"/>
    </row>
    <row r="192" spans="1:211" s="31" customFormat="1" ht="15.75" x14ac:dyDescent="0.25">
      <c r="A192" s="41" t="s">
        <v>535</v>
      </c>
      <c r="B192" s="134">
        <f t="shared" si="663"/>
        <v>5709</v>
      </c>
      <c r="C192" s="134">
        <f t="shared" si="664"/>
        <v>4360.8872000000001</v>
      </c>
      <c r="D192" s="74">
        <f t="shared" si="841"/>
        <v>76.386183219478028</v>
      </c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>
        <v>1500</v>
      </c>
      <c r="BE192" s="74">
        <v>152</v>
      </c>
      <c r="BF192" s="74">
        <f t="shared" si="661"/>
        <v>10.133333333333333</v>
      </c>
      <c r="BG192" s="74"/>
      <c r="BH192" s="74"/>
      <c r="BI192" s="74"/>
      <c r="BJ192" s="112"/>
      <c r="BK192" s="112"/>
      <c r="BL192" s="112"/>
      <c r="BM192" s="74"/>
      <c r="BN192" s="74"/>
      <c r="BO192" s="109"/>
      <c r="BP192" s="74"/>
      <c r="BQ192" s="74"/>
      <c r="BR192" s="109"/>
      <c r="BS192" s="74"/>
      <c r="BT192" s="74"/>
      <c r="BU192" s="109"/>
      <c r="BV192" s="74"/>
      <c r="BW192" s="74"/>
      <c r="BX192" s="109"/>
      <c r="BY192" s="74"/>
      <c r="BZ192" s="74"/>
      <c r="CA192" s="109"/>
      <c r="CB192" s="74"/>
      <c r="CC192" s="74"/>
      <c r="CD192" s="109"/>
      <c r="CE192" s="74"/>
      <c r="CF192" s="74"/>
      <c r="CG192" s="109"/>
      <c r="CH192" s="74"/>
      <c r="CI192" s="74"/>
      <c r="CJ192" s="109"/>
      <c r="CK192" s="74"/>
      <c r="CL192" s="74"/>
      <c r="CM192" s="109"/>
      <c r="CN192" s="74"/>
      <c r="CO192" s="74"/>
      <c r="CP192" s="109"/>
      <c r="CQ192" s="74"/>
      <c r="CR192" s="74"/>
      <c r="CS192" s="109"/>
      <c r="CT192" s="74"/>
      <c r="CU192" s="74"/>
      <c r="CV192" s="109"/>
      <c r="CW192" s="74"/>
      <c r="CX192" s="74"/>
      <c r="CY192" s="109"/>
      <c r="CZ192" s="74"/>
      <c r="DA192" s="74"/>
      <c r="DB192" s="109"/>
      <c r="DC192" s="74"/>
      <c r="DD192" s="74"/>
      <c r="DE192" s="109"/>
      <c r="DF192" s="74"/>
      <c r="DG192" s="74"/>
      <c r="DH192" s="74"/>
      <c r="DI192" s="78"/>
      <c r="DJ192" s="74"/>
      <c r="DK192" s="109"/>
      <c r="DL192" s="78"/>
      <c r="DM192" s="74"/>
      <c r="DN192" s="109"/>
      <c r="DO192" s="78"/>
      <c r="DP192" s="74"/>
      <c r="DQ192" s="109"/>
      <c r="DR192" s="78"/>
      <c r="DS192" s="74"/>
      <c r="DT192" s="109"/>
      <c r="DU192" s="78"/>
      <c r="DV192" s="74"/>
      <c r="DW192" s="109"/>
      <c r="DX192" s="78">
        <v>4209</v>
      </c>
      <c r="DY192" s="74">
        <v>4208.8872000000001</v>
      </c>
      <c r="DZ192" s="74">
        <f t="shared" si="751"/>
        <v>99.997320028510345</v>
      </c>
      <c r="EA192" s="78"/>
      <c r="EB192" s="74"/>
      <c r="EC192" s="109"/>
      <c r="ED192" s="78"/>
      <c r="EE192" s="74"/>
      <c r="EF192" s="109"/>
      <c r="EG192" s="78"/>
      <c r="EH192" s="74"/>
      <c r="EI192" s="109"/>
      <c r="EJ192" s="78"/>
      <c r="EK192" s="74"/>
      <c r="EL192" s="109"/>
      <c r="EM192" s="78"/>
      <c r="EN192" s="74"/>
      <c r="EO192" s="109"/>
      <c r="EP192" s="74"/>
      <c r="EQ192" s="74"/>
      <c r="ER192" s="109"/>
      <c r="ES192" s="74"/>
      <c r="ET192" s="74"/>
      <c r="EU192" s="109"/>
      <c r="EV192" s="78"/>
      <c r="EW192" s="74"/>
      <c r="EX192" s="109"/>
      <c r="EY192" s="78"/>
      <c r="EZ192" s="74"/>
      <c r="FA192" s="109"/>
      <c r="FB192" s="78"/>
      <c r="FC192" s="74"/>
      <c r="FD192" s="109"/>
      <c r="FE192" s="78"/>
      <c r="FF192" s="74"/>
      <c r="FG192" s="109"/>
      <c r="FH192" s="78"/>
      <c r="FI192" s="74"/>
      <c r="FJ192" s="109"/>
      <c r="FK192" s="74"/>
      <c r="FL192" s="74"/>
      <c r="FM192" s="109"/>
      <c r="FN192" s="78"/>
      <c r="FO192" s="74"/>
      <c r="FP192" s="109"/>
      <c r="FQ192" s="74"/>
      <c r="FR192" s="74"/>
      <c r="FS192" s="109"/>
      <c r="FT192" s="74"/>
      <c r="FU192" s="74"/>
      <c r="FV192" s="109"/>
      <c r="FW192" s="74"/>
      <c r="FX192" s="74"/>
      <c r="FY192" s="109"/>
      <c r="FZ192" s="74"/>
      <c r="GA192" s="74"/>
      <c r="GB192" s="109"/>
      <c r="GC192" s="74"/>
      <c r="GD192" s="74"/>
      <c r="GE192" s="109"/>
      <c r="GF192" s="74"/>
      <c r="GG192" s="74"/>
      <c r="GH192" s="109"/>
      <c r="GI192" s="74"/>
      <c r="GJ192" s="74"/>
      <c r="GK192" s="109"/>
      <c r="GL192" s="74"/>
      <c r="GM192" s="74"/>
      <c r="GN192" s="109"/>
      <c r="GO192" s="74"/>
      <c r="GP192" s="74"/>
      <c r="GQ192" s="74"/>
      <c r="GR192" s="74"/>
      <c r="GS192" s="74"/>
      <c r="GT192" s="74"/>
      <c r="GU192" s="74"/>
      <c r="GV192" s="74"/>
      <c r="GW192" s="74"/>
      <c r="GX192" s="74"/>
      <c r="GY192" s="74"/>
      <c r="GZ192" s="74"/>
      <c r="HA192" s="74"/>
      <c r="HB192" s="74"/>
      <c r="HC192" s="74"/>
    </row>
    <row r="193" spans="1:211" s="31" customFormat="1" ht="15.75" x14ac:dyDescent="0.25">
      <c r="A193" s="41" t="s">
        <v>536</v>
      </c>
      <c r="B193" s="134">
        <f t="shared" si="663"/>
        <v>5715</v>
      </c>
      <c r="C193" s="134">
        <f t="shared" si="664"/>
        <v>5714.99982</v>
      </c>
      <c r="D193" s="74">
        <f t="shared" si="841"/>
        <v>99.9999968503937</v>
      </c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4"/>
      <c r="BF193" s="74"/>
      <c r="BG193" s="74"/>
      <c r="BH193" s="74"/>
      <c r="BI193" s="74"/>
      <c r="BJ193" s="112"/>
      <c r="BK193" s="112"/>
      <c r="BL193" s="112"/>
      <c r="BM193" s="74"/>
      <c r="BN193" s="74"/>
      <c r="BO193" s="109"/>
      <c r="BP193" s="74"/>
      <c r="BQ193" s="74"/>
      <c r="BR193" s="109"/>
      <c r="BS193" s="74"/>
      <c r="BT193" s="74"/>
      <c r="BU193" s="109"/>
      <c r="BV193" s="74"/>
      <c r="BW193" s="74"/>
      <c r="BX193" s="109"/>
      <c r="BY193" s="74"/>
      <c r="BZ193" s="74"/>
      <c r="CA193" s="109"/>
      <c r="CB193" s="74"/>
      <c r="CC193" s="74"/>
      <c r="CD193" s="109"/>
      <c r="CE193" s="74"/>
      <c r="CF193" s="74"/>
      <c r="CG193" s="109"/>
      <c r="CH193" s="74"/>
      <c r="CI193" s="74"/>
      <c r="CJ193" s="109"/>
      <c r="CK193" s="74"/>
      <c r="CL193" s="74"/>
      <c r="CM193" s="109"/>
      <c r="CN193" s="74"/>
      <c r="CO193" s="74"/>
      <c r="CP193" s="109"/>
      <c r="CQ193" s="74"/>
      <c r="CR193" s="74"/>
      <c r="CS193" s="109"/>
      <c r="CT193" s="74"/>
      <c r="CU193" s="74"/>
      <c r="CV193" s="109"/>
      <c r="CW193" s="74"/>
      <c r="CX193" s="74"/>
      <c r="CY193" s="109"/>
      <c r="CZ193" s="74"/>
      <c r="DA193" s="74"/>
      <c r="DB193" s="109"/>
      <c r="DC193" s="74"/>
      <c r="DD193" s="74"/>
      <c r="DE193" s="109"/>
      <c r="DF193" s="74"/>
      <c r="DG193" s="74"/>
      <c r="DH193" s="74"/>
      <c r="DI193" s="78"/>
      <c r="DJ193" s="74"/>
      <c r="DK193" s="109"/>
      <c r="DL193" s="78"/>
      <c r="DM193" s="74"/>
      <c r="DN193" s="109"/>
      <c r="DO193" s="78"/>
      <c r="DP193" s="74"/>
      <c r="DQ193" s="109"/>
      <c r="DR193" s="78"/>
      <c r="DS193" s="74"/>
      <c r="DT193" s="109"/>
      <c r="DU193" s="78"/>
      <c r="DV193" s="74"/>
      <c r="DW193" s="109"/>
      <c r="DX193" s="78">
        <v>5715</v>
      </c>
      <c r="DY193" s="74">
        <v>5714.99982</v>
      </c>
      <c r="DZ193" s="74">
        <f t="shared" si="751"/>
        <v>99.9999968503937</v>
      </c>
      <c r="EA193" s="78"/>
      <c r="EB193" s="74"/>
      <c r="EC193" s="109"/>
      <c r="ED193" s="78"/>
      <c r="EE193" s="74"/>
      <c r="EF193" s="109"/>
      <c r="EG193" s="78"/>
      <c r="EH193" s="74"/>
      <c r="EI193" s="109"/>
      <c r="EJ193" s="78"/>
      <c r="EK193" s="74"/>
      <c r="EL193" s="109"/>
      <c r="EM193" s="78"/>
      <c r="EN193" s="74"/>
      <c r="EO193" s="109"/>
      <c r="EP193" s="74"/>
      <c r="EQ193" s="74"/>
      <c r="ER193" s="109"/>
      <c r="ES193" s="74"/>
      <c r="ET193" s="74"/>
      <c r="EU193" s="109"/>
      <c r="EV193" s="78"/>
      <c r="EW193" s="74"/>
      <c r="EX193" s="109"/>
      <c r="EY193" s="78"/>
      <c r="EZ193" s="74"/>
      <c r="FA193" s="109"/>
      <c r="FB193" s="78"/>
      <c r="FC193" s="74"/>
      <c r="FD193" s="109"/>
      <c r="FE193" s="78"/>
      <c r="FF193" s="74"/>
      <c r="FG193" s="109"/>
      <c r="FH193" s="78"/>
      <c r="FI193" s="74"/>
      <c r="FJ193" s="109"/>
      <c r="FK193" s="74"/>
      <c r="FL193" s="74"/>
      <c r="FM193" s="109"/>
      <c r="FN193" s="78"/>
      <c r="FO193" s="74"/>
      <c r="FP193" s="109"/>
      <c r="FQ193" s="74"/>
      <c r="FR193" s="74"/>
      <c r="FS193" s="109"/>
      <c r="FT193" s="74"/>
      <c r="FU193" s="74"/>
      <c r="FV193" s="109"/>
      <c r="FW193" s="74"/>
      <c r="FX193" s="74"/>
      <c r="FY193" s="109"/>
      <c r="FZ193" s="74"/>
      <c r="GA193" s="74"/>
      <c r="GB193" s="109"/>
      <c r="GC193" s="74"/>
      <c r="GD193" s="74"/>
      <c r="GE193" s="109"/>
      <c r="GF193" s="74"/>
      <c r="GG193" s="74"/>
      <c r="GH193" s="109"/>
      <c r="GI193" s="74"/>
      <c r="GJ193" s="74"/>
      <c r="GK193" s="109"/>
      <c r="GL193" s="74"/>
      <c r="GM193" s="74"/>
      <c r="GN193" s="109"/>
      <c r="GO193" s="74"/>
      <c r="GP193" s="74"/>
      <c r="GQ193" s="74"/>
      <c r="GR193" s="74"/>
      <c r="GS193" s="74"/>
      <c r="GT193" s="74"/>
      <c r="GU193" s="74"/>
      <c r="GV193" s="74"/>
      <c r="GW193" s="74"/>
      <c r="GX193" s="74"/>
      <c r="GY193" s="74"/>
      <c r="GZ193" s="74"/>
      <c r="HA193" s="74"/>
      <c r="HB193" s="74"/>
      <c r="HC193" s="74"/>
    </row>
    <row r="194" spans="1:211" s="31" customFormat="1" ht="15.75" x14ac:dyDescent="0.25">
      <c r="A194" s="41" t="s">
        <v>382</v>
      </c>
      <c r="B194" s="134">
        <f t="shared" si="663"/>
        <v>8150.1786599999996</v>
      </c>
      <c r="C194" s="134">
        <f t="shared" si="664"/>
        <v>5762.9579999999996</v>
      </c>
      <c r="D194" s="74">
        <f t="shared" si="841"/>
        <v>70.709591045946468</v>
      </c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4"/>
      <c r="BF194" s="74"/>
      <c r="BG194" s="74"/>
      <c r="BH194" s="74"/>
      <c r="BI194" s="74"/>
      <c r="BJ194" s="112"/>
      <c r="BK194" s="112"/>
      <c r="BL194" s="112"/>
      <c r="BM194" s="74"/>
      <c r="BN194" s="74"/>
      <c r="BO194" s="109"/>
      <c r="BP194" s="74"/>
      <c r="BQ194" s="74"/>
      <c r="BR194" s="109"/>
      <c r="BS194" s="74"/>
      <c r="BT194" s="74"/>
      <c r="BU194" s="109"/>
      <c r="BV194" s="74"/>
      <c r="BW194" s="74"/>
      <c r="BX194" s="109"/>
      <c r="BY194" s="74"/>
      <c r="BZ194" s="74"/>
      <c r="CA194" s="109"/>
      <c r="CB194" s="74"/>
      <c r="CC194" s="74"/>
      <c r="CD194" s="109"/>
      <c r="CE194" s="74"/>
      <c r="CF194" s="74"/>
      <c r="CG194" s="109"/>
      <c r="CH194" s="74"/>
      <c r="CI194" s="74"/>
      <c r="CJ194" s="109"/>
      <c r="CK194" s="74"/>
      <c r="CL194" s="74"/>
      <c r="CM194" s="109"/>
      <c r="CN194" s="74"/>
      <c r="CO194" s="74"/>
      <c r="CP194" s="109"/>
      <c r="CQ194" s="74"/>
      <c r="CR194" s="74"/>
      <c r="CS194" s="109"/>
      <c r="CT194" s="74"/>
      <c r="CU194" s="74"/>
      <c r="CV194" s="109"/>
      <c r="CW194" s="74"/>
      <c r="CX194" s="74"/>
      <c r="CY194" s="109"/>
      <c r="CZ194" s="74"/>
      <c r="DA194" s="74"/>
      <c r="DB194" s="109"/>
      <c r="DC194" s="74"/>
      <c r="DD194" s="74"/>
      <c r="DE194" s="109"/>
      <c r="DF194" s="74"/>
      <c r="DG194" s="74"/>
      <c r="DH194" s="74"/>
      <c r="DI194" s="78"/>
      <c r="DJ194" s="74"/>
      <c r="DK194" s="109"/>
      <c r="DL194" s="78"/>
      <c r="DM194" s="74"/>
      <c r="DN194" s="109"/>
      <c r="DO194" s="78"/>
      <c r="DP194" s="74"/>
      <c r="DQ194" s="109"/>
      <c r="DR194" s="78"/>
      <c r="DS194" s="74"/>
      <c r="DT194" s="109"/>
      <c r="DU194" s="78"/>
      <c r="DV194" s="74"/>
      <c r="DW194" s="109"/>
      <c r="DX194" s="78">
        <v>5763</v>
      </c>
      <c r="DY194" s="74">
        <v>5762.9579999999996</v>
      </c>
      <c r="DZ194" s="74">
        <f t="shared" si="751"/>
        <v>99.999271212909932</v>
      </c>
      <c r="EA194" s="78"/>
      <c r="EB194" s="74"/>
      <c r="EC194" s="109"/>
      <c r="ED194" s="78"/>
      <c r="EE194" s="74"/>
      <c r="EF194" s="109"/>
      <c r="EG194" s="78"/>
      <c r="EH194" s="74"/>
      <c r="EI194" s="109"/>
      <c r="EJ194" s="78"/>
      <c r="EK194" s="74"/>
      <c r="EL194" s="109"/>
      <c r="EM194" s="78"/>
      <c r="EN194" s="74"/>
      <c r="EO194" s="109"/>
      <c r="EP194" s="74"/>
      <c r="EQ194" s="74"/>
      <c r="ER194" s="109"/>
      <c r="ES194" s="74"/>
      <c r="ET194" s="74"/>
      <c r="EU194" s="109"/>
      <c r="EV194" s="78"/>
      <c r="EW194" s="74"/>
      <c r="EX194" s="109"/>
      <c r="EY194" s="78"/>
      <c r="EZ194" s="74"/>
      <c r="FA194" s="109"/>
      <c r="FB194" s="78"/>
      <c r="FC194" s="74"/>
      <c r="FD194" s="109"/>
      <c r="FE194" s="78"/>
      <c r="FF194" s="74"/>
      <c r="FG194" s="109"/>
      <c r="FH194" s="78"/>
      <c r="FI194" s="74"/>
      <c r="FJ194" s="109"/>
      <c r="FK194" s="74"/>
      <c r="FL194" s="74"/>
      <c r="FM194" s="109"/>
      <c r="FN194" s="78"/>
      <c r="FO194" s="74"/>
      <c r="FP194" s="109"/>
      <c r="FQ194" s="74">
        <v>2387.17866</v>
      </c>
      <c r="FR194" s="74"/>
      <c r="FS194" s="109"/>
      <c r="FT194" s="74"/>
      <c r="FU194" s="74"/>
      <c r="FV194" s="109"/>
      <c r="FW194" s="74"/>
      <c r="FX194" s="74"/>
      <c r="FY194" s="109"/>
      <c r="FZ194" s="74"/>
      <c r="GA194" s="74"/>
      <c r="GB194" s="109"/>
      <c r="GC194" s="74"/>
      <c r="GD194" s="74"/>
      <c r="GE194" s="109"/>
      <c r="GF194" s="74"/>
      <c r="GG194" s="74"/>
      <c r="GH194" s="109"/>
      <c r="GI194" s="74"/>
      <c r="GJ194" s="74"/>
      <c r="GK194" s="109"/>
      <c r="GL194" s="74"/>
      <c r="GM194" s="74"/>
      <c r="GN194" s="109"/>
      <c r="GO194" s="74"/>
      <c r="GP194" s="74"/>
      <c r="GQ194" s="74"/>
      <c r="GR194" s="74"/>
      <c r="GS194" s="74"/>
      <c r="GT194" s="74"/>
      <c r="GU194" s="74"/>
      <c r="GV194" s="74"/>
      <c r="GW194" s="74"/>
      <c r="GX194" s="74"/>
      <c r="GY194" s="74"/>
      <c r="GZ194" s="74"/>
      <c r="HA194" s="74"/>
      <c r="HB194" s="74"/>
      <c r="HC194" s="74"/>
    </row>
    <row r="195" spans="1:211" s="31" customFormat="1" ht="15.75" x14ac:dyDescent="0.25">
      <c r="A195" s="41" t="s">
        <v>537</v>
      </c>
      <c r="B195" s="134">
        <f t="shared" si="663"/>
        <v>4488</v>
      </c>
      <c r="C195" s="134">
        <f t="shared" si="664"/>
        <v>4487.9652000000006</v>
      </c>
      <c r="D195" s="74">
        <f t="shared" si="841"/>
        <v>99.999224598930496</v>
      </c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4"/>
      <c r="BF195" s="74"/>
      <c r="BG195" s="74"/>
      <c r="BH195" s="74"/>
      <c r="BI195" s="74"/>
      <c r="BJ195" s="112"/>
      <c r="BK195" s="112"/>
      <c r="BL195" s="112"/>
      <c r="BM195" s="74"/>
      <c r="BN195" s="74"/>
      <c r="BO195" s="109"/>
      <c r="BP195" s="74"/>
      <c r="BQ195" s="74"/>
      <c r="BR195" s="109"/>
      <c r="BS195" s="74"/>
      <c r="BT195" s="74"/>
      <c r="BU195" s="109"/>
      <c r="BV195" s="74"/>
      <c r="BW195" s="74"/>
      <c r="BX195" s="109"/>
      <c r="BY195" s="74"/>
      <c r="BZ195" s="74"/>
      <c r="CA195" s="109"/>
      <c r="CB195" s="74"/>
      <c r="CC195" s="74"/>
      <c r="CD195" s="109"/>
      <c r="CE195" s="74"/>
      <c r="CF195" s="74"/>
      <c r="CG195" s="109"/>
      <c r="CH195" s="74"/>
      <c r="CI195" s="74"/>
      <c r="CJ195" s="109"/>
      <c r="CK195" s="74"/>
      <c r="CL195" s="74"/>
      <c r="CM195" s="109"/>
      <c r="CN195" s="74"/>
      <c r="CO195" s="74"/>
      <c r="CP195" s="109"/>
      <c r="CQ195" s="74"/>
      <c r="CR195" s="74"/>
      <c r="CS195" s="109"/>
      <c r="CT195" s="74"/>
      <c r="CU195" s="74"/>
      <c r="CV195" s="109"/>
      <c r="CW195" s="74"/>
      <c r="CX195" s="74"/>
      <c r="CY195" s="109"/>
      <c r="CZ195" s="74"/>
      <c r="DA195" s="74"/>
      <c r="DB195" s="109"/>
      <c r="DC195" s="74"/>
      <c r="DD195" s="74"/>
      <c r="DE195" s="109"/>
      <c r="DF195" s="74"/>
      <c r="DG195" s="74"/>
      <c r="DH195" s="74"/>
      <c r="DI195" s="78"/>
      <c r="DJ195" s="74"/>
      <c r="DK195" s="109"/>
      <c r="DL195" s="78"/>
      <c r="DM195" s="74"/>
      <c r="DN195" s="109"/>
      <c r="DO195" s="78"/>
      <c r="DP195" s="74"/>
      <c r="DQ195" s="109"/>
      <c r="DR195" s="78"/>
      <c r="DS195" s="74"/>
      <c r="DT195" s="109"/>
      <c r="DU195" s="78"/>
      <c r="DV195" s="74"/>
      <c r="DW195" s="109"/>
      <c r="DX195" s="78">
        <v>4488</v>
      </c>
      <c r="DY195" s="74">
        <v>4487.9652000000006</v>
      </c>
      <c r="DZ195" s="74">
        <f t="shared" si="751"/>
        <v>99.999224598930496</v>
      </c>
      <c r="EA195" s="78"/>
      <c r="EB195" s="74"/>
      <c r="EC195" s="109"/>
      <c r="ED195" s="78"/>
      <c r="EE195" s="74"/>
      <c r="EF195" s="109"/>
      <c r="EG195" s="78"/>
      <c r="EH195" s="74"/>
      <c r="EI195" s="109"/>
      <c r="EJ195" s="78"/>
      <c r="EK195" s="74"/>
      <c r="EL195" s="109"/>
      <c r="EM195" s="78"/>
      <c r="EN195" s="74"/>
      <c r="EO195" s="109"/>
      <c r="EP195" s="74"/>
      <c r="EQ195" s="74"/>
      <c r="ER195" s="109"/>
      <c r="ES195" s="74"/>
      <c r="ET195" s="74"/>
      <c r="EU195" s="109"/>
      <c r="EV195" s="78"/>
      <c r="EW195" s="74"/>
      <c r="EX195" s="109"/>
      <c r="EY195" s="78"/>
      <c r="EZ195" s="74"/>
      <c r="FA195" s="109"/>
      <c r="FB195" s="78"/>
      <c r="FC195" s="74"/>
      <c r="FD195" s="109"/>
      <c r="FE195" s="78"/>
      <c r="FF195" s="74"/>
      <c r="FG195" s="109"/>
      <c r="FH195" s="78"/>
      <c r="FI195" s="74"/>
      <c r="FJ195" s="109"/>
      <c r="FK195" s="74"/>
      <c r="FL195" s="74"/>
      <c r="FM195" s="109"/>
      <c r="FN195" s="78"/>
      <c r="FO195" s="74"/>
      <c r="FP195" s="109"/>
      <c r="FQ195" s="74"/>
      <c r="FR195" s="74"/>
      <c r="FS195" s="109"/>
      <c r="FT195" s="74"/>
      <c r="FU195" s="74"/>
      <c r="FV195" s="109"/>
      <c r="FW195" s="74"/>
      <c r="FX195" s="74"/>
      <c r="FY195" s="109"/>
      <c r="FZ195" s="74"/>
      <c r="GA195" s="74"/>
      <c r="GB195" s="109"/>
      <c r="GC195" s="74"/>
      <c r="GD195" s="74"/>
      <c r="GE195" s="109"/>
      <c r="GF195" s="74"/>
      <c r="GG195" s="74"/>
      <c r="GH195" s="109"/>
      <c r="GI195" s="74"/>
      <c r="GJ195" s="74"/>
      <c r="GK195" s="109"/>
      <c r="GL195" s="74"/>
      <c r="GM195" s="74"/>
      <c r="GN195" s="109"/>
      <c r="GO195" s="74"/>
      <c r="GP195" s="74"/>
      <c r="GQ195" s="74"/>
      <c r="GR195" s="74"/>
      <c r="GS195" s="74"/>
      <c r="GT195" s="74"/>
      <c r="GU195" s="74"/>
      <c r="GV195" s="74"/>
      <c r="GW195" s="74"/>
      <c r="GX195" s="74"/>
      <c r="GY195" s="74"/>
      <c r="GZ195" s="74"/>
      <c r="HA195" s="74"/>
      <c r="HB195" s="74"/>
      <c r="HC195" s="74"/>
    </row>
    <row r="196" spans="1:211" s="31" customFormat="1" ht="15.75" x14ac:dyDescent="0.25">
      <c r="A196" s="41" t="s">
        <v>538</v>
      </c>
      <c r="B196" s="134">
        <f t="shared" si="663"/>
        <v>4425.0050000000001</v>
      </c>
      <c r="C196" s="134">
        <f t="shared" si="664"/>
        <v>4424.7950000000001</v>
      </c>
      <c r="D196" s="74">
        <f t="shared" si="841"/>
        <v>99.995254242650574</v>
      </c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>
        <v>243.005</v>
      </c>
      <c r="BE196" s="74">
        <v>243.005</v>
      </c>
      <c r="BF196" s="74">
        <f t="shared" si="661"/>
        <v>100</v>
      </c>
      <c r="BG196" s="74"/>
      <c r="BH196" s="74"/>
      <c r="BI196" s="74"/>
      <c r="BJ196" s="112"/>
      <c r="BK196" s="112"/>
      <c r="BL196" s="112"/>
      <c r="BM196" s="74"/>
      <c r="BN196" s="74"/>
      <c r="BO196" s="109"/>
      <c r="BP196" s="74"/>
      <c r="BQ196" s="74"/>
      <c r="BR196" s="109"/>
      <c r="BS196" s="74"/>
      <c r="BT196" s="74"/>
      <c r="BU196" s="109"/>
      <c r="BV196" s="74"/>
      <c r="BW196" s="74"/>
      <c r="BX196" s="109"/>
      <c r="BY196" s="74"/>
      <c r="BZ196" s="74"/>
      <c r="CA196" s="109"/>
      <c r="CB196" s="74"/>
      <c r="CC196" s="74"/>
      <c r="CD196" s="109"/>
      <c r="CE196" s="74"/>
      <c r="CF196" s="74"/>
      <c r="CG196" s="109"/>
      <c r="CH196" s="74"/>
      <c r="CI196" s="74"/>
      <c r="CJ196" s="109"/>
      <c r="CK196" s="74"/>
      <c r="CL196" s="74"/>
      <c r="CM196" s="109"/>
      <c r="CN196" s="74"/>
      <c r="CO196" s="74"/>
      <c r="CP196" s="109"/>
      <c r="CQ196" s="74"/>
      <c r="CR196" s="74"/>
      <c r="CS196" s="109"/>
      <c r="CT196" s="74"/>
      <c r="CU196" s="74"/>
      <c r="CV196" s="109"/>
      <c r="CW196" s="74"/>
      <c r="CX196" s="74"/>
      <c r="CY196" s="109"/>
      <c r="CZ196" s="74"/>
      <c r="DA196" s="74"/>
      <c r="DB196" s="109"/>
      <c r="DC196" s="74"/>
      <c r="DD196" s="74"/>
      <c r="DE196" s="109"/>
      <c r="DF196" s="74"/>
      <c r="DG196" s="74"/>
      <c r="DH196" s="74"/>
      <c r="DI196" s="78"/>
      <c r="DJ196" s="74"/>
      <c r="DK196" s="109"/>
      <c r="DL196" s="78"/>
      <c r="DM196" s="74"/>
      <c r="DN196" s="109"/>
      <c r="DO196" s="78"/>
      <c r="DP196" s="74"/>
      <c r="DQ196" s="109"/>
      <c r="DR196" s="78"/>
      <c r="DS196" s="74"/>
      <c r="DT196" s="109"/>
      <c r="DU196" s="78"/>
      <c r="DV196" s="74"/>
      <c r="DW196" s="109"/>
      <c r="DX196" s="78">
        <v>4182</v>
      </c>
      <c r="DY196" s="74">
        <v>4181.79</v>
      </c>
      <c r="DZ196" s="74">
        <f t="shared" si="751"/>
        <v>99.994978479196561</v>
      </c>
      <c r="EA196" s="78"/>
      <c r="EB196" s="74"/>
      <c r="EC196" s="109"/>
      <c r="ED196" s="78"/>
      <c r="EE196" s="74"/>
      <c r="EF196" s="109"/>
      <c r="EG196" s="78"/>
      <c r="EH196" s="74"/>
      <c r="EI196" s="109"/>
      <c r="EJ196" s="78"/>
      <c r="EK196" s="74"/>
      <c r="EL196" s="109"/>
      <c r="EM196" s="78"/>
      <c r="EN196" s="74"/>
      <c r="EO196" s="109"/>
      <c r="EP196" s="74"/>
      <c r="EQ196" s="74"/>
      <c r="ER196" s="109"/>
      <c r="ES196" s="74"/>
      <c r="ET196" s="74"/>
      <c r="EU196" s="109"/>
      <c r="EV196" s="78"/>
      <c r="EW196" s="74"/>
      <c r="EX196" s="109"/>
      <c r="EY196" s="78"/>
      <c r="EZ196" s="74"/>
      <c r="FA196" s="109"/>
      <c r="FB196" s="78"/>
      <c r="FC196" s="74"/>
      <c r="FD196" s="109"/>
      <c r="FE196" s="78"/>
      <c r="FF196" s="74"/>
      <c r="FG196" s="109"/>
      <c r="FH196" s="78"/>
      <c r="FI196" s="74"/>
      <c r="FJ196" s="109"/>
      <c r="FK196" s="74"/>
      <c r="FL196" s="74"/>
      <c r="FM196" s="109"/>
      <c r="FN196" s="78"/>
      <c r="FO196" s="74"/>
      <c r="FP196" s="109"/>
      <c r="FQ196" s="74"/>
      <c r="FR196" s="74"/>
      <c r="FS196" s="109"/>
      <c r="FT196" s="74"/>
      <c r="FU196" s="74"/>
      <c r="FV196" s="109"/>
      <c r="FW196" s="74"/>
      <c r="FX196" s="74"/>
      <c r="FY196" s="109"/>
      <c r="FZ196" s="74"/>
      <c r="GA196" s="74"/>
      <c r="GB196" s="78"/>
      <c r="GC196" s="74"/>
      <c r="GD196" s="74"/>
      <c r="GE196" s="109"/>
      <c r="GF196" s="74"/>
      <c r="GG196" s="74"/>
      <c r="GH196" s="109"/>
      <c r="GI196" s="74"/>
      <c r="GJ196" s="74"/>
      <c r="GK196" s="109"/>
      <c r="GL196" s="74"/>
      <c r="GM196" s="74"/>
      <c r="GN196" s="109"/>
      <c r="GO196" s="74"/>
      <c r="GP196" s="74"/>
      <c r="GQ196" s="74"/>
      <c r="GR196" s="74"/>
      <c r="GS196" s="74"/>
      <c r="GT196" s="74"/>
      <c r="GU196" s="74"/>
      <c r="GV196" s="74"/>
      <c r="GW196" s="74"/>
      <c r="GX196" s="74"/>
      <c r="GY196" s="74"/>
      <c r="GZ196" s="74"/>
      <c r="HA196" s="74"/>
      <c r="HB196" s="74"/>
      <c r="HC196" s="74"/>
    </row>
    <row r="197" spans="1:211" s="32" customFormat="1" ht="31.5" x14ac:dyDescent="0.25">
      <c r="A197" s="40" t="s">
        <v>358</v>
      </c>
      <c r="B197" s="133">
        <f t="shared" si="663"/>
        <v>77073.254201999996</v>
      </c>
      <c r="C197" s="133">
        <f t="shared" si="664"/>
        <v>59172.339400000004</v>
      </c>
      <c r="D197" s="91">
        <f t="shared" ref="D197" si="842">C197/B197*100</f>
        <v>76.774154682655819</v>
      </c>
      <c r="E197" s="92">
        <f t="shared" ref="E197:BL197" si="843">E198+E199+E200</f>
        <v>0</v>
      </c>
      <c r="F197" s="92">
        <f t="shared" si="843"/>
        <v>0</v>
      </c>
      <c r="G197" s="92">
        <f t="shared" si="843"/>
        <v>0</v>
      </c>
      <c r="H197" s="92">
        <f t="shared" si="843"/>
        <v>0</v>
      </c>
      <c r="I197" s="92">
        <f t="shared" si="843"/>
        <v>0</v>
      </c>
      <c r="J197" s="92">
        <f t="shared" si="843"/>
        <v>0</v>
      </c>
      <c r="K197" s="92">
        <f t="shared" ref="K197:M197" si="844">K198+K199+K200</f>
        <v>0</v>
      </c>
      <c r="L197" s="92">
        <f t="shared" si="844"/>
        <v>0</v>
      </c>
      <c r="M197" s="92">
        <f t="shared" si="844"/>
        <v>0</v>
      </c>
      <c r="N197" s="92">
        <f t="shared" ref="N197:P197" si="845">N198+N199+N200</f>
        <v>0</v>
      </c>
      <c r="O197" s="92">
        <f t="shared" si="845"/>
        <v>0</v>
      </c>
      <c r="P197" s="92">
        <f t="shared" si="845"/>
        <v>0</v>
      </c>
      <c r="Q197" s="92">
        <f t="shared" ref="Q197:S197" si="846">Q198+Q199+Q200</f>
        <v>0</v>
      </c>
      <c r="R197" s="92">
        <f t="shared" si="846"/>
        <v>0</v>
      </c>
      <c r="S197" s="92">
        <f t="shared" si="846"/>
        <v>0</v>
      </c>
      <c r="T197" s="92">
        <f t="shared" ref="T197:V197" si="847">T198+T199+T200</f>
        <v>0</v>
      </c>
      <c r="U197" s="92">
        <f t="shared" si="847"/>
        <v>0</v>
      </c>
      <c r="V197" s="92">
        <f t="shared" si="847"/>
        <v>0</v>
      </c>
      <c r="W197" s="92">
        <f t="shared" ref="W197:Y197" si="848">W198+W199+W200</f>
        <v>0</v>
      </c>
      <c r="X197" s="92">
        <f t="shared" si="848"/>
        <v>0</v>
      </c>
      <c r="Y197" s="92">
        <f t="shared" si="848"/>
        <v>0</v>
      </c>
      <c r="Z197" s="92">
        <f t="shared" si="843"/>
        <v>547.64639999999997</v>
      </c>
      <c r="AA197" s="92">
        <f t="shared" si="843"/>
        <v>547.64639999999997</v>
      </c>
      <c r="AB197" s="91">
        <f t="shared" ref="AB197:AB213" si="849">AA197/Z197*100</f>
        <v>100</v>
      </c>
      <c r="AC197" s="92">
        <f t="shared" si="843"/>
        <v>0</v>
      </c>
      <c r="AD197" s="92">
        <f t="shared" si="843"/>
        <v>0</v>
      </c>
      <c r="AE197" s="92">
        <f t="shared" si="843"/>
        <v>0</v>
      </c>
      <c r="AF197" s="92">
        <f t="shared" si="843"/>
        <v>0</v>
      </c>
      <c r="AG197" s="92">
        <f t="shared" si="843"/>
        <v>0</v>
      </c>
      <c r="AH197" s="92">
        <f t="shared" si="843"/>
        <v>0</v>
      </c>
      <c r="AI197" s="92">
        <f t="shared" si="843"/>
        <v>2870</v>
      </c>
      <c r="AJ197" s="92">
        <f t="shared" si="843"/>
        <v>2870</v>
      </c>
      <c r="AK197" s="92">
        <f>AJ197/AI197*100</f>
        <v>100</v>
      </c>
      <c r="AL197" s="92">
        <f t="shared" si="843"/>
        <v>102.04082</v>
      </c>
      <c r="AM197" s="92">
        <f t="shared" si="843"/>
        <v>102.04083</v>
      </c>
      <c r="AN197" s="91">
        <f>AM197/AL197*100</f>
        <v>100.00000979999966</v>
      </c>
      <c r="AO197" s="92">
        <f t="shared" si="843"/>
        <v>51.020412</v>
      </c>
      <c r="AP197" s="92">
        <f t="shared" si="843"/>
        <v>51.020420000000001</v>
      </c>
      <c r="AQ197" s="91">
        <f>AP197/AO197*100</f>
        <v>100.00001567999884</v>
      </c>
      <c r="AR197" s="92">
        <f t="shared" ref="AR197:AS197" si="850">AR198+AR199+AR200</f>
        <v>45.805999999999997</v>
      </c>
      <c r="AS197" s="92">
        <f t="shared" si="850"/>
        <v>45.805999999999997</v>
      </c>
      <c r="AT197" s="91">
        <f>AS197/AR197*100</f>
        <v>100</v>
      </c>
      <c r="AU197" s="92"/>
      <c r="AV197" s="92"/>
      <c r="AW197" s="91"/>
      <c r="AX197" s="92"/>
      <c r="AY197" s="92"/>
      <c r="AZ197" s="91"/>
      <c r="BA197" s="92">
        <f t="shared" si="843"/>
        <v>0</v>
      </c>
      <c r="BB197" s="92">
        <f t="shared" si="843"/>
        <v>0</v>
      </c>
      <c r="BC197" s="92">
        <f t="shared" si="843"/>
        <v>0</v>
      </c>
      <c r="BD197" s="92">
        <f t="shared" si="843"/>
        <v>2378.4492999999998</v>
      </c>
      <c r="BE197" s="92">
        <f t="shared" si="843"/>
        <v>719.41380000000004</v>
      </c>
      <c r="BF197" s="91">
        <f t="shared" si="661"/>
        <v>30.247178277039588</v>
      </c>
      <c r="BG197" s="92">
        <f t="shared" si="843"/>
        <v>11000</v>
      </c>
      <c r="BH197" s="92">
        <f t="shared" si="843"/>
        <v>11000</v>
      </c>
      <c r="BI197" s="91">
        <f t="shared" ref="BI197" si="851">BH197/BG197*100</f>
        <v>100</v>
      </c>
      <c r="BJ197" s="92">
        <f t="shared" si="843"/>
        <v>14883.3</v>
      </c>
      <c r="BK197" s="92">
        <f t="shared" si="843"/>
        <v>8648.6903299999994</v>
      </c>
      <c r="BL197" s="92">
        <f t="shared" si="843"/>
        <v>58.110031579018099</v>
      </c>
      <c r="BM197" s="92">
        <f t="shared" ref="BM197:DH197" si="852">BM198+BM199+BM200</f>
        <v>0</v>
      </c>
      <c r="BN197" s="92">
        <f t="shared" si="852"/>
        <v>0</v>
      </c>
      <c r="BO197" s="92">
        <f t="shared" si="852"/>
        <v>0</v>
      </c>
      <c r="BP197" s="92">
        <f t="shared" ref="BP197:BR197" si="853">BP198+BP199+BP200</f>
        <v>0</v>
      </c>
      <c r="BQ197" s="92">
        <f t="shared" si="853"/>
        <v>0</v>
      </c>
      <c r="BR197" s="92">
        <f t="shared" si="853"/>
        <v>0</v>
      </c>
      <c r="BS197" s="92">
        <f t="shared" si="852"/>
        <v>2585.6999999999998</v>
      </c>
      <c r="BT197" s="92">
        <f t="shared" si="852"/>
        <v>2024.74146</v>
      </c>
      <c r="BU197" s="92">
        <f t="shared" si="852"/>
        <v>78.305350968789895</v>
      </c>
      <c r="BV197" s="92">
        <f t="shared" ref="BV197:BW197" si="854">BV198+BV199+BV200</f>
        <v>517.20000000000005</v>
      </c>
      <c r="BW197" s="92">
        <f t="shared" si="854"/>
        <v>0</v>
      </c>
      <c r="BX197" s="92">
        <f t="shared" ref="BX197:BX198" si="855">BW197/BV197*100</f>
        <v>0</v>
      </c>
      <c r="BY197" s="92">
        <f t="shared" ref="BY197:CA197" si="856">BY198+BY199+BY200</f>
        <v>560</v>
      </c>
      <c r="BZ197" s="92">
        <f t="shared" si="856"/>
        <v>0</v>
      </c>
      <c r="CA197" s="92">
        <f t="shared" si="856"/>
        <v>0</v>
      </c>
      <c r="CB197" s="92">
        <f t="shared" si="852"/>
        <v>0</v>
      </c>
      <c r="CC197" s="92">
        <f t="shared" si="852"/>
        <v>0</v>
      </c>
      <c r="CD197" s="92">
        <f t="shared" si="852"/>
        <v>0</v>
      </c>
      <c r="CE197" s="92">
        <f t="shared" si="852"/>
        <v>0</v>
      </c>
      <c r="CF197" s="92">
        <f t="shared" si="852"/>
        <v>0</v>
      </c>
      <c r="CG197" s="92">
        <f t="shared" si="852"/>
        <v>0</v>
      </c>
      <c r="CH197" s="92">
        <f t="shared" ref="CH197:CJ197" si="857">CH198+CH199+CH200</f>
        <v>0</v>
      </c>
      <c r="CI197" s="92">
        <f t="shared" si="857"/>
        <v>0</v>
      </c>
      <c r="CJ197" s="92">
        <f t="shared" si="857"/>
        <v>0</v>
      </c>
      <c r="CK197" s="92">
        <f t="shared" si="852"/>
        <v>0</v>
      </c>
      <c r="CL197" s="92">
        <f t="shared" si="852"/>
        <v>0</v>
      </c>
      <c r="CM197" s="92">
        <f t="shared" si="852"/>
        <v>0</v>
      </c>
      <c r="CN197" s="92">
        <f t="shared" si="852"/>
        <v>0</v>
      </c>
      <c r="CO197" s="92">
        <f t="shared" si="852"/>
        <v>0</v>
      </c>
      <c r="CP197" s="92">
        <f t="shared" si="852"/>
        <v>0</v>
      </c>
      <c r="CQ197" s="92">
        <f t="shared" ref="CQ197:CS197" si="858">CQ198+CQ199+CQ200</f>
        <v>0</v>
      </c>
      <c r="CR197" s="92">
        <f t="shared" si="858"/>
        <v>0</v>
      </c>
      <c r="CS197" s="92">
        <f t="shared" si="858"/>
        <v>0</v>
      </c>
      <c r="CT197" s="92">
        <f t="shared" si="852"/>
        <v>0</v>
      </c>
      <c r="CU197" s="92">
        <f t="shared" si="852"/>
        <v>0</v>
      </c>
      <c r="CV197" s="92">
        <f t="shared" si="852"/>
        <v>0</v>
      </c>
      <c r="CW197" s="92">
        <f t="shared" si="852"/>
        <v>0</v>
      </c>
      <c r="CX197" s="92">
        <f t="shared" si="852"/>
        <v>0</v>
      </c>
      <c r="CY197" s="92">
        <f t="shared" si="852"/>
        <v>0</v>
      </c>
      <c r="CZ197" s="92">
        <f t="shared" si="852"/>
        <v>0</v>
      </c>
      <c r="DA197" s="92">
        <f t="shared" si="852"/>
        <v>0</v>
      </c>
      <c r="DB197" s="92">
        <f t="shared" si="852"/>
        <v>0</v>
      </c>
      <c r="DC197" s="92">
        <f t="shared" si="852"/>
        <v>26.1</v>
      </c>
      <c r="DD197" s="92">
        <f t="shared" si="852"/>
        <v>0</v>
      </c>
      <c r="DE197" s="92">
        <f t="shared" si="852"/>
        <v>0</v>
      </c>
      <c r="DF197" s="92">
        <f t="shared" si="852"/>
        <v>0</v>
      </c>
      <c r="DG197" s="92">
        <f t="shared" si="852"/>
        <v>0</v>
      </c>
      <c r="DH197" s="92">
        <f t="shared" si="852"/>
        <v>0</v>
      </c>
      <c r="DI197" s="92">
        <f t="shared" ref="DI197:DY197" si="859">DI198+DI199+DI200</f>
        <v>0</v>
      </c>
      <c r="DJ197" s="92">
        <f t="shared" si="859"/>
        <v>0</v>
      </c>
      <c r="DK197" s="92">
        <f t="shared" si="859"/>
        <v>0</v>
      </c>
      <c r="DL197" s="92">
        <f t="shared" ref="DL197:DN197" si="860">DL198+DL199+DL200</f>
        <v>0</v>
      </c>
      <c r="DM197" s="92">
        <f t="shared" si="860"/>
        <v>0</v>
      </c>
      <c r="DN197" s="92">
        <f t="shared" si="860"/>
        <v>0</v>
      </c>
      <c r="DO197" s="92">
        <f t="shared" ref="DO197:DQ197" si="861">DO198+DO199+DO200</f>
        <v>0</v>
      </c>
      <c r="DP197" s="92">
        <f t="shared" si="861"/>
        <v>0</v>
      </c>
      <c r="DQ197" s="92">
        <f t="shared" si="861"/>
        <v>0</v>
      </c>
      <c r="DR197" s="92">
        <f t="shared" ref="DR197:DT197" si="862">DR198+DR199+DR200</f>
        <v>0</v>
      </c>
      <c r="DS197" s="92">
        <f t="shared" si="862"/>
        <v>0</v>
      </c>
      <c r="DT197" s="92">
        <f t="shared" si="862"/>
        <v>0</v>
      </c>
      <c r="DU197" s="92">
        <f t="shared" si="859"/>
        <v>3831.5</v>
      </c>
      <c r="DV197" s="92">
        <f t="shared" si="859"/>
        <v>1940.3471000000002</v>
      </c>
      <c r="DW197" s="92">
        <f t="shared" si="132"/>
        <v>50.641970507634092</v>
      </c>
      <c r="DX197" s="92">
        <f t="shared" si="859"/>
        <v>8049</v>
      </c>
      <c r="DY197" s="92">
        <f t="shared" si="859"/>
        <v>8049</v>
      </c>
      <c r="DZ197" s="91">
        <f t="shared" si="751"/>
        <v>100</v>
      </c>
      <c r="EA197" s="92">
        <f t="shared" ref="EA197:EC197" si="863">EA198+EA199+EA200</f>
        <v>0</v>
      </c>
      <c r="EB197" s="92">
        <f t="shared" si="863"/>
        <v>0</v>
      </c>
      <c r="EC197" s="92">
        <f t="shared" si="863"/>
        <v>0</v>
      </c>
      <c r="ED197" s="92">
        <f t="shared" ref="ED197:EF197" si="864">ED198+ED199+ED200</f>
        <v>0</v>
      </c>
      <c r="EE197" s="92">
        <f t="shared" si="864"/>
        <v>0</v>
      </c>
      <c r="EF197" s="92">
        <f t="shared" si="864"/>
        <v>0</v>
      </c>
      <c r="EG197" s="92">
        <f t="shared" ref="EG197:EI197" si="865">EG198+EG199+EG200</f>
        <v>0</v>
      </c>
      <c r="EH197" s="92">
        <f t="shared" si="865"/>
        <v>0</v>
      </c>
      <c r="EI197" s="92">
        <f t="shared" si="865"/>
        <v>0</v>
      </c>
      <c r="EJ197" s="92">
        <f t="shared" ref="EJ197:EL197" si="866">EJ198+EJ199+EJ200</f>
        <v>0</v>
      </c>
      <c r="EK197" s="92">
        <f t="shared" si="866"/>
        <v>0</v>
      </c>
      <c r="EL197" s="92">
        <f t="shared" si="866"/>
        <v>0</v>
      </c>
      <c r="EM197" s="92">
        <f t="shared" ref="EM197:EU197" si="867">EM198+EM199+EM200</f>
        <v>0</v>
      </c>
      <c r="EN197" s="92">
        <f t="shared" si="867"/>
        <v>0</v>
      </c>
      <c r="EO197" s="92">
        <f t="shared" si="867"/>
        <v>0</v>
      </c>
      <c r="EP197" s="92">
        <f t="shared" si="867"/>
        <v>2000</v>
      </c>
      <c r="EQ197" s="92">
        <f t="shared" si="867"/>
        <v>2000</v>
      </c>
      <c r="ER197" s="92">
        <f t="shared" si="867"/>
        <v>100</v>
      </c>
      <c r="ES197" s="92">
        <f t="shared" si="867"/>
        <v>2000</v>
      </c>
      <c r="ET197" s="92">
        <f t="shared" si="867"/>
        <v>2000</v>
      </c>
      <c r="EU197" s="92">
        <f t="shared" si="867"/>
        <v>100</v>
      </c>
      <c r="EV197" s="92">
        <f t="shared" ref="EV197:EX197" si="868">EV198+EV199+EV200</f>
        <v>0</v>
      </c>
      <c r="EW197" s="92">
        <f t="shared" si="868"/>
        <v>0</v>
      </c>
      <c r="EX197" s="92">
        <f t="shared" si="868"/>
        <v>0</v>
      </c>
      <c r="EY197" s="92">
        <f t="shared" ref="EY197:FA197" si="869">EY198+EY199+EY200</f>
        <v>0</v>
      </c>
      <c r="EZ197" s="92">
        <f t="shared" si="869"/>
        <v>0</v>
      </c>
      <c r="FA197" s="92">
        <f t="shared" si="869"/>
        <v>0</v>
      </c>
      <c r="FB197" s="92">
        <f t="shared" ref="FB197:FD197" si="870">FB198+FB199+FB200</f>
        <v>0</v>
      </c>
      <c r="FC197" s="92">
        <f t="shared" si="870"/>
        <v>0</v>
      </c>
      <c r="FD197" s="92">
        <f t="shared" si="870"/>
        <v>0</v>
      </c>
      <c r="FE197" s="92">
        <f t="shared" ref="FE197:FG197" si="871">FE198+FE199+FE200</f>
        <v>0</v>
      </c>
      <c r="FF197" s="92">
        <f t="shared" si="871"/>
        <v>0</v>
      </c>
      <c r="FG197" s="92">
        <f t="shared" si="871"/>
        <v>0</v>
      </c>
      <c r="FH197" s="92">
        <f t="shared" ref="FH197:FM197" si="872">FH198+FH199+FH200</f>
        <v>0</v>
      </c>
      <c r="FI197" s="92">
        <f t="shared" si="872"/>
        <v>0</v>
      </c>
      <c r="FJ197" s="92">
        <f t="shared" si="872"/>
        <v>0</v>
      </c>
      <c r="FK197" s="92">
        <f t="shared" si="872"/>
        <v>1082.5</v>
      </c>
      <c r="FL197" s="92">
        <f t="shared" si="872"/>
        <v>0</v>
      </c>
      <c r="FM197" s="92">
        <f t="shared" si="872"/>
        <v>0</v>
      </c>
      <c r="FN197" s="92">
        <f t="shared" ref="FN197:FR197" si="873">FN198+FN199+FN200</f>
        <v>0</v>
      </c>
      <c r="FO197" s="92">
        <f t="shared" si="873"/>
        <v>0</v>
      </c>
      <c r="FP197" s="92">
        <f t="shared" si="873"/>
        <v>0</v>
      </c>
      <c r="FQ197" s="92">
        <f t="shared" si="873"/>
        <v>0</v>
      </c>
      <c r="FR197" s="92">
        <f t="shared" si="873"/>
        <v>0</v>
      </c>
      <c r="FS197" s="92"/>
      <c r="FT197" s="92">
        <f t="shared" ref="FT197:FX197" si="874">FT198+FT199+FT200</f>
        <v>0</v>
      </c>
      <c r="FU197" s="92">
        <f t="shared" si="874"/>
        <v>0</v>
      </c>
      <c r="FV197" s="92">
        <f t="shared" si="874"/>
        <v>0</v>
      </c>
      <c r="FW197" s="92">
        <f t="shared" si="874"/>
        <v>19803.595510000003</v>
      </c>
      <c r="FX197" s="92">
        <f t="shared" si="874"/>
        <v>18935.63306</v>
      </c>
      <c r="FY197" s="92">
        <f t="shared" ref="FY197:FY198" si="875">FX197/FW197*100</f>
        <v>95.617147151073056</v>
      </c>
      <c r="FZ197" s="92">
        <f t="shared" ref="FZ197:GA197" si="876">FZ198+FZ199+FZ200</f>
        <v>238</v>
      </c>
      <c r="GA197" s="92">
        <f t="shared" si="876"/>
        <v>238</v>
      </c>
      <c r="GB197" s="92">
        <f t="shared" ref="GB197:GB198" si="877">GA197/FZ197*100</f>
        <v>100</v>
      </c>
      <c r="GC197" s="92">
        <f t="shared" ref="GC197:GE197" si="878">GC198+GC199+GC200</f>
        <v>0</v>
      </c>
      <c r="GD197" s="92">
        <f t="shared" si="878"/>
        <v>0</v>
      </c>
      <c r="GE197" s="92">
        <f t="shared" si="878"/>
        <v>0</v>
      </c>
      <c r="GF197" s="92">
        <f t="shared" ref="GF197:GQ197" si="879">GF198+GF199+GF200</f>
        <v>4178.0957600000002</v>
      </c>
      <c r="GG197" s="92">
        <f t="shared" si="879"/>
        <v>0</v>
      </c>
      <c r="GH197" s="92">
        <f t="shared" si="879"/>
        <v>0</v>
      </c>
      <c r="GI197" s="92">
        <f t="shared" si="879"/>
        <v>0</v>
      </c>
      <c r="GJ197" s="92">
        <f t="shared" si="879"/>
        <v>0</v>
      </c>
      <c r="GK197" s="92">
        <f t="shared" si="879"/>
        <v>0</v>
      </c>
      <c r="GL197" s="92">
        <f t="shared" si="879"/>
        <v>0</v>
      </c>
      <c r="GM197" s="92">
        <f t="shared" si="879"/>
        <v>0</v>
      </c>
      <c r="GN197" s="92">
        <f t="shared" si="879"/>
        <v>0</v>
      </c>
      <c r="GO197" s="92">
        <f t="shared" si="879"/>
        <v>0</v>
      </c>
      <c r="GP197" s="92">
        <f t="shared" si="879"/>
        <v>0</v>
      </c>
      <c r="GQ197" s="92">
        <f t="shared" si="879"/>
        <v>0</v>
      </c>
      <c r="GR197" s="92">
        <f t="shared" ref="GR197:GT197" si="880">GR198+GR199+GR200</f>
        <v>0</v>
      </c>
      <c r="GS197" s="92">
        <f t="shared" si="880"/>
        <v>0</v>
      </c>
      <c r="GT197" s="92">
        <f t="shared" si="880"/>
        <v>0</v>
      </c>
      <c r="GU197" s="92">
        <f t="shared" ref="GU197:GY197" si="881">GU198+GU199+GU200</f>
        <v>0</v>
      </c>
      <c r="GV197" s="92">
        <f t="shared" si="881"/>
        <v>0</v>
      </c>
      <c r="GW197" s="92">
        <f t="shared" si="881"/>
        <v>0</v>
      </c>
      <c r="GX197" s="92">
        <f t="shared" si="881"/>
        <v>323.3</v>
      </c>
      <c r="GY197" s="92">
        <f t="shared" si="881"/>
        <v>0</v>
      </c>
      <c r="GZ197" s="91">
        <f t="shared" ref="GZ197" si="882">GY197/GX197*100</f>
        <v>0</v>
      </c>
      <c r="HA197" s="92"/>
      <c r="HB197" s="92"/>
      <c r="HC197" s="91"/>
    </row>
    <row r="198" spans="1:211" s="31" customFormat="1" ht="31.5" x14ac:dyDescent="0.25">
      <c r="A198" s="41" t="s">
        <v>332</v>
      </c>
      <c r="B198" s="134">
        <f t="shared" si="663"/>
        <v>51467.709142000007</v>
      </c>
      <c r="C198" s="134">
        <f t="shared" si="664"/>
        <v>39403.925600000002</v>
      </c>
      <c r="D198" s="74">
        <f t="shared" si="104"/>
        <v>76.560480846901726</v>
      </c>
      <c r="E198" s="78"/>
      <c r="F198" s="74"/>
      <c r="G198" s="74"/>
      <c r="H198" s="78"/>
      <c r="I198" s="78"/>
      <c r="J198" s="74"/>
      <c r="K198" s="78"/>
      <c r="L198" s="78"/>
      <c r="M198" s="74"/>
      <c r="N198" s="78"/>
      <c r="O198" s="78"/>
      <c r="P198" s="74"/>
      <c r="Q198" s="78"/>
      <c r="R198" s="78"/>
      <c r="S198" s="74"/>
      <c r="T198" s="78"/>
      <c r="U198" s="78"/>
      <c r="V198" s="74"/>
      <c r="W198" s="78"/>
      <c r="X198" s="78"/>
      <c r="Y198" s="74"/>
      <c r="Z198" s="74">
        <v>547.64639999999997</v>
      </c>
      <c r="AA198" s="74">
        <v>547.64639999999997</v>
      </c>
      <c r="AB198" s="74">
        <f t="shared" si="849"/>
        <v>100</v>
      </c>
      <c r="AC198" s="74"/>
      <c r="AD198" s="74"/>
      <c r="AE198" s="74"/>
      <c r="AF198" s="78">
        <v>0</v>
      </c>
      <c r="AG198" s="78">
        <v>0</v>
      </c>
      <c r="AH198" s="74"/>
      <c r="AI198" s="78">
        <v>2870</v>
      </c>
      <c r="AJ198" s="78">
        <v>2870</v>
      </c>
      <c r="AK198" s="78">
        <f>AJ198/AI198*100</f>
        <v>100</v>
      </c>
      <c r="AL198" s="78">
        <v>102.04082</v>
      </c>
      <c r="AM198" s="78">
        <v>102.04083</v>
      </c>
      <c r="AN198" s="74">
        <f>AM198/AL198*100</f>
        <v>100.00000979999966</v>
      </c>
      <c r="AO198" s="78">
        <v>51.020412</v>
      </c>
      <c r="AP198" s="78">
        <v>51.020420000000001</v>
      </c>
      <c r="AQ198" s="74">
        <f>AP198/AO198*100</f>
        <v>100.00001567999884</v>
      </c>
      <c r="AR198" s="78">
        <v>45.805999999999997</v>
      </c>
      <c r="AS198" s="78">
        <v>45.805999999999997</v>
      </c>
      <c r="AT198" s="74">
        <f>AS198/AR198*100</f>
        <v>100</v>
      </c>
      <c r="AU198" s="78"/>
      <c r="AV198" s="78"/>
      <c r="AW198" s="74"/>
      <c r="AX198" s="78"/>
      <c r="AY198" s="78"/>
      <c r="AZ198" s="74"/>
      <c r="BA198" s="78"/>
      <c r="BB198" s="78"/>
      <c r="BC198" s="74"/>
      <c r="BD198" s="74"/>
      <c r="BE198" s="74"/>
      <c r="BF198" s="74"/>
      <c r="BG198" s="78">
        <v>0</v>
      </c>
      <c r="BH198" s="78"/>
      <c r="BI198" s="74"/>
      <c r="BJ198" s="78">
        <v>14883.3</v>
      </c>
      <c r="BK198" s="74">
        <v>8648.6903299999994</v>
      </c>
      <c r="BL198" s="78">
        <f t="shared" si="118"/>
        <v>58.110031579018099</v>
      </c>
      <c r="BM198" s="78"/>
      <c r="BN198" s="78"/>
      <c r="BO198" s="78"/>
      <c r="BP198" s="78"/>
      <c r="BQ198" s="78"/>
      <c r="BR198" s="78"/>
      <c r="BS198" s="78">
        <v>2585.6999999999998</v>
      </c>
      <c r="BT198" s="78">
        <v>2024.74146</v>
      </c>
      <c r="BU198" s="78">
        <f t="shared" si="121"/>
        <v>78.305350968789895</v>
      </c>
      <c r="BV198" s="78">
        <v>517.20000000000005</v>
      </c>
      <c r="BW198" s="78"/>
      <c r="BX198" s="78">
        <f t="shared" si="855"/>
        <v>0</v>
      </c>
      <c r="BY198" s="78">
        <v>560</v>
      </c>
      <c r="BZ198" s="78"/>
      <c r="CA198" s="78">
        <f t="shared" ref="CA198" si="883">BZ198/BY198*100</f>
        <v>0</v>
      </c>
      <c r="CB198" s="78"/>
      <c r="CC198" s="108"/>
      <c r="CD198" s="108"/>
      <c r="CE198" s="78"/>
      <c r="CF198" s="108"/>
      <c r="CG198" s="108"/>
      <c r="CH198" s="78"/>
      <c r="CI198" s="108"/>
      <c r="CJ198" s="108"/>
      <c r="CK198" s="78"/>
      <c r="CL198" s="108"/>
      <c r="CM198" s="108"/>
      <c r="CN198" s="78"/>
      <c r="CO198" s="108"/>
      <c r="CP198" s="108"/>
      <c r="CQ198" s="78"/>
      <c r="CR198" s="108"/>
      <c r="CS198" s="108"/>
      <c r="CT198" s="78"/>
      <c r="CU198" s="108"/>
      <c r="CV198" s="108"/>
      <c r="CW198" s="78"/>
      <c r="CX198" s="108"/>
      <c r="CY198" s="108"/>
      <c r="CZ198" s="78"/>
      <c r="DA198" s="108"/>
      <c r="DB198" s="108"/>
      <c r="DC198" s="78">
        <v>26.1</v>
      </c>
      <c r="DD198" s="108"/>
      <c r="DE198" s="108"/>
      <c r="DF198" s="78"/>
      <c r="DG198" s="78"/>
      <c r="DH198" s="78"/>
      <c r="DI198" s="78"/>
      <c r="DJ198" s="108"/>
      <c r="DK198" s="108"/>
      <c r="DL198" s="78"/>
      <c r="DM198" s="108"/>
      <c r="DN198" s="108"/>
      <c r="DO198" s="78"/>
      <c r="DP198" s="108"/>
      <c r="DQ198" s="108"/>
      <c r="DR198" s="78"/>
      <c r="DS198" s="108"/>
      <c r="DT198" s="108"/>
      <c r="DU198" s="78">
        <v>3831.5</v>
      </c>
      <c r="DV198" s="78">
        <v>1940.3471000000002</v>
      </c>
      <c r="DW198" s="78">
        <f t="shared" si="132"/>
        <v>50.641970507634092</v>
      </c>
      <c r="DX198" s="78"/>
      <c r="DY198" s="108"/>
      <c r="DZ198" s="74"/>
      <c r="EA198" s="78"/>
      <c r="EB198" s="108"/>
      <c r="EC198" s="108"/>
      <c r="ED198" s="78"/>
      <c r="EE198" s="108"/>
      <c r="EF198" s="108"/>
      <c r="EG198" s="78"/>
      <c r="EH198" s="108"/>
      <c r="EI198" s="108"/>
      <c r="EJ198" s="78"/>
      <c r="EK198" s="108"/>
      <c r="EL198" s="108"/>
      <c r="EM198" s="78"/>
      <c r="EN198" s="108"/>
      <c r="EO198" s="108"/>
      <c r="EP198" s="78">
        <v>2000</v>
      </c>
      <c r="EQ198" s="78">
        <v>2000</v>
      </c>
      <c r="ER198" s="78">
        <f t="shared" ref="ER198" si="884">EQ198/EP198*100</f>
        <v>100</v>
      </c>
      <c r="ES198" s="78">
        <v>2000</v>
      </c>
      <c r="ET198" s="78">
        <v>2000</v>
      </c>
      <c r="EU198" s="78">
        <f t="shared" ref="EU198" si="885">ET198/ES198*100</f>
        <v>100</v>
      </c>
      <c r="EV198" s="78"/>
      <c r="EW198" s="108"/>
      <c r="EX198" s="108"/>
      <c r="EY198" s="78"/>
      <c r="EZ198" s="108"/>
      <c r="FA198" s="108"/>
      <c r="FB198" s="78"/>
      <c r="FC198" s="108"/>
      <c r="FD198" s="108"/>
      <c r="FE198" s="78"/>
      <c r="FF198" s="108"/>
      <c r="FG198" s="108"/>
      <c r="FH198" s="78"/>
      <c r="FI198" s="108"/>
      <c r="FJ198" s="108"/>
      <c r="FK198" s="78">
        <v>1082.5</v>
      </c>
      <c r="FL198" s="78"/>
      <c r="FM198" s="78">
        <f t="shared" ref="FM198" si="886">FL198/FK198*100</f>
        <v>0</v>
      </c>
      <c r="FN198" s="78"/>
      <c r="FO198" s="108"/>
      <c r="FP198" s="108"/>
      <c r="FQ198" s="78"/>
      <c r="FR198" s="78"/>
      <c r="FS198" s="78"/>
      <c r="FT198" s="78"/>
      <c r="FU198" s="78"/>
      <c r="FV198" s="78"/>
      <c r="FW198" s="78">
        <v>19803.595510000003</v>
      </c>
      <c r="FX198" s="78">
        <v>18935.63306</v>
      </c>
      <c r="FY198" s="78">
        <f t="shared" si="875"/>
        <v>95.617147151073056</v>
      </c>
      <c r="FZ198" s="78">
        <v>238</v>
      </c>
      <c r="GA198" s="78">
        <v>238</v>
      </c>
      <c r="GB198" s="78">
        <f t="shared" si="877"/>
        <v>100</v>
      </c>
      <c r="GC198" s="78"/>
      <c r="GD198" s="78"/>
      <c r="GE198" s="78"/>
      <c r="GF198" s="78"/>
      <c r="GG198" s="78"/>
      <c r="GH198" s="78"/>
      <c r="GI198" s="78"/>
      <c r="GJ198" s="78"/>
      <c r="GK198" s="78"/>
      <c r="GL198" s="78"/>
      <c r="GM198" s="78"/>
      <c r="GN198" s="78"/>
      <c r="GO198" s="78">
        <v>0</v>
      </c>
      <c r="GP198" s="78">
        <v>0</v>
      </c>
      <c r="GQ198" s="74"/>
      <c r="GR198" s="78">
        <v>0</v>
      </c>
      <c r="GS198" s="78">
        <v>0</v>
      </c>
      <c r="GT198" s="74"/>
      <c r="GU198" s="78">
        <v>0</v>
      </c>
      <c r="GV198" s="78">
        <v>0</v>
      </c>
      <c r="GW198" s="74"/>
      <c r="GX198" s="78">
        <v>323.3</v>
      </c>
      <c r="GY198" s="78"/>
      <c r="GZ198" s="74">
        <f>GY198/GX198*100</f>
        <v>0</v>
      </c>
      <c r="HA198" s="78"/>
      <c r="HB198" s="78"/>
      <c r="HC198" s="74"/>
    </row>
    <row r="199" spans="1:211" s="31" customFormat="1" ht="15.75" x14ac:dyDescent="0.25">
      <c r="A199" s="41" t="s">
        <v>357</v>
      </c>
      <c r="B199" s="134">
        <f t="shared" si="663"/>
        <v>13103.97683</v>
      </c>
      <c r="C199" s="134">
        <f t="shared" si="664"/>
        <v>11719.4138</v>
      </c>
      <c r="D199" s="74">
        <f>C199/B199*100</f>
        <v>89.434024128994139</v>
      </c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>
        <v>1507.0858799999999</v>
      </c>
      <c r="BE199" s="74">
        <v>719.41380000000004</v>
      </c>
      <c r="BF199" s="74">
        <f t="shared" si="661"/>
        <v>47.735421686785365</v>
      </c>
      <c r="BG199" s="74">
        <v>11000</v>
      </c>
      <c r="BH199" s="74">
        <v>11000</v>
      </c>
      <c r="BI199" s="74">
        <f>BH199/BG199*100</f>
        <v>100</v>
      </c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  <c r="CD199" s="74"/>
      <c r="CE199" s="74"/>
      <c r="CF199" s="74"/>
      <c r="CG199" s="74"/>
      <c r="CH199" s="74"/>
      <c r="CI199" s="74"/>
      <c r="CJ199" s="74"/>
      <c r="CK199" s="74"/>
      <c r="CL199" s="74"/>
      <c r="CM199" s="74"/>
      <c r="CN199" s="74"/>
      <c r="CO199" s="74"/>
      <c r="CP199" s="74"/>
      <c r="CQ199" s="74"/>
      <c r="CR199" s="74"/>
      <c r="CS199" s="74"/>
      <c r="CT199" s="74"/>
      <c r="CU199" s="74"/>
      <c r="CV199" s="74"/>
      <c r="CW199" s="74"/>
      <c r="CX199" s="74"/>
      <c r="CY199" s="74"/>
      <c r="CZ199" s="74"/>
      <c r="DA199" s="74"/>
      <c r="DB199" s="74"/>
      <c r="DC199" s="74"/>
      <c r="DD199" s="74"/>
      <c r="DE199" s="74"/>
      <c r="DF199" s="74"/>
      <c r="DG199" s="74"/>
      <c r="DH199" s="74"/>
      <c r="DI199" s="78"/>
      <c r="DJ199" s="74"/>
      <c r="DK199" s="74"/>
      <c r="DL199" s="78"/>
      <c r="DM199" s="74"/>
      <c r="DN199" s="74"/>
      <c r="DO199" s="78"/>
      <c r="DP199" s="74"/>
      <c r="DQ199" s="74"/>
      <c r="DR199" s="78"/>
      <c r="DS199" s="74"/>
      <c r="DT199" s="74"/>
      <c r="DU199" s="78"/>
      <c r="DV199" s="74"/>
      <c r="DW199" s="74"/>
      <c r="DX199" s="78"/>
      <c r="DY199" s="74"/>
      <c r="DZ199" s="74"/>
      <c r="EA199" s="78"/>
      <c r="EB199" s="74"/>
      <c r="EC199" s="74"/>
      <c r="ED199" s="78"/>
      <c r="EE199" s="74"/>
      <c r="EF199" s="74"/>
      <c r="EG199" s="78"/>
      <c r="EH199" s="74"/>
      <c r="EI199" s="74"/>
      <c r="EJ199" s="78"/>
      <c r="EK199" s="74"/>
      <c r="EL199" s="74"/>
      <c r="EM199" s="78"/>
      <c r="EN199" s="74"/>
      <c r="EO199" s="74"/>
      <c r="EP199" s="74"/>
      <c r="EQ199" s="74"/>
      <c r="ER199" s="74"/>
      <c r="ES199" s="74"/>
      <c r="ET199" s="74"/>
      <c r="EU199" s="74"/>
      <c r="EV199" s="78"/>
      <c r="EW199" s="74"/>
      <c r="EX199" s="74"/>
      <c r="EY199" s="78"/>
      <c r="EZ199" s="74"/>
      <c r="FA199" s="74"/>
      <c r="FB199" s="78"/>
      <c r="FC199" s="74"/>
      <c r="FD199" s="74"/>
      <c r="FE199" s="78"/>
      <c r="FF199" s="74"/>
      <c r="FG199" s="74"/>
      <c r="FH199" s="78"/>
      <c r="FI199" s="74"/>
      <c r="FJ199" s="74"/>
      <c r="FK199" s="74"/>
      <c r="FL199" s="74"/>
      <c r="FM199" s="74"/>
      <c r="FN199" s="78"/>
      <c r="FO199" s="74"/>
      <c r="FP199" s="74"/>
      <c r="FQ199" s="74"/>
      <c r="FR199" s="74"/>
      <c r="FS199" s="74"/>
      <c r="FT199" s="74"/>
      <c r="FU199" s="74"/>
      <c r="FV199" s="74"/>
      <c r="FW199" s="74"/>
      <c r="FX199" s="74"/>
      <c r="FY199" s="74"/>
      <c r="FZ199" s="74"/>
      <c r="GA199" s="74"/>
      <c r="GB199" s="74"/>
      <c r="GC199" s="74"/>
      <c r="GD199" s="74"/>
      <c r="GE199" s="74"/>
      <c r="GF199" s="74">
        <v>596.89094999999998</v>
      </c>
      <c r="GG199" s="74"/>
      <c r="GH199" s="74"/>
      <c r="GI199" s="74"/>
      <c r="GJ199" s="74"/>
      <c r="GK199" s="74"/>
      <c r="GL199" s="74"/>
      <c r="GM199" s="74"/>
      <c r="GN199" s="74"/>
      <c r="GO199" s="74"/>
      <c r="GP199" s="74"/>
      <c r="GQ199" s="74"/>
      <c r="GR199" s="74"/>
      <c r="GS199" s="74"/>
      <c r="GT199" s="74"/>
      <c r="GU199" s="74"/>
      <c r="GV199" s="74"/>
      <c r="GW199" s="74"/>
      <c r="GX199" s="74"/>
      <c r="GY199" s="74"/>
      <c r="GZ199" s="74"/>
      <c r="HA199" s="74"/>
      <c r="HB199" s="74"/>
      <c r="HC199" s="74"/>
    </row>
    <row r="200" spans="1:211" s="31" customFormat="1" ht="15.75" x14ac:dyDescent="0.25">
      <c r="A200" s="41" t="s">
        <v>539</v>
      </c>
      <c r="B200" s="134">
        <f t="shared" si="663"/>
        <v>12501.568230000001</v>
      </c>
      <c r="C200" s="134">
        <f t="shared" si="664"/>
        <v>8049</v>
      </c>
      <c r="D200" s="74">
        <f>C200/B200*100</f>
        <v>64.38392249609791</v>
      </c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>
        <v>871.36342000000002</v>
      </c>
      <c r="BE200" s="74"/>
      <c r="BF200" s="74">
        <f t="shared" ref="BF200" si="887">BE200/BD200*100</f>
        <v>0</v>
      </c>
      <c r="BG200" s="74"/>
      <c r="BH200" s="74"/>
      <c r="BI200" s="74"/>
      <c r="BJ200" s="74"/>
      <c r="BK200" s="112"/>
      <c r="BL200" s="112"/>
      <c r="BM200" s="74"/>
      <c r="BN200" s="74"/>
      <c r="BO200" s="109"/>
      <c r="BP200" s="74"/>
      <c r="BQ200" s="74"/>
      <c r="BR200" s="109"/>
      <c r="BS200" s="74"/>
      <c r="BT200" s="74"/>
      <c r="BU200" s="109"/>
      <c r="BV200" s="74"/>
      <c r="BW200" s="74"/>
      <c r="BX200" s="109"/>
      <c r="BY200" s="74"/>
      <c r="BZ200" s="74"/>
      <c r="CA200" s="109"/>
      <c r="CB200" s="74"/>
      <c r="CC200" s="74"/>
      <c r="CD200" s="109"/>
      <c r="CE200" s="74"/>
      <c r="CF200" s="74"/>
      <c r="CG200" s="109"/>
      <c r="CH200" s="74"/>
      <c r="CI200" s="74"/>
      <c r="CJ200" s="109"/>
      <c r="CK200" s="74"/>
      <c r="CL200" s="74"/>
      <c r="CM200" s="109"/>
      <c r="CN200" s="74"/>
      <c r="CO200" s="74"/>
      <c r="CP200" s="109"/>
      <c r="CQ200" s="74"/>
      <c r="CR200" s="74"/>
      <c r="CS200" s="109"/>
      <c r="CT200" s="74"/>
      <c r="CU200" s="74"/>
      <c r="CV200" s="109"/>
      <c r="CW200" s="74"/>
      <c r="CX200" s="74"/>
      <c r="CY200" s="109"/>
      <c r="CZ200" s="78"/>
      <c r="DA200" s="74"/>
      <c r="DB200" s="74"/>
      <c r="DC200" s="74"/>
      <c r="DD200" s="74"/>
      <c r="DE200" s="109"/>
      <c r="DF200" s="74"/>
      <c r="DG200" s="74"/>
      <c r="DH200" s="74"/>
      <c r="DI200" s="78"/>
      <c r="DJ200" s="74"/>
      <c r="DK200" s="109"/>
      <c r="DL200" s="78"/>
      <c r="DM200" s="74"/>
      <c r="DN200" s="109"/>
      <c r="DO200" s="78"/>
      <c r="DP200" s="74"/>
      <c r="DQ200" s="109"/>
      <c r="DR200" s="78"/>
      <c r="DS200" s="74"/>
      <c r="DT200" s="109"/>
      <c r="DU200" s="78"/>
      <c r="DV200" s="74"/>
      <c r="DW200" s="109"/>
      <c r="DX200" s="78">
        <v>8049</v>
      </c>
      <c r="DY200" s="74">
        <v>8049</v>
      </c>
      <c r="DZ200" s="74">
        <f t="shared" si="751"/>
        <v>100</v>
      </c>
      <c r="EA200" s="78"/>
      <c r="EB200" s="74"/>
      <c r="EC200" s="109"/>
      <c r="ED200" s="78"/>
      <c r="EE200" s="74"/>
      <c r="EF200" s="109"/>
      <c r="EG200" s="78"/>
      <c r="EH200" s="74"/>
      <c r="EI200" s="109"/>
      <c r="EJ200" s="78"/>
      <c r="EK200" s="74"/>
      <c r="EL200" s="109"/>
      <c r="EM200" s="78"/>
      <c r="EN200" s="74"/>
      <c r="EO200" s="109"/>
      <c r="EP200" s="74"/>
      <c r="EQ200" s="74"/>
      <c r="ER200" s="109"/>
      <c r="ES200" s="74"/>
      <c r="ET200" s="74"/>
      <c r="EU200" s="109"/>
      <c r="EV200" s="78"/>
      <c r="EW200" s="74"/>
      <c r="EX200" s="109"/>
      <c r="EY200" s="78"/>
      <c r="EZ200" s="74"/>
      <c r="FA200" s="109"/>
      <c r="FB200" s="78"/>
      <c r="FC200" s="74"/>
      <c r="FD200" s="109"/>
      <c r="FE200" s="78"/>
      <c r="FF200" s="74"/>
      <c r="FG200" s="109"/>
      <c r="FH200" s="78"/>
      <c r="FI200" s="74"/>
      <c r="FJ200" s="109"/>
      <c r="FK200" s="74"/>
      <c r="FL200" s="74"/>
      <c r="FM200" s="109"/>
      <c r="FN200" s="78"/>
      <c r="FO200" s="74"/>
      <c r="FP200" s="109"/>
      <c r="FQ200" s="74"/>
      <c r="FR200" s="74"/>
      <c r="FS200" s="109"/>
      <c r="FT200" s="74"/>
      <c r="FU200" s="74"/>
      <c r="FV200" s="109"/>
      <c r="FW200" s="74"/>
      <c r="FX200" s="74"/>
      <c r="FY200" s="109"/>
      <c r="FZ200" s="74"/>
      <c r="GA200" s="74"/>
      <c r="GB200" s="109"/>
      <c r="GC200" s="74"/>
      <c r="GD200" s="74"/>
      <c r="GE200" s="109"/>
      <c r="GF200" s="74">
        <v>3581.2048100000002</v>
      </c>
      <c r="GG200" s="74"/>
      <c r="GH200" s="109"/>
      <c r="GI200" s="74"/>
      <c r="GJ200" s="74"/>
      <c r="GK200" s="109"/>
      <c r="GL200" s="74"/>
      <c r="GM200" s="74"/>
      <c r="GN200" s="109"/>
      <c r="GO200" s="74"/>
      <c r="GP200" s="74"/>
      <c r="GQ200" s="74"/>
      <c r="GR200" s="74"/>
      <c r="GS200" s="74"/>
      <c r="GT200" s="74"/>
      <c r="GU200" s="74"/>
      <c r="GV200" s="74"/>
      <c r="GW200" s="74"/>
      <c r="GX200" s="74"/>
      <c r="GY200" s="74"/>
      <c r="GZ200" s="74"/>
      <c r="HA200" s="74"/>
      <c r="HB200" s="74"/>
      <c r="HC200" s="74"/>
    </row>
    <row r="201" spans="1:211" s="32" customFormat="1" ht="31.5" x14ac:dyDescent="0.25">
      <c r="A201" s="40" t="s">
        <v>360</v>
      </c>
      <c r="B201" s="133">
        <f t="shared" si="663"/>
        <v>120989.43014200001</v>
      </c>
      <c r="C201" s="133">
        <f t="shared" si="664"/>
        <v>98277.507129999998</v>
      </c>
      <c r="D201" s="91">
        <f t="shared" ref="D201" si="888">C201/B201*100</f>
        <v>81.228175894915765</v>
      </c>
      <c r="E201" s="92">
        <f t="shared" ref="E201:BL201" si="889">E202+E203+E204+E205+E206+E207+E208+E209+E210+E211+E212</f>
        <v>1516.2527</v>
      </c>
      <c r="F201" s="92">
        <f t="shared" si="889"/>
        <v>1516.2527</v>
      </c>
      <c r="G201" s="91">
        <f>F201/E201*100</f>
        <v>100</v>
      </c>
      <c r="H201" s="92">
        <f t="shared" si="889"/>
        <v>240</v>
      </c>
      <c r="I201" s="92">
        <f t="shared" si="889"/>
        <v>240</v>
      </c>
      <c r="J201" s="91">
        <f t="shared" ref="J201:J213" si="890">I201/H201*100</f>
        <v>100</v>
      </c>
      <c r="K201" s="92">
        <f t="shared" ref="K201:M201" si="891">K202+K203+K204+K205+K206+K207+K208+K209+K210+K211+K212</f>
        <v>0</v>
      </c>
      <c r="L201" s="92">
        <f t="shared" si="891"/>
        <v>0</v>
      </c>
      <c r="M201" s="92">
        <f t="shared" si="891"/>
        <v>0</v>
      </c>
      <c r="N201" s="92">
        <f t="shared" ref="N201:P201" si="892">N202+N203+N204+N205+N206+N207+N208+N209+N210+N211+N212</f>
        <v>0</v>
      </c>
      <c r="O201" s="92">
        <f t="shared" si="892"/>
        <v>0</v>
      </c>
      <c r="P201" s="92">
        <f t="shared" si="892"/>
        <v>0</v>
      </c>
      <c r="Q201" s="92">
        <f t="shared" ref="Q201:S201" si="893">Q202+Q203+Q204+Q205+Q206+Q207+Q208+Q209+Q210+Q211+Q212</f>
        <v>0</v>
      </c>
      <c r="R201" s="92">
        <f t="shared" si="893"/>
        <v>0</v>
      </c>
      <c r="S201" s="92">
        <f t="shared" si="893"/>
        <v>0</v>
      </c>
      <c r="T201" s="92">
        <f t="shared" ref="T201:V201" si="894">T202+T203+T204+T205+T206+T207+T208+T209+T210+T211+T212</f>
        <v>0</v>
      </c>
      <c r="U201" s="92">
        <f t="shared" si="894"/>
        <v>0</v>
      </c>
      <c r="V201" s="92">
        <f t="shared" si="894"/>
        <v>0</v>
      </c>
      <c r="W201" s="92">
        <f t="shared" ref="W201:Y201" si="895">W202+W203+W204+W205+W206+W207+W208+W209+W210+W211+W212</f>
        <v>0</v>
      </c>
      <c r="X201" s="92">
        <f t="shared" si="895"/>
        <v>0</v>
      </c>
      <c r="Y201" s="92">
        <f t="shared" si="895"/>
        <v>0</v>
      </c>
      <c r="Z201" s="92">
        <f t="shared" si="889"/>
        <v>573.29999999999995</v>
      </c>
      <c r="AA201" s="92">
        <f t="shared" si="889"/>
        <v>573.29999999999995</v>
      </c>
      <c r="AB201" s="91">
        <f t="shared" si="849"/>
        <v>100</v>
      </c>
      <c r="AC201" s="92">
        <f t="shared" si="889"/>
        <v>0</v>
      </c>
      <c r="AD201" s="92">
        <f t="shared" si="889"/>
        <v>0</v>
      </c>
      <c r="AE201" s="92">
        <f t="shared" si="889"/>
        <v>0</v>
      </c>
      <c r="AF201" s="92">
        <f t="shared" si="889"/>
        <v>0</v>
      </c>
      <c r="AG201" s="92">
        <f t="shared" si="889"/>
        <v>0</v>
      </c>
      <c r="AH201" s="92">
        <f t="shared" si="889"/>
        <v>0</v>
      </c>
      <c r="AI201" s="92">
        <f t="shared" si="889"/>
        <v>0</v>
      </c>
      <c r="AJ201" s="92">
        <f t="shared" si="889"/>
        <v>0</v>
      </c>
      <c r="AK201" s="92">
        <f t="shared" si="889"/>
        <v>0</v>
      </c>
      <c r="AL201" s="92">
        <f t="shared" si="889"/>
        <v>102.04082</v>
      </c>
      <c r="AM201" s="92">
        <f t="shared" si="889"/>
        <v>102.04083</v>
      </c>
      <c r="AN201" s="91">
        <f t="shared" ref="AN201:AN230" si="896">AM201/AL201*100</f>
        <v>100.00000979999966</v>
      </c>
      <c r="AO201" s="92">
        <f t="shared" si="889"/>
        <v>51.020412</v>
      </c>
      <c r="AP201" s="92">
        <f t="shared" si="889"/>
        <v>51.020420000000001</v>
      </c>
      <c r="AQ201" s="91">
        <f t="shared" ref="AQ201:AQ202" si="897">AP201/AO201*100</f>
        <v>100.00001567999884</v>
      </c>
      <c r="AR201" s="92">
        <f t="shared" ref="AR201:AS201" si="898">AR202+AR203+AR204+AR205+AR206+AR207+AR208+AR209+AR210+AR211+AR212</f>
        <v>83.897999999999996</v>
      </c>
      <c r="AS201" s="92">
        <f t="shared" si="898"/>
        <v>83.897999999999996</v>
      </c>
      <c r="AT201" s="91">
        <f t="shared" ref="AT201:AT202" si="899">AS201/AR201*100</f>
        <v>100</v>
      </c>
      <c r="AU201" s="92"/>
      <c r="AV201" s="92"/>
      <c r="AW201" s="91"/>
      <c r="AX201" s="92"/>
      <c r="AY201" s="92"/>
      <c r="AZ201" s="91"/>
      <c r="BA201" s="92">
        <f t="shared" si="889"/>
        <v>0</v>
      </c>
      <c r="BB201" s="92">
        <f t="shared" si="889"/>
        <v>0</v>
      </c>
      <c r="BC201" s="92">
        <f t="shared" si="889"/>
        <v>0</v>
      </c>
      <c r="BD201" s="92">
        <f t="shared" si="889"/>
        <v>2600.8096599999999</v>
      </c>
      <c r="BE201" s="92">
        <f t="shared" si="889"/>
        <v>2150.8246600000002</v>
      </c>
      <c r="BF201" s="91">
        <f t="shared" ref="BF201:BF205" si="900">BE201/BD201*100</f>
        <v>82.69827250641633</v>
      </c>
      <c r="BG201" s="92">
        <f t="shared" si="889"/>
        <v>10000</v>
      </c>
      <c r="BH201" s="92">
        <f t="shared" si="889"/>
        <v>10000</v>
      </c>
      <c r="BI201" s="91">
        <f t="shared" ref="BI201:BI203" si="901">BH201/BG201*100</f>
        <v>100</v>
      </c>
      <c r="BJ201" s="92">
        <f t="shared" si="889"/>
        <v>13497.6</v>
      </c>
      <c r="BK201" s="92">
        <f t="shared" si="889"/>
        <v>8996.9245900000005</v>
      </c>
      <c r="BL201" s="92">
        <f t="shared" si="889"/>
        <v>66.655735760431483</v>
      </c>
      <c r="BM201" s="92">
        <f t="shared" ref="BM201:DG201" si="902">BM202+BM203+BM204+BM205+BM206+BM207+BM208+BM209+BM210+BM211+BM212</f>
        <v>0</v>
      </c>
      <c r="BN201" s="92">
        <f t="shared" si="902"/>
        <v>0</v>
      </c>
      <c r="BO201" s="92">
        <f t="shared" si="902"/>
        <v>0</v>
      </c>
      <c r="BP201" s="92">
        <f t="shared" ref="BP201:BR201" si="903">BP202+BP203+BP204+BP205+BP206+BP207+BP208+BP209+BP210+BP211+BP212</f>
        <v>0</v>
      </c>
      <c r="BQ201" s="92">
        <f t="shared" si="903"/>
        <v>0</v>
      </c>
      <c r="BR201" s="92">
        <f t="shared" si="903"/>
        <v>0</v>
      </c>
      <c r="BS201" s="92">
        <f t="shared" si="902"/>
        <v>3878.6680000000001</v>
      </c>
      <c r="BT201" s="92">
        <f t="shared" si="902"/>
        <v>2897.2165099999997</v>
      </c>
      <c r="BU201" s="92">
        <f t="shared" si="121"/>
        <v>74.696171726994933</v>
      </c>
      <c r="BV201" s="92">
        <f t="shared" ref="BV201:BW201" si="904">BV202+BV203+BV204+BV205+BV206+BV207+BV208+BV209+BV210+BV211+BV212</f>
        <v>775.73199999999997</v>
      </c>
      <c r="BW201" s="92">
        <f t="shared" si="904"/>
        <v>0</v>
      </c>
      <c r="BX201" s="92">
        <f t="shared" ref="BX201:BX202" si="905">BW201/BV201*100</f>
        <v>0</v>
      </c>
      <c r="BY201" s="92">
        <f t="shared" ref="BY201:BZ201" si="906">BY202+BY203+BY204+BY205+BY206+BY207+BY208+BY209+BY210+BY211+BY212</f>
        <v>840</v>
      </c>
      <c r="BZ201" s="92">
        <f t="shared" si="906"/>
        <v>420</v>
      </c>
      <c r="CA201" s="92">
        <f t="shared" ref="CA201:CA202" si="907">BZ201/BY201*100</f>
        <v>50</v>
      </c>
      <c r="CB201" s="92">
        <f t="shared" si="902"/>
        <v>0</v>
      </c>
      <c r="CC201" s="92">
        <f t="shared" si="902"/>
        <v>0</v>
      </c>
      <c r="CD201" s="92">
        <f t="shared" si="902"/>
        <v>0</v>
      </c>
      <c r="CE201" s="92">
        <f t="shared" si="902"/>
        <v>0</v>
      </c>
      <c r="CF201" s="92">
        <f t="shared" si="902"/>
        <v>0</v>
      </c>
      <c r="CG201" s="92">
        <f t="shared" si="902"/>
        <v>0</v>
      </c>
      <c r="CH201" s="92">
        <f t="shared" ref="CH201:CJ201" si="908">CH202+CH203+CH204+CH205+CH206+CH207+CH208+CH209+CH210+CH211+CH212</f>
        <v>0</v>
      </c>
      <c r="CI201" s="92">
        <f t="shared" si="908"/>
        <v>0</v>
      </c>
      <c r="CJ201" s="92">
        <f t="shared" si="908"/>
        <v>0</v>
      </c>
      <c r="CK201" s="92">
        <f t="shared" si="902"/>
        <v>0</v>
      </c>
      <c r="CL201" s="92">
        <f t="shared" si="902"/>
        <v>0</v>
      </c>
      <c r="CM201" s="92">
        <f t="shared" si="902"/>
        <v>0</v>
      </c>
      <c r="CN201" s="92">
        <f t="shared" si="902"/>
        <v>0</v>
      </c>
      <c r="CO201" s="92">
        <f t="shared" si="902"/>
        <v>0</v>
      </c>
      <c r="CP201" s="92">
        <f t="shared" si="902"/>
        <v>0</v>
      </c>
      <c r="CQ201" s="92">
        <f t="shared" ref="CQ201:CS201" si="909">CQ202+CQ203+CQ204+CQ205+CQ206+CQ207+CQ208+CQ209+CQ210+CQ211+CQ212</f>
        <v>0</v>
      </c>
      <c r="CR201" s="92">
        <f t="shared" si="909"/>
        <v>0</v>
      </c>
      <c r="CS201" s="92">
        <f t="shared" si="909"/>
        <v>0</v>
      </c>
      <c r="CT201" s="92">
        <f t="shared" si="902"/>
        <v>0</v>
      </c>
      <c r="CU201" s="92">
        <f t="shared" si="902"/>
        <v>0</v>
      </c>
      <c r="CV201" s="92">
        <f t="shared" si="902"/>
        <v>0</v>
      </c>
      <c r="CW201" s="92">
        <f t="shared" si="902"/>
        <v>0</v>
      </c>
      <c r="CX201" s="92">
        <f t="shared" si="902"/>
        <v>0</v>
      </c>
      <c r="CY201" s="92">
        <f t="shared" si="902"/>
        <v>0</v>
      </c>
      <c r="CZ201" s="92">
        <f t="shared" si="902"/>
        <v>0</v>
      </c>
      <c r="DA201" s="92">
        <f t="shared" si="902"/>
        <v>0</v>
      </c>
      <c r="DB201" s="92">
        <f t="shared" si="902"/>
        <v>0</v>
      </c>
      <c r="DC201" s="92">
        <f t="shared" si="902"/>
        <v>291</v>
      </c>
      <c r="DD201" s="92">
        <f t="shared" si="902"/>
        <v>0</v>
      </c>
      <c r="DE201" s="92">
        <f t="shared" si="902"/>
        <v>0</v>
      </c>
      <c r="DF201" s="92">
        <f t="shared" si="902"/>
        <v>3107.8602999999998</v>
      </c>
      <c r="DG201" s="92">
        <f t="shared" si="902"/>
        <v>3074.4432999999999</v>
      </c>
      <c r="DH201" s="92">
        <f>DG201/DF201*100</f>
        <v>98.924758619298302</v>
      </c>
      <c r="DI201" s="92">
        <f t="shared" ref="DI201:DY201" si="910">DI202+DI203+DI204+DI205+DI206+DI207+DI208+DI209+DI210+DI211+DI212</f>
        <v>0</v>
      </c>
      <c r="DJ201" s="92">
        <f t="shared" si="910"/>
        <v>0</v>
      </c>
      <c r="DK201" s="92">
        <f t="shared" si="910"/>
        <v>0</v>
      </c>
      <c r="DL201" s="92">
        <f t="shared" ref="DL201:DN201" si="911">DL202+DL203+DL204+DL205+DL206+DL207+DL208+DL209+DL210+DL211+DL212</f>
        <v>0</v>
      </c>
      <c r="DM201" s="92">
        <f t="shared" si="911"/>
        <v>0</v>
      </c>
      <c r="DN201" s="92">
        <f t="shared" si="911"/>
        <v>0</v>
      </c>
      <c r="DO201" s="92">
        <f t="shared" ref="DO201:DQ201" si="912">DO202+DO203+DO204+DO205+DO206+DO207+DO208+DO209+DO210+DO211+DO212</f>
        <v>0</v>
      </c>
      <c r="DP201" s="92">
        <f t="shared" si="912"/>
        <v>0</v>
      </c>
      <c r="DQ201" s="92">
        <f t="shared" si="912"/>
        <v>0</v>
      </c>
      <c r="DR201" s="92">
        <f t="shared" ref="DR201:DT201" si="913">DR202+DR203+DR204+DR205+DR206+DR207+DR208+DR209+DR210+DR211+DR212</f>
        <v>0</v>
      </c>
      <c r="DS201" s="92">
        <f t="shared" si="913"/>
        <v>0</v>
      </c>
      <c r="DT201" s="92">
        <f t="shared" si="913"/>
        <v>0</v>
      </c>
      <c r="DU201" s="92">
        <f t="shared" si="910"/>
        <v>7102.8</v>
      </c>
      <c r="DV201" s="92">
        <f t="shared" si="910"/>
        <v>4875.3944299999994</v>
      </c>
      <c r="DW201" s="92">
        <f t="shared" si="132"/>
        <v>68.640457706819831</v>
      </c>
      <c r="DX201" s="92">
        <f t="shared" si="910"/>
        <v>33618</v>
      </c>
      <c r="DY201" s="92">
        <f t="shared" si="910"/>
        <v>28235.696230000001</v>
      </c>
      <c r="DZ201" s="91">
        <f t="shared" si="751"/>
        <v>83.989815664227493</v>
      </c>
      <c r="EA201" s="92">
        <f t="shared" ref="EA201:EB201" si="914">EA202+EA203+EA204+EA205+EA206+EA207+EA208+EA209+EA210+EA211+EA212</f>
        <v>1679.4159999999999</v>
      </c>
      <c r="EB201" s="92">
        <f t="shared" si="914"/>
        <v>1025.52712</v>
      </c>
      <c r="EC201" s="92">
        <f>EB201/EA201*100</f>
        <v>61.064508138543395</v>
      </c>
      <c r="ED201" s="92">
        <f t="shared" ref="ED201:EE201" si="915">ED202+ED203+ED204+ED205+ED206+ED207+ED208+ED209+ED210+ED211+ED212</f>
        <v>389.28399999999999</v>
      </c>
      <c r="EE201" s="92">
        <f t="shared" si="915"/>
        <v>0</v>
      </c>
      <c r="EF201" s="92">
        <f>EE201/ED201*100</f>
        <v>0</v>
      </c>
      <c r="EG201" s="92">
        <f t="shared" ref="EG201:EH201" si="916">EG202+EG203+EG204+EG205+EG206+EG207+EG208+EG209+EG210+EG211+EG212</f>
        <v>440</v>
      </c>
      <c r="EH201" s="92">
        <f t="shared" si="916"/>
        <v>60</v>
      </c>
      <c r="EI201" s="92">
        <f t="shared" ref="EI201:EI202" si="917">EH201/EG201*100</f>
        <v>13.636363636363635</v>
      </c>
      <c r="EJ201" s="92">
        <f t="shared" ref="EJ201:EK201" si="918">EJ202+EJ203+EJ204+EJ205+EJ206+EJ207+EJ208+EJ209+EJ210+EJ211+EJ212</f>
        <v>1568.7460000000001</v>
      </c>
      <c r="EK201" s="92">
        <f t="shared" si="918"/>
        <v>1294.319</v>
      </c>
      <c r="EL201" s="92">
        <f>EK201/EJ201*100</f>
        <v>82.506600813643502</v>
      </c>
      <c r="EM201" s="92">
        <f t="shared" ref="EM201:EU201" si="919">EM202+EM203+EM204+EM205+EM206+EM207+EM208+EM209+EM210+EM211+EM212</f>
        <v>0</v>
      </c>
      <c r="EN201" s="92">
        <f t="shared" si="919"/>
        <v>0</v>
      </c>
      <c r="EO201" s="92">
        <f t="shared" si="919"/>
        <v>0</v>
      </c>
      <c r="EP201" s="92">
        <f t="shared" si="919"/>
        <v>3500</v>
      </c>
      <c r="EQ201" s="92">
        <f t="shared" si="919"/>
        <v>3500</v>
      </c>
      <c r="ER201" s="92">
        <f t="shared" si="919"/>
        <v>100</v>
      </c>
      <c r="ES201" s="92">
        <f t="shared" si="919"/>
        <v>4000</v>
      </c>
      <c r="ET201" s="92">
        <f t="shared" si="919"/>
        <v>4000</v>
      </c>
      <c r="EU201" s="92">
        <f t="shared" si="919"/>
        <v>100</v>
      </c>
      <c r="EV201" s="92">
        <f t="shared" ref="EV201:EX201" si="920">EV202+EV203+EV204+EV205+EV206+EV207+EV208+EV209+EV210+EV211+EV212</f>
        <v>0</v>
      </c>
      <c r="EW201" s="92">
        <f t="shared" si="920"/>
        <v>0</v>
      </c>
      <c r="EX201" s="92">
        <f t="shared" si="920"/>
        <v>0</v>
      </c>
      <c r="EY201" s="92">
        <f t="shared" ref="EY201:FA201" si="921">EY202+EY203+EY204+EY205+EY206+EY207+EY208+EY209+EY210+EY211+EY212</f>
        <v>0</v>
      </c>
      <c r="EZ201" s="92">
        <f t="shared" si="921"/>
        <v>0</v>
      </c>
      <c r="FA201" s="92">
        <f t="shared" si="921"/>
        <v>0</v>
      </c>
      <c r="FB201" s="92">
        <f t="shared" ref="FB201:FD201" si="922">FB202+FB203+FB204+FB205+FB206+FB207+FB208+FB209+FB210+FB211+FB212</f>
        <v>0</v>
      </c>
      <c r="FC201" s="92">
        <f t="shared" si="922"/>
        <v>0</v>
      </c>
      <c r="FD201" s="92">
        <f t="shared" si="922"/>
        <v>0</v>
      </c>
      <c r="FE201" s="92">
        <f t="shared" ref="FE201:FG201" si="923">FE202+FE203+FE204+FE205+FE206+FE207+FE208+FE209+FE210+FE211+FE212</f>
        <v>0</v>
      </c>
      <c r="FF201" s="92">
        <f t="shared" si="923"/>
        <v>0</v>
      </c>
      <c r="FG201" s="92">
        <f t="shared" si="923"/>
        <v>0</v>
      </c>
      <c r="FH201" s="92">
        <f t="shared" ref="FH201:FM201" si="924">FH202+FH203+FH204+FH205+FH206+FH207+FH208+FH209+FH210+FH211+FH212</f>
        <v>0</v>
      </c>
      <c r="FI201" s="92">
        <f t="shared" si="924"/>
        <v>0</v>
      </c>
      <c r="FJ201" s="92">
        <f t="shared" si="924"/>
        <v>0</v>
      </c>
      <c r="FK201" s="92">
        <f t="shared" si="924"/>
        <v>1576</v>
      </c>
      <c r="FL201" s="92">
        <f t="shared" si="924"/>
        <v>0</v>
      </c>
      <c r="FM201" s="92">
        <f t="shared" si="924"/>
        <v>0</v>
      </c>
      <c r="FN201" s="92">
        <f t="shared" ref="FN201:FX201" si="925">FN202+FN203+FN204+FN205+FN206+FN207+FN208+FN209+FN210+FN211+FN212</f>
        <v>0</v>
      </c>
      <c r="FO201" s="92">
        <f t="shared" si="925"/>
        <v>0</v>
      </c>
      <c r="FP201" s="92">
        <f t="shared" si="925"/>
        <v>0</v>
      </c>
      <c r="FQ201" s="92">
        <f t="shared" si="925"/>
        <v>0</v>
      </c>
      <c r="FR201" s="92">
        <f t="shared" si="925"/>
        <v>0</v>
      </c>
      <c r="FS201" s="92">
        <f t="shared" si="925"/>
        <v>0</v>
      </c>
      <c r="FT201" s="92">
        <f t="shared" si="925"/>
        <v>0</v>
      </c>
      <c r="FU201" s="92">
        <f t="shared" si="925"/>
        <v>0</v>
      </c>
      <c r="FV201" s="92">
        <f t="shared" si="925"/>
        <v>0</v>
      </c>
      <c r="FW201" s="92">
        <f t="shared" si="925"/>
        <v>25248.202249999998</v>
      </c>
      <c r="FX201" s="92">
        <f t="shared" si="925"/>
        <v>21922.64934</v>
      </c>
      <c r="FY201" s="92">
        <f t="shared" ref="FY201:FY202" si="926">FX201/FW201*100</f>
        <v>86.828555644986565</v>
      </c>
      <c r="FZ201" s="92">
        <f t="shared" ref="FZ201:GA201" si="927">FZ202+FZ203+FZ204+FZ205+FZ206+FZ207+FZ208+FZ209+FZ210+FZ211+FZ212</f>
        <v>3258</v>
      </c>
      <c r="GA201" s="92">
        <f t="shared" si="927"/>
        <v>3258</v>
      </c>
      <c r="GB201" s="92">
        <f t="shared" ref="GB201:GB202" si="928">GA201/FZ201*100</f>
        <v>100</v>
      </c>
      <c r="GC201" s="92">
        <f t="shared" ref="GC201:GE201" si="929">GC202+GC203+GC204+GC205+GC206+GC207+GC208+GC209+GC210+GC211+GC212</f>
        <v>0</v>
      </c>
      <c r="GD201" s="92">
        <f t="shared" si="929"/>
        <v>0</v>
      </c>
      <c r="GE201" s="92">
        <f t="shared" si="929"/>
        <v>0</v>
      </c>
      <c r="GF201" s="92">
        <f t="shared" ref="GF201:GQ201" si="930">GF202+GF203+GF204+GF205+GF206+GF207+GF208+GF209+GF210+GF211+GF212</f>
        <v>0</v>
      </c>
      <c r="GG201" s="92">
        <f t="shared" si="930"/>
        <v>0</v>
      </c>
      <c r="GH201" s="92">
        <f t="shared" si="930"/>
        <v>0</v>
      </c>
      <c r="GI201" s="92">
        <f t="shared" si="930"/>
        <v>0</v>
      </c>
      <c r="GJ201" s="92">
        <f t="shared" si="930"/>
        <v>0</v>
      </c>
      <c r="GK201" s="92">
        <f t="shared" si="930"/>
        <v>0</v>
      </c>
      <c r="GL201" s="92">
        <f t="shared" si="930"/>
        <v>0</v>
      </c>
      <c r="GM201" s="92">
        <f t="shared" si="930"/>
        <v>0</v>
      </c>
      <c r="GN201" s="92">
        <f t="shared" si="930"/>
        <v>0</v>
      </c>
      <c r="GO201" s="92">
        <f t="shared" si="930"/>
        <v>0</v>
      </c>
      <c r="GP201" s="92">
        <f t="shared" si="930"/>
        <v>0</v>
      </c>
      <c r="GQ201" s="92">
        <f t="shared" si="930"/>
        <v>0</v>
      </c>
      <c r="GR201" s="92">
        <f t="shared" ref="GR201:GT201" si="931">GR202+GR203+GR204+GR205+GR206+GR207+GR208+GR209+GR210+GR211+GR212</f>
        <v>0</v>
      </c>
      <c r="GS201" s="92">
        <f t="shared" si="931"/>
        <v>0</v>
      </c>
      <c r="GT201" s="92">
        <f t="shared" si="931"/>
        <v>0</v>
      </c>
      <c r="GU201" s="92">
        <f t="shared" ref="GU201:GY201" si="932">GU202+GU203+GU204+GU205+GU206+GU207+GU208+GU209+GU210+GU211+GU212</f>
        <v>0</v>
      </c>
      <c r="GV201" s="92">
        <f t="shared" si="932"/>
        <v>0</v>
      </c>
      <c r="GW201" s="92">
        <f t="shared" si="932"/>
        <v>0</v>
      </c>
      <c r="GX201" s="92">
        <f t="shared" si="932"/>
        <v>1050.8</v>
      </c>
      <c r="GY201" s="92">
        <f t="shared" si="932"/>
        <v>0</v>
      </c>
      <c r="GZ201" s="91">
        <f t="shared" ref="GZ201" si="933">GY201/GX201*100</f>
        <v>0</v>
      </c>
      <c r="HA201" s="92"/>
      <c r="HB201" s="92"/>
      <c r="HC201" s="91"/>
    </row>
    <row r="202" spans="1:211" s="31" customFormat="1" ht="17.25" customHeight="1" x14ac:dyDescent="0.25">
      <c r="A202" s="45" t="s">
        <v>333</v>
      </c>
      <c r="B202" s="134">
        <f t="shared" si="663"/>
        <v>74770.620481999998</v>
      </c>
      <c r="C202" s="134">
        <f t="shared" si="664"/>
        <v>57890.986239999998</v>
      </c>
      <c r="D202" s="74">
        <f t="shared" si="104"/>
        <v>77.424777094014431</v>
      </c>
      <c r="E202" s="78">
        <v>1516.2527</v>
      </c>
      <c r="F202" s="74">
        <v>1516.2527</v>
      </c>
      <c r="G202" s="74">
        <f>F202/E202*100</f>
        <v>100</v>
      </c>
      <c r="H202" s="78">
        <v>240</v>
      </c>
      <c r="I202" s="78">
        <v>240</v>
      </c>
      <c r="J202" s="74">
        <f t="shared" si="890"/>
        <v>100</v>
      </c>
      <c r="K202" s="78"/>
      <c r="L202" s="78"/>
      <c r="M202" s="74"/>
      <c r="N202" s="78"/>
      <c r="O202" s="78"/>
      <c r="P202" s="74"/>
      <c r="Q202" s="78"/>
      <c r="R202" s="78"/>
      <c r="S202" s="74"/>
      <c r="T202" s="78"/>
      <c r="U202" s="78"/>
      <c r="V202" s="74"/>
      <c r="W202" s="78"/>
      <c r="X202" s="78"/>
      <c r="Y202" s="74"/>
      <c r="Z202" s="74">
        <v>573.29999999999995</v>
      </c>
      <c r="AA202" s="74">
        <v>573.29999999999995</v>
      </c>
      <c r="AB202" s="74">
        <f t="shared" si="849"/>
        <v>100</v>
      </c>
      <c r="AC202" s="74"/>
      <c r="AD202" s="74"/>
      <c r="AE202" s="74"/>
      <c r="AF202" s="78">
        <v>0</v>
      </c>
      <c r="AG202" s="78">
        <v>0</v>
      </c>
      <c r="AH202" s="74"/>
      <c r="AI202" s="78"/>
      <c r="AJ202" s="78"/>
      <c r="AK202" s="78"/>
      <c r="AL202" s="78">
        <v>102.04082</v>
      </c>
      <c r="AM202" s="78">
        <v>102.04083</v>
      </c>
      <c r="AN202" s="74">
        <f t="shared" si="896"/>
        <v>100.00000979999966</v>
      </c>
      <c r="AO202" s="78">
        <v>51.020412</v>
      </c>
      <c r="AP202" s="78">
        <v>51.020420000000001</v>
      </c>
      <c r="AQ202" s="74">
        <f t="shared" si="897"/>
        <v>100.00001567999884</v>
      </c>
      <c r="AR202" s="78">
        <v>83.897999999999996</v>
      </c>
      <c r="AS202" s="78">
        <v>83.897999999999996</v>
      </c>
      <c r="AT202" s="74">
        <f t="shared" si="899"/>
        <v>100</v>
      </c>
      <c r="AU202" s="78"/>
      <c r="AV202" s="78"/>
      <c r="AW202" s="74"/>
      <c r="AX202" s="78"/>
      <c r="AY202" s="78"/>
      <c r="AZ202" s="74"/>
      <c r="BA202" s="78"/>
      <c r="BB202" s="78"/>
      <c r="BC202" s="74"/>
      <c r="BD202" s="74"/>
      <c r="BE202" s="74"/>
      <c r="BF202" s="74"/>
      <c r="BG202" s="78">
        <v>0</v>
      </c>
      <c r="BH202" s="78"/>
      <c r="BI202" s="74"/>
      <c r="BJ202" s="78">
        <v>13497.6</v>
      </c>
      <c r="BK202" s="74">
        <v>8996.9245900000005</v>
      </c>
      <c r="BL202" s="78">
        <f t="shared" si="118"/>
        <v>66.655735760431483</v>
      </c>
      <c r="BM202" s="78"/>
      <c r="BN202" s="78"/>
      <c r="BO202" s="78"/>
      <c r="BP202" s="78"/>
      <c r="BQ202" s="78"/>
      <c r="BR202" s="78"/>
      <c r="BS202" s="78">
        <v>3878.6680000000001</v>
      </c>
      <c r="BT202" s="78">
        <v>2897.2165099999997</v>
      </c>
      <c r="BU202" s="78">
        <f t="shared" si="121"/>
        <v>74.696171726994933</v>
      </c>
      <c r="BV202" s="78">
        <v>775.73199999999997</v>
      </c>
      <c r="BW202" s="78"/>
      <c r="BX202" s="78">
        <f t="shared" si="905"/>
        <v>0</v>
      </c>
      <c r="BY202" s="78">
        <v>840</v>
      </c>
      <c r="BZ202" s="78">
        <v>420</v>
      </c>
      <c r="CA202" s="78">
        <f t="shared" si="907"/>
        <v>50</v>
      </c>
      <c r="CB202" s="78"/>
      <c r="CC202" s="108"/>
      <c r="CD202" s="108"/>
      <c r="CE202" s="78"/>
      <c r="CF202" s="108"/>
      <c r="CG202" s="108"/>
      <c r="CH202" s="78"/>
      <c r="CI202" s="108"/>
      <c r="CJ202" s="108"/>
      <c r="CK202" s="78"/>
      <c r="CL202" s="108"/>
      <c r="CM202" s="108"/>
      <c r="CN202" s="78"/>
      <c r="CO202" s="108"/>
      <c r="CP202" s="108"/>
      <c r="CQ202" s="78"/>
      <c r="CR202" s="108"/>
      <c r="CS202" s="108"/>
      <c r="CT202" s="78"/>
      <c r="CU202" s="108"/>
      <c r="CV202" s="108"/>
      <c r="CW202" s="78"/>
      <c r="CX202" s="108"/>
      <c r="CY202" s="108"/>
      <c r="CZ202" s="78"/>
      <c r="DA202" s="108"/>
      <c r="DB202" s="108"/>
      <c r="DC202" s="78">
        <v>291</v>
      </c>
      <c r="DD202" s="108"/>
      <c r="DE202" s="108"/>
      <c r="DF202" s="78">
        <v>3107.8602999999998</v>
      </c>
      <c r="DG202" s="78">
        <v>3074.4432999999999</v>
      </c>
      <c r="DH202" s="78">
        <f>DG202/DF202*100</f>
        <v>98.924758619298302</v>
      </c>
      <c r="DI202" s="78"/>
      <c r="DJ202" s="108"/>
      <c r="DK202" s="108"/>
      <c r="DL202" s="78"/>
      <c r="DM202" s="108"/>
      <c r="DN202" s="108"/>
      <c r="DO202" s="78"/>
      <c r="DP202" s="108"/>
      <c r="DQ202" s="108"/>
      <c r="DR202" s="78"/>
      <c r="DS202" s="108"/>
      <c r="DT202" s="108"/>
      <c r="DU202" s="78">
        <v>7102.8</v>
      </c>
      <c r="DV202" s="78">
        <v>4875.3944299999994</v>
      </c>
      <c r="DW202" s="78">
        <f t="shared" si="132"/>
        <v>68.640457706819831</v>
      </c>
      <c r="DX202" s="78"/>
      <c r="DY202" s="108"/>
      <c r="DZ202" s="74"/>
      <c r="EA202" s="78">
        <v>1679.4159999999999</v>
      </c>
      <c r="EB202" s="78">
        <v>1025.52712</v>
      </c>
      <c r="EC202" s="78">
        <f>EB202/EA202*100</f>
        <v>61.064508138543395</v>
      </c>
      <c r="ED202" s="78">
        <v>389.28399999999999</v>
      </c>
      <c r="EE202" s="78"/>
      <c r="EF202" s="78">
        <f>EE202/ED202*100</f>
        <v>0</v>
      </c>
      <c r="EG202" s="78">
        <v>440</v>
      </c>
      <c r="EH202" s="78">
        <v>60</v>
      </c>
      <c r="EI202" s="78">
        <f t="shared" si="917"/>
        <v>13.636363636363635</v>
      </c>
      <c r="EJ202" s="78">
        <v>1568.7460000000001</v>
      </c>
      <c r="EK202" s="78">
        <v>1294.319</v>
      </c>
      <c r="EL202" s="78">
        <f>EK202/EJ202*100</f>
        <v>82.506600813643502</v>
      </c>
      <c r="EM202" s="78"/>
      <c r="EN202" s="108"/>
      <c r="EO202" s="108"/>
      <c r="EP202" s="78">
        <v>3500</v>
      </c>
      <c r="EQ202" s="78">
        <v>3500</v>
      </c>
      <c r="ER202" s="78">
        <f t="shared" ref="ER202" si="934">EQ202/EP202*100</f>
        <v>100</v>
      </c>
      <c r="ES202" s="78">
        <v>4000</v>
      </c>
      <c r="ET202" s="78">
        <v>4000</v>
      </c>
      <c r="EU202" s="78">
        <f t="shared" ref="EU202" si="935">ET202/ES202*100</f>
        <v>100</v>
      </c>
      <c r="EV202" s="78"/>
      <c r="EW202" s="108"/>
      <c r="EX202" s="108"/>
      <c r="EY202" s="78"/>
      <c r="EZ202" s="108"/>
      <c r="FA202" s="108"/>
      <c r="FB202" s="78"/>
      <c r="FC202" s="108"/>
      <c r="FD202" s="108"/>
      <c r="FE202" s="78"/>
      <c r="FF202" s="108"/>
      <c r="FG202" s="108"/>
      <c r="FH202" s="78"/>
      <c r="FI202" s="108"/>
      <c r="FJ202" s="108"/>
      <c r="FK202" s="78">
        <v>1576</v>
      </c>
      <c r="FL202" s="78"/>
      <c r="FM202" s="78">
        <f t="shared" ref="FM202" si="936">FL202/FK202*100</f>
        <v>0</v>
      </c>
      <c r="FN202" s="78"/>
      <c r="FO202" s="108"/>
      <c r="FP202" s="108"/>
      <c r="FQ202" s="78"/>
      <c r="FR202" s="78"/>
      <c r="FS202" s="78"/>
      <c r="FT202" s="78"/>
      <c r="FU202" s="78"/>
      <c r="FV202" s="78"/>
      <c r="FW202" s="78">
        <v>25248.202249999998</v>
      </c>
      <c r="FX202" s="78">
        <v>21922.64934</v>
      </c>
      <c r="FY202" s="78">
        <f t="shared" si="926"/>
        <v>86.828555644986565</v>
      </c>
      <c r="FZ202" s="78">
        <v>3258</v>
      </c>
      <c r="GA202" s="78">
        <v>3258</v>
      </c>
      <c r="GB202" s="78">
        <f t="shared" si="928"/>
        <v>100</v>
      </c>
      <c r="GC202" s="78"/>
      <c r="GD202" s="78"/>
      <c r="GE202" s="78"/>
      <c r="GF202" s="78"/>
      <c r="GG202" s="78"/>
      <c r="GH202" s="78"/>
      <c r="GI202" s="78"/>
      <c r="GJ202" s="78"/>
      <c r="GK202" s="78"/>
      <c r="GL202" s="78"/>
      <c r="GM202" s="78"/>
      <c r="GN202" s="78"/>
      <c r="GO202" s="78">
        <v>0</v>
      </c>
      <c r="GP202" s="78">
        <v>0</v>
      </c>
      <c r="GQ202" s="74"/>
      <c r="GR202" s="78">
        <v>0</v>
      </c>
      <c r="GS202" s="78">
        <v>0</v>
      </c>
      <c r="GT202" s="74"/>
      <c r="GU202" s="78">
        <v>0</v>
      </c>
      <c r="GV202" s="78">
        <v>0</v>
      </c>
      <c r="GW202" s="74"/>
      <c r="GX202" s="78">
        <v>1050.8</v>
      </c>
      <c r="GY202" s="78"/>
      <c r="GZ202" s="74">
        <f t="shared" ref="GZ202" si="937">GY202/GX202*100</f>
        <v>0</v>
      </c>
      <c r="HA202" s="78"/>
      <c r="HB202" s="78"/>
      <c r="HC202" s="74"/>
    </row>
    <row r="203" spans="1:211" s="31" customFormat="1" ht="15.75" x14ac:dyDescent="0.25">
      <c r="A203" s="41" t="s">
        <v>359</v>
      </c>
      <c r="B203" s="134">
        <f t="shared" si="663"/>
        <v>10449.985000000001</v>
      </c>
      <c r="C203" s="134">
        <f t="shared" si="664"/>
        <v>10000</v>
      </c>
      <c r="D203" s="74">
        <f t="shared" si="104"/>
        <v>95.69391726399607</v>
      </c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>
        <v>449.98500000000001</v>
      </c>
      <c r="BE203" s="74"/>
      <c r="BF203" s="74">
        <f t="shared" si="900"/>
        <v>0</v>
      </c>
      <c r="BG203" s="74">
        <v>10000</v>
      </c>
      <c r="BH203" s="74">
        <v>10000</v>
      </c>
      <c r="BI203" s="74">
        <f t="shared" si="901"/>
        <v>100</v>
      </c>
      <c r="BJ203" s="74"/>
      <c r="BK203" s="112"/>
      <c r="BL203" s="112"/>
      <c r="BM203" s="74"/>
      <c r="BN203" s="74"/>
      <c r="BO203" s="109"/>
      <c r="BP203" s="74"/>
      <c r="BQ203" s="74"/>
      <c r="BR203" s="109"/>
      <c r="BS203" s="74"/>
      <c r="BT203" s="74"/>
      <c r="BU203" s="109"/>
      <c r="BV203" s="74"/>
      <c r="BW203" s="74"/>
      <c r="BX203" s="109"/>
      <c r="BY203" s="74"/>
      <c r="BZ203" s="74"/>
      <c r="CA203" s="109"/>
      <c r="CB203" s="74"/>
      <c r="CC203" s="74"/>
      <c r="CD203" s="109"/>
      <c r="CE203" s="74"/>
      <c r="CF203" s="74"/>
      <c r="CG203" s="109"/>
      <c r="CH203" s="74"/>
      <c r="CI203" s="74"/>
      <c r="CJ203" s="109"/>
      <c r="CK203" s="74"/>
      <c r="CL203" s="74"/>
      <c r="CM203" s="109"/>
      <c r="CN203" s="74"/>
      <c r="CO203" s="74"/>
      <c r="CP203" s="109"/>
      <c r="CQ203" s="74"/>
      <c r="CR203" s="74"/>
      <c r="CS203" s="109"/>
      <c r="CT203" s="74"/>
      <c r="CU203" s="74"/>
      <c r="CV203" s="109"/>
      <c r="CW203" s="74"/>
      <c r="CX203" s="74"/>
      <c r="CY203" s="109"/>
      <c r="CZ203" s="78"/>
      <c r="DA203" s="74"/>
      <c r="DB203" s="74"/>
      <c r="DC203" s="74"/>
      <c r="DD203" s="74"/>
      <c r="DE203" s="109"/>
      <c r="DF203" s="74"/>
      <c r="DG203" s="74"/>
      <c r="DH203" s="74"/>
      <c r="DI203" s="78"/>
      <c r="DJ203" s="74"/>
      <c r="DK203" s="109"/>
      <c r="DL203" s="78"/>
      <c r="DM203" s="74"/>
      <c r="DN203" s="109"/>
      <c r="DO203" s="78"/>
      <c r="DP203" s="74"/>
      <c r="DQ203" s="109"/>
      <c r="DR203" s="78"/>
      <c r="DS203" s="74"/>
      <c r="DT203" s="109"/>
      <c r="DU203" s="78"/>
      <c r="DV203" s="74"/>
      <c r="DW203" s="109"/>
      <c r="DX203" s="78"/>
      <c r="DY203" s="74"/>
      <c r="DZ203" s="74"/>
      <c r="EA203" s="78"/>
      <c r="EB203" s="74"/>
      <c r="EC203" s="109"/>
      <c r="ED203" s="78"/>
      <c r="EE203" s="74"/>
      <c r="EF203" s="109"/>
      <c r="EG203" s="78"/>
      <c r="EH203" s="74"/>
      <c r="EI203" s="78"/>
      <c r="EJ203" s="78"/>
      <c r="EK203" s="74"/>
      <c r="EL203" s="109"/>
      <c r="EM203" s="78"/>
      <c r="EN203" s="74"/>
      <c r="EO203" s="109"/>
      <c r="EP203" s="74"/>
      <c r="EQ203" s="74"/>
      <c r="ER203" s="109"/>
      <c r="ES203" s="74"/>
      <c r="ET203" s="74"/>
      <c r="EU203" s="109"/>
      <c r="EV203" s="78"/>
      <c r="EW203" s="74"/>
      <c r="EX203" s="109"/>
      <c r="EY203" s="78"/>
      <c r="EZ203" s="74"/>
      <c r="FA203" s="109"/>
      <c r="FB203" s="78"/>
      <c r="FC203" s="74"/>
      <c r="FD203" s="109"/>
      <c r="FE203" s="78"/>
      <c r="FF203" s="74"/>
      <c r="FG203" s="109"/>
      <c r="FH203" s="78"/>
      <c r="FI203" s="74"/>
      <c r="FJ203" s="109"/>
      <c r="FK203" s="74"/>
      <c r="FL203" s="74"/>
      <c r="FM203" s="109"/>
      <c r="FN203" s="78"/>
      <c r="FO203" s="74"/>
      <c r="FP203" s="109"/>
      <c r="FQ203" s="74"/>
      <c r="FR203" s="74"/>
      <c r="FS203" s="109"/>
      <c r="FT203" s="74"/>
      <c r="FU203" s="74"/>
      <c r="FV203" s="109"/>
      <c r="FW203" s="74"/>
      <c r="FX203" s="74"/>
      <c r="FY203" s="109"/>
      <c r="FZ203" s="74"/>
      <c r="GA203" s="74"/>
      <c r="GB203" s="109"/>
      <c r="GC203" s="74"/>
      <c r="GD203" s="74"/>
      <c r="GE203" s="109"/>
      <c r="GF203" s="74"/>
      <c r="GG203" s="74"/>
      <c r="GH203" s="109"/>
      <c r="GI203" s="74"/>
      <c r="GJ203" s="74"/>
      <c r="GK203" s="109"/>
      <c r="GL203" s="74"/>
      <c r="GM203" s="74"/>
      <c r="GN203" s="109"/>
      <c r="GO203" s="74"/>
      <c r="GP203" s="74"/>
      <c r="GQ203" s="74"/>
      <c r="GR203" s="74"/>
      <c r="GS203" s="74"/>
      <c r="GT203" s="74"/>
      <c r="GU203" s="74"/>
      <c r="GV203" s="74"/>
      <c r="GW203" s="74"/>
      <c r="GX203" s="74"/>
      <c r="GY203" s="74"/>
      <c r="GZ203" s="74"/>
      <c r="HA203" s="74"/>
      <c r="HB203" s="74"/>
      <c r="HC203" s="74"/>
    </row>
    <row r="204" spans="1:211" s="31" customFormat="1" ht="15.75" x14ac:dyDescent="0.25">
      <c r="A204" s="41" t="s">
        <v>540</v>
      </c>
      <c r="B204" s="134">
        <f t="shared" ref="B204:B267" si="938">E204+H204+K204+N204+Q204+T204+W204+Z204+AC204+AF204+AI204+AL204+AO204+AR204+AU204+AX204+BA204+BD204+BG204+BJ204+BM204+BP204+BS204+BV204+BY204+CB204+CE204+CH204+CK204+CN204+CQ204+CT204+CW204+CZ204+DC204+DF204+DI204+DL204+DO204++DR204+DU204+DX204+EA204+ED204+EG204+EJ204+EM204+EP204+ES204+EV204+EY204+FB204+FE204+FH204+FK204+FN204+FQ204+FT204+FW204+FZ204+GC204+GF204+GI204+GL204+GO204+GR204+GU204+GX204+HA204</f>
        <v>4154.1570000000002</v>
      </c>
      <c r="C204" s="134">
        <f t="shared" ref="C204:C267" si="939">F204+I204+L204+O204+R204+U204+X204+AA204+AD204+AG204+AJ204+AM204+AP204+AS204+AV204+AY204+BB204+BE204+BH204+BK204+BN204+BQ204+BT204+BW204+BZ204+CC204+CF204+CI204+CL204+CO204+CR204+CU204+CX204+DA204+DD204+DG204+DJ204+DM204+DP204++DS204+DV204+DY204+EB204+EE204+EH204+EK204+EN204+EQ204+ET204+EW204+EZ204+FC204+FF204+FI204+FL204+FO204+FR204+FU204+FX204+GA204+GD204+GG204+GJ204+GM204+GP204+GS204+GV204+GY204+HB204</f>
        <v>4154.1570000000002</v>
      </c>
      <c r="D204" s="74">
        <f t="shared" si="104"/>
        <v>100</v>
      </c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>
        <v>626.15700000000004</v>
      </c>
      <c r="BE204" s="74">
        <v>626.15700000000004</v>
      </c>
      <c r="BF204" s="74">
        <f t="shared" si="900"/>
        <v>100</v>
      </c>
      <c r="BG204" s="74"/>
      <c r="BH204" s="74"/>
      <c r="BI204" s="74"/>
      <c r="BJ204" s="74"/>
      <c r="BK204" s="112"/>
      <c r="BL204" s="112"/>
      <c r="BM204" s="74"/>
      <c r="BN204" s="74"/>
      <c r="BO204" s="109"/>
      <c r="BP204" s="74"/>
      <c r="BQ204" s="74"/>
      <c r="BR204" s="109"/>
      <c r="BS204" s="74"/>
      <c r="BT204" s="74"/>
      <c r="BU204" s="109"/>
      <c r="BV204" s="74"/>
      <c r="BW204" s="74"/>
      <c r="BX204" s="109"/>
      <c r="BY204" s="74"/>
      <c r="BZ204" s="74"/>
      <c r="CA204" s="109"/>
      <c r="CB204" s="74"/>
      <c r="CC204" s="74"/>
      <c r="CD204" s="109"/>
      <c r="CE204" s="74"/>
      <c r="CF204" s="74"/>
      <c r="CG204" s="109"/>
      <c r="CH204" s="74"/>
      <c r="CI204" s="74"/>
      <c r="CJ204" s="109"/>
      <c r="CK204" s="74"/>
      <c r="CL204" s="74"/>
      <c r="CM204" s="109"/>
      <c r="CN204" s="74"/>
      <c r="CO204" s="74"/>
      <c r="CP204" s="109"/>
      <c r="CQ204" s="74"/>
      <c r="CR204" s="74"/>
      <c r="CS204" s="109"/>
      <c r="CT204" s="74"/>
      <c r="CU204" s="74"/>
      <c r="CV204" s="109"/>
      <c r="CW204" s="74"/>
      <c r="CX204" s="74"/>
      <c r="CY204" s="109"/>
      <c r="CZ204" s="74"/>
      <c r="DA204" s="74"/>
      <c r="DB204" s="109"/>
      <c r="DC204" s="74"/>
      <c r="DD204" s="74"/>
      <c r="DE204" s="109"/>
      <c r="DF204" s="74"/>
      <c r="DG204" s="74"/>
      <c r="DH204" s="74"/>
      <c r="DI204" s="78"/>
      <c r="DJ204" s="74"/>
      <c r="DK204" s="109"/>
      <c r="DL204" s="78"/>
      <c r="DM204" s="74"/>
      <c r="DN204" s="109"/>
      <c r="DO204" s="78"/>
      <c r="DP204" s="74"/>
      <c r="DQ204" s="109"/>
      <c r="DR204" s="78"/>
      <c r="DS204" s="74"/>
      <c r="DT204" s="109"/>
      <c r="DU204" s="78"/>
      <c r="DV204" s="74"/>
      <c r="DW204" s="109"/>
      <c r="DX204" s="78">
        <v>3528</v>
      </c>
      <c r="DY204" s="74">
        <v>3528</v>
      </c>
      <c r="DZ204" s="74">
        <f t="shared" si="751"/>
        <v>100</v>
      </c>
      <c r="EA204" s="78"/>
      <c r="EB204" s="74"/>
      <c r="EC204" s="109"/>
      <c r="ED204" s="78"/>
      <c r="EE204" s="74"/>
      <c r="EF204" s="109"/>
      <c r="EG204" s="78"/>
      <c r="EH204" s="74"/>
      <c r="EI204" s="78"/>
      <c r="EJ204" s="78"/>
      <c r="EK204" s="74"/>
      <c r="EL204" s="109"/>
      <c r="EM204" s="78"/>
      <c r="EN204" s="74"/>
      <c r="EO204" s="109"/>
      <c r="EP204" s="74"/>
      <c r="EQ204" s="74"/>
      <c r="ER204" s="109"/>
      <c r="ES204" s="74"/>
      <c r="ET204" s="74"/>
      <c r="EU204" s="109"/>
      <c r="EV204" s="78"/>
      <c r="EW204" s="74"/>
      <c r="EX204" s="109"/>
      <c r="EY204" s="78"/>
      <c r="EZ204" s="74"/>
      <c r="FA204" s="109"/>
      <c r="FB204" s="78"/>
      <c r="FC204" s="74"/>
      <c r="FD204" s="109"/>
      <c r="FE204" s="78"/>
      <c r="FF204" s="74"/>
      <c r="FG204" s="109"/>
      <c r="FH204" s="78"/>
      <c r="FI204" s="74"/>
      <c r="FJ204" s="109"/>
      <c r="FK204" s="74"/>
      <c r="FL204" s="74"/>
      <c r="FM204" s="109"/>
      <c r="FN204" s="78"/>
      <c r="FO204" s="74"/>
      <c r="FP204" s="109"/>
      <c r="FQ204" s="74"/>
      <c r="FR204" s="74"/>
      <c r="FS204" s="109"/>
      <c r="FT204" s="74"/>
      <c r="FU204" s="74"/>
      <c r="FV204" s="109"/>
      <c r="FW204" s="74"/>
      <c r="FX204" s="74"/>
      <c r="FY204" s="109"/>
      <c r="FZ204" s="74"/>
      <c r="GA204" s="74"/>
      <c r="GB204" s="109"/>
      <c r="GC204" s="74"/>
      <c r="GD204" s="74"/>
      <c r="GE204" s="109"/>
      <c r="GF204" s="74"/>
      <c r="GG204" s="74"/>
      <c r="GH204" s="109"/>
      <c r="GI204" s="74"/>
      <c r="GJ204" s="74"/>
      <c r="GK204" s="109"/>
      <c r="GL204" s="74"/>
      <c r="GM204" s="74"/>
      <c r="GN204" s="109"/>
      <c r="GO204" s="74"/>
      <c r="GP204" s="74"/>
      <c r="GQ204" s="74"/>
      <c r="GR204" s="74"/>
      <c r="GS204" s="74"/>
      <c r="GT204" s="74"/>
      <c r="GU204" s="74"/>
      <c r="GV204" s="74"/>
      <c r="GW204" s="74"/>
      <c r="GX204" s="74"/>
      <c r="GY204" s="74"/>
      <c r="GZ204" s="74"/>
      <c r="HA204" s="74"/>
      <c r="HB204" s="74"/>
      <c r="HC204" s="74"/>
    </row>
    <row r="205" spans="1:211" s="31" customFormat="1" ht="15.75" x14ac:dyDescent="0.25">
      <c r="A205" s="41" t="s">
        <v>541</v>
      </c>
      <c r="B205" s="134">
        <f t="shared" si="938"/>
        <v>4067.7534900000001</v>
      </c>
      <c r="C205" s="134">
        <f t="shared" si="939"/>
        <v>4067.7534900000001</v>
      </c>
      <c r="D205" s="74">
        <f t="shared" si="104"/>
        <v>100</v>
      </c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>
        <v>431.75349</v>
      </c>
      <c r="BE205" s="74">
        <v>431.75349</v>
      </c>
      <c r="BF205" s="74">
        <f t="shared" si="900"/>
        <v>100</v>
      </c>
      <c r="BG205" s="74"/>
      <c r="BH205" s="74"/>
      <c r="BI205" s="74"/>
      <c r="BJ205" s="74"/>
      <c r="BK205" s="112"/>
      <c r="BL205" s="112"/>
      <c r="BM205" s="74"/>
      <c r="BN205" s="74"/>
      <c r="BO205" s="109"/>
      <c r="BP205" s="74"/>
      <c r="BQ205" s="74"/>
      <c r="BR205" s="109"/>
      <c r="BS205" s="74"/>
      <c r="BT205" s="74"/>
      <c r="BU205" s="109"/>
      <c r="BV205" s="74"/>
      <c r="BW205" s="74"/>
      <c r="BX205" s="109"/>
      <c r="BY205" s="74"/>
      <c r="BZ205" s="74"/>
      <c r="CA205" s="109"/>
      <c r="CB205" s="74"/>
      <c r="CC205" s="74"/>
      <c r="CD205" s="109"/>
      <c r="CE205" s="74"/>
      <c r="CF205" s="74"/>
      <c r="CG205" s="109"/>
      <c r="CH205" s="74"/>
      <c r="CI205" s="74"/>
      <c r="CJ205" s="109"/>
      <c r="CK205" s="74"/>
      <c r="CL205" s="74"/>
      <c r="CM205" s="109"/>
      <c r="CN205" s="74"/>
      <c r="CO205" s="74"/>
      <c r="CP205" s="109"/>
      <c r="CQ205" s="74"/>
      <c r="CR205" s="74"/>
      <c r="CS205" s="109"/>
      <c r="CT205" s="74"/>
      <c r="CU205" s="74"/>
      <c r="CV205" s="109"/>
      <c r="CW205" s="74"/>
      <c r="CX205" s="74"/>
      <c r="CY205" s="109"/>
      <c r="CZ205" s="74"/>
      <c r="DA205" s="74"/>
      <c r="DB205" s="109"/>
      <c r="DC205" s="74"/>
      <c r="DD205" s="74"/>
      <c r="DE205" s="109"/>
      <c r="DF205" s="74"/>
      <c r="DG205" s="74"/>
      <c r="DH205" s="74"/>
      <c r="DI205" s="78"/>
      <c r="DJ205" s="74"/>
      <c r="DK205" s="109"/>
      <c r="DL205" s="78"/>
      <c r="DM205" s="74"/>
      <c r="DN205" s="109"/>
      <c r="DO205" s="78"/>
      <c r="DP205" s="74"/>
      <c r="DQ205" s="109"/>
      <c r="DR205" s="78"/>
      <c r="DS205" s="74"/>
      <c r="DT205" s="109"/>
      <c r="DU205" s="78"/>
      <c r="DV205" s="74"/>
      <c r="DW205" s="109"/>
      <c r="DX205" s="78">
        <v>3636</v>
      </c>
      <c r="DY205" s="74">
        <v>3636</v>
      </c>
      <c r="DZ205" s="74">
        <f t="shared" si="751"/>
        <v>100</v>
      </c>
      <c r="EA205" s="78"/>
      <c r="EB205" s="74"/>
      <c r="EC205" s="109"/>
      <c r="ED205" s="78"/>
      <c r="EE205" s="74"/>
      <c r="EF205" s="109"/>
      <c r="EG205" s="78"/>
      <c r="EH205" s="74"/>
      <c r="EI205" s="78"/>
      <c r="EJ205" s="78"/>
      <c r="EK205" s="74"/>
      <c r="EL205" s="109"/>
      <c r="EM205" s="78"/>
      <c r="EN205" s="74"/>
      <c r="EO205" s="109"/>
      <c r="EP205" s="74"/>
      <c r="EQ205" s="74"/>
      <c r="ER205" s="109"/>
      <c r="ES205" s="74"/>
      <c r="ET205" s="74"/>
      <c r="EU205" s="109"/>
      <c r="EV205" s="78"/>
      <c r="EW205" s="74"/>
      <c r="EX205" s="109"/>
      <c r="EY205" s="78"/>
      <c r="EZ205" s="74"/>
      <c r="FA205" s="109"/>
      <c r="FB205" s="78"/>
      <c r="FC205" s="74"/>
      <c r="FD205" s="109"/>
      <c r="FE205" s="78"/>
      <c r="FF205" s="74"/>
      <c r="FG205" s="109"/>
      <c r="FH205" s="78"/>
      <c r="FI205" s="74"/>
      <c r="FJ205" s="109"/>
      <c r="FK205" s="74"/>
      <c r="FL205" s="74"/>
      <c r="FM205" s="109"/>
      <c r="FN205" s="78"/>
      <c r="FO205" s="74"/>
      <c r="FP205" s="109"/>
      <c r="FQ205" s="74"/>
      <c r="FR205" s="74"/>
      <c r="FS205" s="109"/>
      <c r="FT205" s="74"/>
      <c r="FU205" s="74"/>
      <c r="FV205" s="109"/>
      <c r="FW205" s="74"/>
      <c r="FX205" s="74"/>
      <c r="FY205" s="109"/>
      <c r="FZ205" s="74"/>
      <c r="GA205" s="74"/>
      <c r="GB205" s="109"/>
      <c r="GC205" s="74"/>
      <c r="GD205" s="74"/>
      <c r="GE205" s="109"/>
      <c r="GF205" s="74"/>
      <c r="GG205" s="74"/>
      <c r="GH205" s="109"/>
      <c r="GI205" s="74"/>
      <c r="GJ205" s="74"/>
      <c r="GK205" s="109"/>
      <c r="GL205" s="74"/>
      <c r="GM205" s="74"/>
      <c r="GN205" s="109"/>
      <c r="GO205" s="74"/>
      <c r="GP205" s="74"/>
      <c r="GQ205" s="74"/>
      <c r="GR205" s="74"/>
      <c r="GS205" s="74"/>
      <c r="GT205" s="74"/>
      <c r="GU205" s="74"/>
      <c r="GV205" s="74"/>
      <c r="GW205" s="74"/>
      <c r="GX205" s="74"/>
      <c r="GY205" s="74"/>
      <c r="GZ205" s="74"/>
      <c r="HA205" s="74"/>
      <c r="HB205" s="74"/>
      <c r="HC205" s="74"/>
    </row>
    <row r="206" spans="1:211" s="31" customFormat="1" ht="15.75" x14ac:dyDescent="0.25">
      <c r="A206" s="41" t="s">
        <v>542</v>
      </c>
      <c r="B206" s="134">
        <f t="shared" si="938"/>
        <v>3360</v>
      </c>
      <c r="C206" s="134">
        <f t="shared" si="939"/>
        <v>3360</v>
      </c>
      <c r="D206" s="74">
        <f t="shared" si="104"/>
        <v>100</v>
      </c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112"/>
      <c r="BL206" s="112"/>
      <c r="BM206" s="74"/>
      <c r="BN206" s="74"/>
      <c r="BO206" s="109"/>
      <c r="BP206" s="74"/>
      <c r="BQ206" s="74"/>
      <c r="BR206" s="109"/>
      <c r="BS206" s="74"/>
      <c r="BT206" s="74"/>
      <c r="BU206" s="109"/>
      <c r="BV206" s="74"/>
      <c r="BW206" s="74"/>
      <c r="BX206" s="109"/>
      <c r="BY206" s="74"/>
      <c r="BZ206" s="74"/>
      <c r="CA206" s="109"/>
      <c r="CB206" s="74"/>
      <c r="CC206" s="74"/>
      <c r="CD206" s="109"/>
      <c r="CE206" s="74"/>
      <c r="CF206" s="74"/>
      <c r="CG206" s="109"/>
      <c r="CH206" s="74"/>
      <c r="CI206" s="74"/>
      <c r="CJ206" s="109"/>
      <c r="CK206" s="74"/>
      <c r="CL206" s="74"/>
      <c r="CM206" s="109"/>
      <c r="CN206" s="74"/>
      <c r="CO206" s="74"/>
      <c r="CP206" s="109"/>
      <c r="CQ206" s="74"/>
      <c r="CR206" s="74"/>
      <c r="CS206" s="109"/>
      <c r="CT206" s="74"/>
      <c r="CU206" s="74"/>
      <c r="CV206" s="109"/>
      <c r="CW206" s="74"/>
      <c r="CX206" s="74"/>
      <c r="CY206" s="109"/>
      <c r="CZ206" s="74"/>
      <c r="DA206" s="74"/>
      <c r="DB206" s="109"/>
      <c r="DC206" s="74"/>
      <c r="DD206" s="74"/>
      <c r="DE206" s="109"/>
      <c r="DF206" s="74"/>
      <c r="DG206" s="74"/>
      <c r="DH206" s="74"/>
      <c r="DI206" s="78"/>
      <c r="DJ206" s="74"/>
      <c r="DK206" s="109"/>
      <c r="DL206" s="78"/>
      <c r="DM206" s="74"/>
      <c r="DN206" s="109"/>
      <c r="DO206" s="78"/>
      <c r="DP206" s="74"/>
      <c r="DQ206" s="109"/>
      <c r="DR206" s="78"/>
      <c r="DS206" s="74"/>
      <c r="DT206" s="109"/>
      <c r="DU206" s="78"/>
      <c r="DV206" s="74"/>
      <c r="DW206" s="109"/>
      <c r="DX206" s="78">
        <v>3360</v>
      </c>
      <c r="DY206" s="74">
        <v>3360</v>
      </c>
      <c r="DZ206" s="74">
        <f t="shared" si="751"/>
        <v>100</v>
      </c>
      <c r="EA206" s="78"/>
      <c r="EB206" s="74"/>
      <c r="EC206" s="109"/>
      <c r="ED206" s="78"/>
      <c r="EE206" s="74"/>
      <c r="EF206" s="109"/>
      <c r="EG206" s="78"/>
      <c r="EH206" s="74"/>
      <c r="EI206" s="78"/>
      <c r="EJ206" s="78"/>
      <c r="EK206" s="74"/>
      <c r="EL206" s="109"/>
      <c r="EM206" s="78"/>
      <c r="EN206" s="74"/>
      <c r="EO206" s="109"/>
      <c r="EP206" s="74"/>
      <c r="EQ206" s="74"/>
      <c r="ER206" s="109"/>
      <c r="ES206" s="74"/>
      <c r="ET206" s="74"/>
      <c r="EU206" s="109"/>
      <c r="EV206" s="78"/>
      <c r="EW206" s="74"/>
      <c r="EX206" s="109"/>
      <c r="EY206" s="78"/>
      <c r="EZ206" s="74"/>
      <c r="FA206" s="109"/>
      <c r="FB206" s="78"/>
      <c r="FC206" s="74"/>
      <c r="FD206" s="109"/>
      <c r="FE206" s="78"/>
      <c r="FF206" s="74"/>
      <c r="FG206" s="109"/>
      <c r="FH206" s="78"/>
      <c r="FI206" s="74"/>
      <c r="FJ206" s="109"/>
      <c r="FK206" s="74"/>
      <c r="FL206" s="74"/>
      <c r="FM206" s="109"/>
      <c r="FN206" s="78"/>
      <c r="FO206" s="74"/>
      <c r="FP206" s="109"/>
      <c r="FQ206" s="74"/>
      <c r="FR206" s="74"/>
      <c r="FS206" s="109"/>
      <c r="FT206" s="74"/>
      <c r="FU206" s="74"/>
      <c r="FV206" s="109"/>
      <c r="FW206" s="74"/>
      <c r="FX206" s="74"/>
      <c r="FY206" s="109"/>
      <c r="FZ206" s="74"/>
      <c r="GA206" s="74"/>
      <c r="GB206" s="109"/>
      <c r="GC206" s="74"/>
      <c r="GD206" s="74"/>
      <c r="GE206" s="109"/>
      <c r="GF206" s="74"/>
      <c r="GG206" s="74"/>
      <c r="GH206" s="109"/>
      <c r="GI206" s="74"/>
      <c r="GJ206" s="74"/>
      <c r="GK206" s="109"/>
      <c r="GL206" s="74"/>
      <c r="GM206" s="74"/>
      <c r="GN206" s="109"/>
      <c r="GO206" s="74"/>
      <c r="GP206" s="74"/>
      <c r="GQ206" s="74"/>
      <c r="GR206" s="74"/>
      <c r="GS206" s="74"/>
      <c r="GT206" s="74"/>
      <c r="GU206" s="74"/>
      <c r="GV206" s="74"/>
      <c r="GW206" s="74"/>
      <c r="GX206" s="74"/>
      <c r="GY206" s="74"/>
      <c r="GZ206" s="74"/>
      <c r="HA206" s="74"/>
      <c r="HB206" s="74"/>
      <c r="HC206" s="74"/>
    </row>
    <row r="207" spans="1:211" s="31" customFormat="1" ht="15.75" x14ac:dyDescent="0.25">
      <c r="A207" s="41" t="s">
        <v>543</v>
      </c>
      <c r="B207" s="134">
        <f t="shared" si="938"/>
        <v>3864</v>
      </c>
      <c r="C207" s="134">
        <f t="shared" si="939"/>
        <v>3774.7339999999999</v>
      </c>
      <c r="D207" s="74">
        <f t="shared" si="104"/>
        <v>97.689803312629394</v>
      </c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112"/>
      <c r="BL207" s="112"/>
      <c r="BM207" s="74"/>
      <c r="BN207" s="74"/>
      <c r="BO207" s="109"/>
      <c r="BP207" s="74"/>
      <c r="BQ207" s="74"/>
      <c r="BR207" s="109"/>
      <c r="BS207" s="74"/>
      <c r="BT207" s="74"/>
      <c r="BU207" s="109"/>
      <c r="BV207" s="74"/>
      <c r="BW207" s="74"/>
      <c r="BX207" s="109"/>
      <c r="BY207" s="74"/>
      <c r="BZ207" s="74"/>
      <c r="CA207" s="109"/>
      <c r="CB207" s="74"/>
      <c r="CC207" s="74"/>
      <c r="CD207" s="109"/>
      <c r="CE207" s="74"/>
      <c r="CF207" s="74"/>
      <c r="CG207" s="109"/>
      <c r="CH207" s="74"/>
      <c r="CI207" s="74"/>
      <c r="CJ207" s="109"/>
      <c r="CK207" s="74"/>
      <c r="CL207" s="74"/>
      <c r="CM207" s="109"/>
      <c r="CN207" s="74"/>
      <c r="CO207" s="74"/>
      <c r="CP207" s="109"/>
      <c r="CQ207" s="74"/>
      <c r="CR207" s="74"/>
      <c r="CS207" s="109"/>
      <c r="CT207" s="74"/>
      <c r="CU207" s="74"/>
      <c r="CV207" s="109"/>
      <c r="CW207" s="74"/>
      <c r="CX207" s="74"/>
      <c r="CY207" s="109"/>
      <c r="CZ207" s="74"/>
      <c r="DA207" s="74"/>
      <c r="DB207" s="109"/>
      <c r="DC207" s="74"/>
      <c r="DD207" s="74"/>
      <c r="DE207" s="109"/>
      <c r="DF207" s="74"/>
      <c r="DG207" s="74"/>
      <c r="DH207" s="74"/>
      <c r="DI207" s="78"/>
      <c r="DJ207" s="74"/>
      <c r="DK207" s="109"/>
      <c r="DL207" s="78"/>
      <c r="DM207" s="74"/>
      <c r="DN207" s="109"/>
      <c r="DO207" s="78"/>
      <c r="DP207" s="74"/>
      <c r="DQ207" s="109"/>
      <c r="DR207" s="78"/>
      <c r="DS207" s="74"/>
      <c r="DT207" s="109"/>
      <c r="DU207" s="78"/>
      <c r="DV207" s="74"/>
      <c r="DW207" s="109"/>
      <c r="DX207" s="78">
        <v>3864</v>
      </c>
      <c r="DY207" s="74">
        <v>3774.7339999999999</v>
      </c>
      <c r="DZ207" s="74">
        <f t="shared" si="751"/>
        <v>97.689803312629394</v>
      </c>
      <c r="EA207" s="78"/>
      <c r="EB207" s="74"/>
      <c r="EC207" s="109"/>
      <c r="ED207" s="78"/>
      <c r="EE207" s="74"/>
      <c r="EF207" s="109"/>
      <c r="EG207" s="78"/>
      <c r="EH207" s="74"/>
      <c r="EI207" s="78"/>
      <c r="EJ207" s="78"/>
      <c r="EK207" s="74"/>
      <c r="EL207" s="109"/>
      <c r="EM207" s="78"/>
      <c r="EN207" s="74"/>
      <c r="EO207" s="109"/>
      <c r="EP207" s="74"/>
      <c r="EQ207" s="74"/>
      <c r="ER207" s="109"/>
      <c r="ES207" s="74"/>
      <c r="ET207" s="74"/>
      <c r="EU207" s="109"/>
      <c r="EV207" s="78"/>
      <c r="EW207" s="74"/>
      <c r="EX207" s="109"/>
      <c r="EY207" s="78"/>
      <c r="EZ207" s="74"/>
      <c r="FA207" s="109"/>
      <c r="FB207" s="78"/>
      <c r="FC207" s="74"/>
      <c r="FD207" s="109"/>
      <c r="FE207" s="78"/>
      <c r="FF207" s="74"/>
      <c r="FG207" s="109"/>
      <c r="FH207" s="78"/>
      <c r="FI207" s="74"/>
      <c r="FJ207" s="109"/>
      <c r="FK207" s="74"/>
      <c r="FL207" s="74"/>
      <c r="FM207" s="109"/>
      <c r="FN207" s="78"/>
      <c r="FO207" s="74"/>
      <c r="FP207" s="109"/>
      <c r="FQ207" s="74"/>
      <c r="FR207" s="74"/>
      <c r="FS207" s="109"/>
      <c r="FT207" s="74"/>
      <c r="FU207" s="74"/>
      <c r="FV207" s="109"/>
      <c r="FW207" s="74"/>
      <c r="FX207" s="74"/>
      <c r="FY207" s="109"/>
      <c r="FZ207" s="74"/>
      <c r="GA207" s="74"/>
      <c r="GB207" s="109"/>
      <c r="GC207" s="74"/>
      <c r="GD207" s="74"/>
      <c r="GE207" s="109"/>
      <c r="GF207" s="74"/>
      <c r="GG207" s="74"/>
      <c r="GH207" s="109"/>
      <c r="GI207" s="74"/>
      <c r="GJ207" s="74"/>
      <c r="GK207" s="109"/>
      <c r="GL207" s="74"/>
      <c r="GM207" s="74"/>
      <c r="GN207" s="109"/>
      <c r="GO207" s="74"/>
      <c r="GP207" s="74"/>
      <c r="GQ207" s="74"/>
      <c r="GR207" s="74"/>
      <c r="GS207" s="74"/>
      <c r="GT207" s="74"/>
      <c r="GU207" s="74"/>
      <c r="GV207" s="74"/>
      <c r="GW207" s="74"/>
      <c r="GX207" s="74"/>
      <c r="GY207" s="74"/>
      <c r="GZ207" s="74"/>
      <c r="HA207" s="74"/>
      <c r="HB207" s="74"/>
      <c r="HC207" s="74"/>
    </row>
    <row r="208" spans="1:211" s="31" customFormat="1" ht="15.75" x14ac:dyDescent="0.25">
      <c r="A208" s="41" t="s">
        <v>544</v>
      </c>
      <c r="B208" s="134">
        <f t="shared" si="938"/>
        <v>4082.6466700000001</v>
      </c>
      <c r="C208" s="134">
        <f t="shared" si="939"/>
        <v>4082.6466700000001</v>
      </c>
      <c r="D208" s="74">
        <f t="shared" si="104"/>
        <v>100</v>
      </c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>
        <v>545.64667000000009</v>
      </c>
      <c r="BE208" s="74">
        <v>545.64667000000009</v>
      </c>
      <c r="BF208" s="74">
        <f>BE208/BD208*100</f>
        <v>100</v>
      </c>
      <c r="BG208" s="74"/>
      <c r="BH208" s="74"/>
      <c r="BI208" s="74"/>
      <c r="BJ208" s="74"/>
      <c r="BK208" s="112"/>
      <c r="BL208" s="112"/>
      <c r="BM208" s="74"/>
      <c r="BN208" s="74"/>
      <c r="BO208" s="109"/>
      <c r="BP208" s="74"/>
      <c r="BQ208" s="74"/>
      <c r="BR208" s="109"/>
      <c r="BS208" s="74"/>
      <c r="BT208" s="74"/>
      <c r="BU208" s="109"/>
      <c r="BV208" s="74"/>
      <c r="BW208" s="74"/>
      <c r="BX208" s="109"/>
      <c r="BY208" s="74"/>
      <c r="BZ208" s="74"/>
      <c r="CA208" s="109"/>
      <c r="CB208" s="74"/>
      <c r="CC208" s="74"/>
      <c r="CD208" s="109"/>
      <c r="CE208" s="74"/>
      <c r="CF208" s="74"/>
      <c r="CG208" s="109"/>
      <c r="CH208" s="74"/>
      <c r="CI208" s="74"/>
      <c r="CJ208" s="109"/>
      <c r="CK208" s="74"/>
      <c r="CL208" s="74"/>
      <c r="CM208" s="109"/>
      <c r="CN208" s="74"/>
      <c r="CO208" s="74"/>
      <c r="CP208" s="109"/>
      <c r="CQ208" s="74"/>
      <c r="CR208" s="74"/>
      <c r="CS208" s="109"/>
      <c r="CT208" s="74"/>
      <c r="CU208" s="74"/>
      <c r="CV208" s="109"/>
      <c r="CW208" s="74"/>
      <c r="CX208" s="74"/>
      <c r="CY208" s="109"/>
      <c r="CZ208" s="74"/>
      <c r="DA208" s="74"/>
      <c r="DB208" s="109"/>
      <c r="DC208" s="74"/>
      <c r="DD208" s="74"/>
      <c r="DE208" s="109"/>
      <c r="DF208" s="74"/>
      <c r="DG208" s="74"/>
      <c r="DH208" s="74"/>
      <c r="DI208" s="78"/>
      <c r="DJ208" s="74"/>
      <c r="DK208" s="109"/>
      <c r="DL208" s="78"/>
      <c r="DM208" s="74"/>
      <c r="DN208" s="109"/>
      <c r="DO208" s="78"/>
      <c r="DP208" s="74"/>
      <c r="DQ208" s="109"/>
      <c r="DR208" s="78"/>
      <c r="DS208" s="74"/>
      <c r="DT208" s="109"/>
      <c r="DU208" s="78"/>
      <c r="DV208" s="74"/>
      <c r="DW208" s="109"/>
      <c r="DX208" s="78">
        <v>3537</v>
      </c>
      <c r="DY208" s="74">
        <v>3537</v>
      </c>
      <c r="DZ208" s="74">
        <f t="shared" si="751"/>
        <v>100</v>
      </c>
      <c r="EA208" s="78"/>
      <c r="EB208" s="74"/>
      <c r="EC208" s="109"/>
      <c r="ED208" s="78"/>
      <c r="EE208" s="74"/>
      <c r="EF208" s="109"/>
      <c r="EG208" s="78"/>
      <c r="EH208" s="74"/>
      <c r="EI208" s="78"/>
      <c r="EJ208" s="78"/>
      <c r="EK208" s="74"/>
      <c r="EL208" s="109"/>
      <c r="EM208" s="78"/>
      <c r="EN208" s="74"/>
      <c r="EO208" s="109"/>
      <c r="EP208" s="74"/>
      <c r="EQ208" s="74"/>
      <c r="ER208" s="109"/>
      <c r="ES208" s="74"/>
      <c r="ET208" s="74"/>
      <c r="EU208" s="109"/>
      <c r="EV208" s="78"/>
      <c r="EW208" s="74"/>
      <c r="EX208" s="109"/>
      <c r="EY208" s="78"/>
      <c r="EZ208" s="74"/>
      <c r="FA208" s="109"/>
      <c r="FB208" s="78"/>
      <c r="FC208" s="74"/>
      <c r="FD208" s="109"/>
      <c r="FE208" s="78"/>
      <c r="FF208" s="74"/>
      <c r="FG208" s="109"/>
      <c r="FH208" s="78"/>
      <c r="FI208" s="74"/>
      <c r="FJ208" s="109"/>
      <c r="FK208" s="74"/>
      <c r="FL208" s="74"/>
      <c r="FM208" s="109"/>
      <c r="FN208" s="78"/>
      <c r="FO208" s="74"/>
      <c r="FP208" s="109"/>
      <c r="FQ208" s="74"/>
      <c r="FR208" s="74"/>
      <c r="FS208" s="109"/>
      <c r="FT208" s="74"/>
      <c r="FU208" s="74"/>
      <c r="FV208" s="109"/>
      <c r="FW208" s="74"/>
      <c r="FX208" s="74"/>
      <c r="FY208" s="109"/>
      <c r="FZ208" s="74"/>
      <c r="GA208" s="74"/>
      <c r="GB208" s="109"/>
      <c r="GC208" s="74"/>
      <c r="GD208" s="74"/>
      <c r="GE208" s="109"/>
      <c r="GF208" s="74"/>
      <c r="GG208" s="74"/>
      <c r="GH208" s="109"/>
      <c r="GI208" s="74"/>
      <c r="GJ208" s="74"/>
      <c r="GK208" s="109"/>
      <c r="GL208" s="74"/>
      <c r="GM208" s="74"/>
      <c r="GN208" s="109"/>
      <c r="GO208" s="74"/>
      <c r="GP208" s="74"/>
      <c r="GQ208" s="74"/>
      <c r="GR208" s="74"/>
      <c r="GS208" s="74"/>
      <c r="GT208" s="74"/>
      <c r="GU208" s="74"/>
      <c r="GV208" s="74"/>
      <c r="GW208" s="74"/>
      <c r="GX208" s="74"/>
      <c r="GY208" s="74"/>
      <c r="GZ208" s="74"/>
      <c r="HA208" s="74"/>
      <c r="HB208" s="74"/>
      <c r="HC208" s="74"/>
    </row>
    <row r="209" spans="1:211" s="31" customFormat="1" ht="15.75" x14ac:dyDescent="0.25">
      <c r="A209" s="41" t="s">
        <v>545</v>
      </c>
      <c r="B209" s="134">
        <f t="shared" si="938"/>
        <v>3426</v>
      </c>
      <c r="C209" s="134">
        <f t="shared" si="939"/>
        <v>3426</v>
      </c>
      <c r="D209" s="74">
        <f t="shared" si="104"/>
        <v>100</v>
      </c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112"/>
      <c r="BL209" s="112"/>
      <c r="BM209" s="74"/>
      <c r="BN209" s="74"/>
      <c r="BO209" s="109"/>
      <c r="BP209" s="74"/>
      <c r="BQ209" s="74"/>
      <c r="BR209" s="109"/>
      <c r="BS209" s="74"/>
      <c r="BT209" s="74"/>
      <c r="BU209" s="109"/>
      <c r="BV209" s="74"/>
      <c r="BW209" s="74"/>
      <c r="BX209" s="109"/>
      <c r="BY209" s="74"/>
      <c r="BZ209" s="74"/>
      <c r="CA209" s="109"/>
      <c r="CB209" s="74"/>
      <c r="CC209" s="74"/>
      <c r="CD209" s="109"/>
      <c r="CE209" s="74"/>
      <c r="CF209" s="74"/>
      <c r="CG209" s="109"/>
      <c r="CH209" s="74"/>
      <c r="CI209" s="74"/>
      <c r="CJ209" s="109"/>
      <c r="CK209" s="74"/>
      <c r="CL209" s="74"/>
      <c r="CM209" s="109"/>
      <c r="CN209" s="74"/>
      <c r="CO209" s="74"/>
      <c r="CP209" s="109"/>
      <c r="CQ209" s="74"/>
      <c r="CR209" s="74"/>
      <c r="CS209" s="109"/>
      <c r="CT209" s="74"/>
      <c r="CU209" s="74"/>
      <c r="CV209" s="109"/>
      <c r="CW209" s="74"/>
      <c r="CX209" s="74"/>
      <c r="CY209" s="109"/>
      <c r="CZ209" s="74"/>
      <c r="DA209" s="74"/>
      <c r="DB209" s="109"/>
      <c r="DC209" s="74"/>
      <c r="DD209" s="74"/>
      <c r="DE209" s="109"/>
      <c r="DF209" s="74"/>
      <c r="DG209" s="74"/>
      <c r="DH209" s="74"/>
      <c r="DI209" s="78"/>
      <c r="DJ209" s="74"/>
      <c r="DK209" s="109"/>
      <c r="DL209" s="78"/>
      <c r="DM209" s="74"/>
      <c r="DN209" s="109"/>
      <c r="DO209" s="78"/>
      <c r="DP209" s="74"/>
      <c r="DQ209" s="109"/>
      <c r="DR209" s="78"/>
      <c r="DS209" s="74"/>
      <c r="DT209" s="109"/>
      <c r="DU209" s="78"/>
      <c r="DV209" s="74"/>
      <c r="DW209" s="109"/>
      <c r="DX209" s="78">
        <v>3426</v>
      </c>
      <c r="DY209" s="74">
        <v>3426</v>
      </c>
      <c r="DZ209" s="74">
        <f t="shared" si="751"/>
        <v>100</v>
      </c>
      <c r="EA209" s="78"/>
      <c r="EB209" s="74"/>
      <c r="EC209" s="109"/>
      <c r="ED209" s="78"/>
      <c r="EE209" s="74"/>
      <c r="EF209" s="109"/>
      <c r="EG209" s="78"/>
      <c r="EH209" s="74"/>
      <c r="EI209" s="78"/>
      <c r="EJ209" s="78"/>
      <c r="EK209" s="74"/>
      <c r="EL209" s="109"/>
      <c r="EM209" s="78"/>
      <c r="EN209" s="74"/>
      <c r="EO209" s="109"/>
      <c r="EP209" s="74"/>
      <c r="EQ209" s="74"/>
      <c r="ER209" s="109"/>
      <c r="ES209" s="74"/>
      <c r="ET209" s="74"/>
      <c r="EU209" s="109"/>
      <c r="EV209" s="78"/>
      <c r="EW209" s="74"/>
      <c r="EX209" s="109"/>
      <c r="EY209" s="78"/>
      <c r="EZ209" s="74"/>
      <c r="FA209" s="109"/>
      <c r="FB209" s="78"/>
      <c r="FC209" s="74"/>
      <c r="FD209" s="109"/>
      <c r="FE209" s="78"/>
      <c r="FF209" s="74"/>
      <c r="FG209" s="109"/>
      <c r="FH209" s="78"/>
      <c r="FI209" s="74"/>
      <c r="FJ209" s="109"/>
      <c r="FK209" s="74"/>
      <c r="FL209" s="74"/>
      <c r="FM209" s="109"/>
      <c r="FN209" s="78"/>
      <c r="FO209" s="74"/>
      <c r="FP209" s="109"/>
      <c r="FQ209" s="74"/>
      <c r="FR209" s="74"/>
      <c r="FS209" s="109"/>
      <c r="FT209" s="74"/>
      <c r="FU209" s="74"/>
      <c r="FV209" s="109"/>
      <c r="FW209" s="74"/>
      <c r="FX209" s="74"/>
      <c r="FY209" s="109"/>
      <c r="FZ209" s="74"/>
      <c r="GA209" s="74"/>
      <c r="GB209" s="109"/>
      <c r="GC209" s="74"/>
      <c r="GD209" s="74"/>
      <c r="GE209" s="109"/>
      <c r="GF209" s="74"/>
      <c r="GG209" s="74"/>
      <c r="GH209" s="109"/>
      <c r="GI209" s="74"/>
      <c r="GJ209" s="74"/>
      <c r="GK209" s="109"/>
      <c r="GL209" s="74"/>
      <c r="GM209" s="74"/>
      <c r="GN209" s="109"/>
      <c r="GO209" s="74"/>
      <c r="GP209" s="74"/>
      <c r="GQ209" s="74"/>
      <c r="GR209" s="74"/>
      <c r="GS209" s="74"/>
      <c r="GT209" s="74"/>
      <c r="GU209" s="74"/>
      <c r="GV209" s="74"/>
      <c r="GW209" s="74"/>
      <c r="GX209" s="74"/>
      <c r="GY209" s="74"/>
      <c r="GZ209" s="74"/>
      <c r="HA209" s="74"/>
      <c r="HB209" s="74"/>
      <c r="HC209" s="74"/>
    </row>
    <row r="210" spans="1:211" s="31" customFormat="1" ht="15.75" x14ac:dyDescent="0.25">
      <c r="A210" s="41" t="s">
        <v>285</v>
      </c>
      <c r="B210" s="134">
        <f t="shared" si="938"/>
        <v>3349.2674999999999</v>
      </c>
      <c r="C210" s="134">
        <f t="shared" si="939"/>
        <v>3349.2674999999999</v>
      </c>
      <c r="D210" s="74">
        <f t="shared" si="104"/>
        <v>100</v>
      </c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>
        <v>547.26750000000004</v>
      </c>
      <c r="BE210" s="74">
        <v>547.26750000000004</v>
      </c>
      <c r="BF210" s="74">
        <f t="shared" ref="BF210" si="940">BE210/BD210*100</f>
        <v>100</v>
      </c>
      <c r="BG210" s="74"/>
      <c r="BH210" s="74"/>
      <c r="BI210" s="74"/>
      <c r="BJ210" s="74"/>
      <c r="BK210" s="112"/>
      <c r="BL210" s="112"/>
      <c r="BM210" s="74"/>
      <c r="BN210" s="74"/>
      <c r="BO210" s="109"/>
      <c r="BP210" s="74"/>
      <c r="BQ210" s="74"/>
      <c r="BR210" s="109"/>
      <c r="BS210" s="74"/>
      <c r="BT210" s="74"/>
      <c r="BU210" s="109"/>
      <c r="BV210" s="74"/>
      <c r="BW210" s="74"/>
      <c r="BX210" s="109"/>
      <c r="BY210" s="74"/>
      <c r="BZ210" s="74"/>
      <c r="CA210" s="109"/>
      <c r="CB210" s="74"/>
      <c r="CC210" s="74"/>
      <c r="CD210" s="109"/>
      <c r="CE210" s="74"/>
      <c r="CF210" s="74"/>
      <c r="CG210" s="109"/>
      <c r="CH210" s="74"/>
      <c r="CI210" s="74"/>
      <c r="CJ210" s="109"/>
      <c r="CK210" s="74"/>
      <c r="CL210" s="74"/>
      <c r="CM210" s="109"/>
      <c r="CN210" s="74"/>
      <c r="CO210" s="74"/>
      <c r="CP210" s="109"/>
      <c r="CQ210" s="74"/>
      <c r="CR210" s="74"/>
      <c r="CS210" s="109"/>
      <c r="CT210" s="74"/>
      <c r="CU210" s="74"/>
      <c r="CV210" s="109"/>
      <c r="CW210" s="74"/>
      <c r="CX210" s="74"/>
      <c r="CY210" s="109"/>
      <c r="CZ210" s="74"/>
      <c r="DA210" s="74"/>
      <c r="DB210" s="109"/>
      <c r="DC210" s="74"/>
      <c r="DD210" s="74"/>
      <c r="DE210" s="109"/>
      <c r="DF210" s="74"/>
      <c r="DG210" s="74"/>
      <c r="DH210" s="74"/>
      <c r="DI210" s="78"/>
      <c r="DJ210" s="74"/>
      <c r="DK210" s="109"/>
      <c r="DL210" s="78"/>
      <c r="DM210" s="74"/>
      <c r="DN210" s="109"/>
      <c r="DO210" s="78"/>
      <c r="DP210" s="74"/>
      <c r="DQ210" s="109"/>
      <c r="DR210" s="78"/>
      <c r="DS210" s="74"/>
      <c r="DT210" s="109"/>
      <c r="DU210" s="78"/>
      <c r="DV210" s="74"/>
      <c r="DW210" s="109"/>
      <c r="DX210" s="78">
        <v>2802</v>
      </c>
      <c r="DY210" s="74">
        <v>2802</v>
      </c>
      <c r="DZ210" s="74">
        <f t="shared" si="751"/>
        <v>100</v>
      </c>
      <c r="EA210" s="78"/>
      <c r="EB210" s="74"/>
      <c r="EC210" s="109"/>
      <c r="ED210" s="78"/>
      <c r="EE210" s="74"/>
      <c r="EF210" s="109"/>
      <c r="EG210" s="78"/>
      <c r="EH210" s="74"/>
      <c r="EI210" s="78"/>
      <c r="EJ210" s="78"/>
      <c r="EK210" s="74"/>
      <c r="EL210" s="109"/>
      <c r="EM210" s="78"/>
      <c r="EN210" s="74"/>
      <c r="EO210" s="109"/>
      <c r="EP210" s="74"/>
      <c r="EQ210" s="74"/>
      <c r="ER210" s="109"/>
      <c r="ES210" s="74"/>
      <c r="ET210" s="74"/>
      <c r="EU210" s="109"/>
      <c r="EV210" s="78"/>
      <c r="EW210" s="74"/>
      <c r="EX210" s="109"/>
      <c r="EY210" s="78"/>
      <c r="EZ210" s="74"/>
      <c r="FA210" s="109"/>
      <c r="FB210" s="78"/>
      <c r="FC210" s="74"/>
      <c r="FD210" s="109"/>
      <c r="FE210" s="78"/>
      <c r="FF210" s="74"/>
      <c r="FG210" s="109"/>
      <c r="FH210" s="78"/>
      <c r="FI210" s="74"/>
      <c r="FJ210" s="109"/>
      <c r="FK210" s="74"/>
      <c r="FL210" s="74"/>
      <c r="FM210" s="109"/>
      <c r="FN210" s="78"/>
      <c r="FO210" s="74"/>
      <c r="FP210" s="109"/>
      <c r="FQ210" s="74"/>
      <c r="FR210" s="74"/>
      <c r="FS210" s="109"/>
      <c r="FT210" s="74"/>
      <c r="FU210" s="74"/>
      <c r="FV210" s="109"/>
      <c r="FW210" s="74"/>
      <c r="FX210" s="74"/>
      <c r="FY210" s="109"/>
      <c r="FZ210" s="74"/>
      <c r="GA210" s="74"/>
      <c r="GB210" s="109"/>
      <c r="GC210" s="74"/>
      <c r="GD210" s="74"/>
      <c r="GE210" s="109"/>
      <c r="GF210" s="74"/>
      <c r="GG210" s="74"/>
      <c r="GH210" s="109"/>
      <c r="GI210" s="74"/>
      <c r="GJ210" s="74"/>
      <c r="GK210" s="109"/>
      <c r="GL210" s="74"/>
      <c r="GM210" s="74"/>
      <c r="GN210" s="109"/>
      <c r="GO210" s="74"/>
      <c r="GP210" s="74"/>
      <c r="GQ210" s="74"/>
      <c r="GR210" s="74"/>
      <c r="GS210" s="74"/>
      <c r="GT210" s="74"/>
      <c r="GU210" s="74"/>
      <c r="GV210" s="74"/>
      <c r="GW210" s="74"/>
      <c r="GX210" s="74"/>
      <c r="GY210" s="74"/>
      <c r="GZ210" s="74"/>
      <c r="HA210" s="74"/>
      <c r="HB210" s="74"/>
      <c r="HC210" s="74"/>
    </row>
    <row r="211" spans="1:211" s="31" customFormat="1" ht="15.75" x14ac:dyDescent="0.25">
      <c r="A211" s="41" t="s">
        <v>546</v>
      </c>
      <c r="B211" s="134">
        <f t="shared" si="938"/>
        <v>2844</v>
      </c>
      <c r="C211" s="134">
        <f t="shared" si="939"/>
        <v>2832.9252299999998</v>
      </c>
      <c r="D211" s="74">
        <f t="shared" si="104"/>
        <v>99.610591772151892</v>
      </c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112"/>
      <c r="BL211" s="112"/>
      <c r="BM211" s="74"/>
      <c r="BN211" s="74"/>
      <c r="BO211" s="109"/>
      <c r="BP211" s="74"/>
      <c r="BQ211" s="74"/>
      <c r="BR211" s="109"/>
      <c r="BS211" s="74"/>
      <c r="BT211" s="74"/>
      <c r="BU211" s="109"/>
      <c r="BV211" s="74"/>
      <c r="BW211" s="74"/>
      <c r="BX211" s="109"/>
      <c r="BY211" s="74"/>
      <c r="BZ211" s="74"/>
      <c r="CA211" s="109"/>
      <c r="CB211" s="74"/>
      <c r="CC211" s="74"/>
      <c r="CD211" s="109"/>
      <c r="CE211" s="74"/>
      <c r="CF211" s="74"/>
      <c r="CG211" s="109"/>
      <c r="CH211" s="74"/>
      <c r="CI211" s="74"/>
      <c r="CJ211" s="109"/>
      <c r="CK211" s="74"/>
      <c r="CL211" s="74"/>
      <c r="CM211" s="109"/>
      <c r="CN211" s="74"/>
      <c r="CO211" s="74"/>
      <c r="CP211" s="109"/>
      <c r="CQ211" s="74"/>
      <c r="CR211" s="74"/>
      <c r="CS211" s="109"/>
      <c r="CT211" s="74"/>
      <c r="CU211" s="74"/>
      <c r="CV211" s="109"/>
      <c r="CW211" s="74"/>
      <c r="CX211" s="74"/>
      <c r="CY211" s="109"/>
      <c r="CZ211" s="74"/>
      <c r="DA211" s="74"/>
      <c r="DB211" s="109"/>
      <c r="DC211" s="74"/>
      <c r="DD211" s="74"/>
      <c r="DE211" s="109"/>
      <c r="DF211" s="74"/>
      <c r="DG211" s="74"/>
      <c r="DH211" s="74"/>
      <c r="DI211" s="78"/>
      <c r="DJ211" s="74"/>
      <c r="DK211" s="109"/>
      <c r="DL211" s="78"/>
      <c r="DM211" s="74"/>
      <c r="DN211" s="109"/>
      <c r="DO211" s="78"/>
      <c r="DP211" s="74"/>
      <c r="DQ211" s="109"/>
      <c r="DR211" s="78"/>
      <c r="DS211" s="74"/>
      <c r="DT211" s="109"/>
      <c r="DU211" s="78"/>
      <c r="DV211" s="74"/>
      <c r="DW211" s="109"/>
      <c r="DX211" s="78">
        <v>2844</v>
      </c>
      <c r="DY211" s="74">
        <v>2832.9252299999998</v>
      </c>
      <c r="DZ211" s="74">
        <f t="shared" si="751"/>
        <v>99.610591772151892</v>
      </c>
      <c r="EA211" s="78"/>
      <c r="EB211" s="74"/>
      <c r="EC211" s="109"/>
      <c r="ED211" s="78"/>
      <c r="EE211" s="74"/>
      <c r="EF211" s="109"/>
      <c r="EG211" s="78"/>
      <c r="EH211" s="74"/>
      <c r="EI211" s="78"/>
      <c r="EJ211" s="78"/>
      <c r="EK211" s="74"/>
      <c r="EL211" s="109"/>
      <c r="EM211" s="78"/>
      <c r="EN211" s="74"/>
      <c r="EO211" s="109"/>
      <c r="EP211" s="74"/>
      <c r="EQ211" s="74"/>
      <c r="ER211" s="109"/>
      <c r="ES211" s="74"/>
      <c r="ET211" s="74"/>
      <c r="EU211" s="109"/>
      <c r="EV211" s="78"/>
      <c r="EW211" s="74"/>
      <c r="EX211" s="109"/>
      <c r="EY211" s="78"/>
      <c r="EZ211" s="74"/>
      <c r="FA211" s="109"/>
      <c r="FB211" s="78"/>
      <c r="FC211" s="74"/>
      <c r="FD211" s="109"/>
      <c r="FE211" s="78"/>
      <c r="FF211" s="74"/>
      <c r="FG211" s="109"/>
      <c r="FH211" s="78"/>
      <c r="FI211" s="74"/>
      <c r="FJ211" s="109"/>
      <c r="FK211" s="74"/>
      <c r="FL211" s="74"/>
      <c r="FM211" s="109"/>
      <c r="FN211" s="78"/>
      <c r="FO211" s="74"/>
      <c r="FP211" s="109"/>
      <c r="FQ211" s="74"/>
      <c r="FR211" s="74"/>
      <c r="FS211" s="109"/>
      <c r="FT211" s="74"/>
      <c r="FU211" s="74"/>
      <c r="FV211" s="109"/>
      <c r="FW211" s="74"/>
      <c r="FX211" s="74"/>
      <c r="FY211" s="109"/>
      <c r="FZ211" s="74"/>
      <c r="GA211" s="74"/>
      <c r="GB211" s="109"/>
      <c r="GC211" s="74"/>
      <c r="GD211" s="74"/>
      <c r="GE211" s="109"/>
      <c r="GF211" s="74"/>
      <c r="GG211" s="74"/>
      <c r="GH211" s="109"/>
      <c r="GI211" s="74"/>
      <c r="GJ211" s="74"/>
      <c r="GK211" s="109"/>
      <c r="GL211" s="74"/>
      <c r="GM211" s="74"/>
      <c r="GN211" s="109"/>
      <c r="GO211" s="74"/>
      <c r="GP211" s="74"/>
      <c r="GQ211" s="74"/>
      <c r="GR211" s="74"/>
      <c r="GS211" s="74"/>
      <c r="GT211" s="74"/>
      <c r="GU211" s="74"/>
      <c r="GV211" s="74"/>
      <c r="GW211" s="74"/>
      <c r="GX211" s="74"/>
      <c r="GY211" s="74"/>
      <c r="GZ211" s="74"/>
      <c r="HA211" s="74"/>
      <c r="HB211" s="74"/>
      <c r="HC211" s="74"/>
    </row>
    <row r="212" spans="1:211" s="31" customFormat="1" ht="15.75" x14ac:dyDescent="0.25">
      <c r="A212" s="41" t="s">
        <v>547</v>
      </c>
      <c r="B212" s="134">
        <f t="shared" si="938"/>
        <v>6621</v>
      </c>
      <c r="C212" s="134">
        <f t="shared" si="939"/>
        <v>1339.037</v>
      </c>
      <c r="D212" s="74">
        <f t="shared" si="104"/>
        <v>20.224090016613804</v>
      </c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112"/>
      <c r="BL212" s="112"/>
      <c r="BM212" s="74"/>
      <c r="BN212" s="74"/>
      <c r="BO212" s="109"/>
      <c r="BP212" s="74"/>
      <c r="BQ212" s="74"/>
      <c r="BR212" s="109"/>
      <c r="BS212" s="74"/>
      <c r="BT212" s="74"/>
      <c r="BU212" s="109"/>
      <c r="BV212" s="74"/>
      <c r="BW212" s="74"/>
      <c r="BX212" s="109"/>
      <c r="BY212" s="74"/>
      <c r="BZ212" s="74"/>
      <c r="CA212" s="109"/>
      <c r="CB212" s="74"/>
      <c r="CC212" s="74"/>
      <c r="CD212" s="109"/>
      <c r="CE212" s="74"/>
      <c r="CF212" s="74"/>
      <c r="CG212" s="109"/>
      <c r="CH212" s="74"/>
      <c r="CI212" s="74"/>
      <c r="CJ212" s="109"/>
      <c r="CK212" s="74"/>
      <c r="CL212" s="74"/>
      <c r="CM212" s="109"/>
      <c r="CN212" s="74"/>
      <c r="CO212" s="74"/>
      <c r="CP212" s="109"/>
      <c r="CQ212" s="74"/>
      <c r="CR212" s="74"/>
      <c r="CS212" s="109"/>
      <c r="CT212" s="74"/>
      <c r="CU212" s="74"/>
      <c r="CV212" s="109"/>
      <c r="CW212" s="74"/>
      <c r="CX212" s="74"/>
      <c r="CY212" s="109"/>
      <c r="CZ212" s="74"/>
      <c r="DA212" s="74"/>
      <c r="DB212" s="109"/>
      <c r="DC212" s="74"/>
      <c r="DD212" s="74"/>
      <c r="DE212" s="109"/>
      <c r="DF212" s="74"/>
      <c r="DG212" s="74"/>
      <c r="DH212" s="74"/>
      <c r="DI212" s="78"/>
      <c r="DJ212" s="74"/>
      <c r="DK212" s="109"/>
      <c r="DL212" s="78"/>
      <c r="DM212" s="74"/>
      <c r="DN212" s="109"/>
      <c r="DO212" s="78"/>
      <c r="DP212" s="74"/>
      <c r="DQ212" s="109"/>
      <c r="DR212" s="78"/>
      <c r="DS212" s="74"/>
      <c r="DT212" s="109"/>
      <c r="DU212" s="78"/>
      <c r="DV212" s="74"/>
      <c r="DW212" s="109"/>
      <c r="DX212" s="78">
        <v>6621</v>
      </c>
      <c r="DY212" s="74">
        <v>1339.037</v>
      </c>
      <c r="DZ212" s="74">
        <f t="shared" si="751"/>
        <v>20.224090016613804</v>
      </c>
      <c r="EA212" s="78"/>
      <c r="EB212" s="74"/>
      <c r="EC212" s="109"/>
      <c r="ED212" s="78"/>
      <c r="EE212" s="74"/>
      <c r="EF212" s="109"/>
      <c r="EG212" s="78"/>
      <c r="EH212" s="74"/>
      <c r="EI212" s="78"/>
      <c r="EJ212" s="78"/>
      <c r="EK212" s="74"/>
      <c r="EL212" s="109"/>
      <c r="EM212" s="78"/>
      <c r="EN212" s="74"/>
      <c r="EO212" s="109"/>
      <c r="EP212" s="74"/>
      <c r="EQ212" s="74"/>
      <c r="ER212" s="109"/>
      <c r="ES212" s="74"/>
      <c r="ET212" s="74"/>
      <c r="EU212" s="109"/>
      <c r="EV212" s="78"/>
      <c r="EW212" s="74"/>
      <c r="EX212" s="109"/>
      <c r="EY212" s="78"/>
      <c r="EZ212" s="74"/>
      <c r="FA212" s="109"/>
      <c r="FB212" s="78"/>
      <c r="FC212" s="74"/>
      <c r="FD212" s="109"/>
      <c r="FE212" s="78"/>
      <c r="FF212" s="74"/>
      <c r="FG212" s="109"/>
      <c r="FH212" s="78"/>
      <c r="FI212" s="74"/>
      <c r="FJ212" s="109"/>
      <c r="FK212" s="74"/>
      <c r="FL212" s="74"/>
      <c r="FM212" s="109"/>
      <c r="FN212" s="78"/>
      <c r="FO212" s="74"/>
      <c r="FP212" s="109"/>
      <c r="FQ212" s="74"/>
      <c r="FR212" s="74"/>
      <c r="FS212" s="109"/>
      <c r="FT212" s="74"/>
      <c r="FU212" s="74"/>
      <c r="FV212" s="109"/>
      <c r="FW212" s="74"/>
      <c r="FX212" s="74"/>
      <c r="FY212" s="109"/>
      <c r="FZ212" s="74"/>
      <c r="GA212" s="74"/>
      <c r="GB212" s="109"/>
      <c r="GC212" s="74"/>
      <c r="GD212" s="74"/>
      <c r="GE212" s="109"/>
      <c r="GF212" s="74"/>
      <c r="GG212" s="74"/>
      <c r="GH212" s="109"/>
      <c r="GI212" s="74"/>
      <c r="GJ212" s="74"/>
      <c r="GK212" s="109"/>
      <c r="GL212" s="74"/>
      <c r="GM212" s="74"/>
      <c r="GN212" s="109"/>
      <c r="GO212" s="74"/>
      <c r="GP212" s="74"/>
      <c r="GQ212" s="74"/>
      <c r="GR212" s="74"/>
      <c r="GS212" s="74"/>
      <c r="GT212" s="74"/>
      <c r="GU212" s="74"/>
      <c r="GV212" s="74"/>
      <c r="GW212" s="74"/>
      <c r="GX212" s="74"/>
      <c r="GY212" s="74"/>
      <c r="GZ212" s="74"/>
      <c r="HA212" s="74"/>
      <c r="HB212" s="74"/>
      <c r="HC212" s="74"/>
    </row>
    <row r="213" spans="1:211" s="32" customFormat="1" ht="31.5" x14ac:dyDescent="0.25">
      <c r="A213" s="40" t="s">
        <v>367</v>
      </c>
      <c r="B213" s="133">
        <f t="shared" si="938"/>
        <v>346459.65854199999</v>
      </c>
      <c r="C213" s="133">
        <f t="shared" si="939"/>
        <v>226784.92107999994</v>
      </c>
      <c r="D213" s="91">
        <f t="shared" ref="D213" si="941">C213/B213*100</f>
        <v>65.457814636882944</v>
      </c>
      <c r="E213" s="92">
        <f t="shared" ref="E213:BL213" si="942">E214+E215+E216+E217+E218+E219+E220+E221</f>
        <v>0</v>
      </c>
      <c r="F213" s="92">
        <f t="shared" si="942"/>
        <v>0</v>
      </c>
      <c r="G213" s="92">
        <f t="shared" si="942"/>
        <v>0</v>
      </c>
      <c r="H213" s="92">
        <f t="shared" si="942"/>
        <v>729</v>
      </c>
      <c r="I213" s="92">
        <f t="shared" si="942"/>
        <v>677.07838000000004</v>
      </c>
      <c r="J213" s="91">
        <f t="shared" si="890"/>
        <v>92.877692729766821</v>
      </c>
      <c r="K213" s="92">
        <f t="shared" ref="K213:M213" si="943">K214+K215+K216+K217+K218+K219+K220+K221</f>
        <v>0</v>
      </c>
      <c r="L213" s="92">
        <f t="shared" si="943"/>
        <v>0</v>
      </c>
      <c r="M213" s="92">
        <f t="shared" si="943"/>
        <v>0</v>
      </c>
      <c r="N213" s="92">
        <f t="shared" ref="N213:P213" si="944">N214+N215+N216+N217+N218+N219+N220+N221</f>
        <v>0</v>
      </c>
      <c r="O213" s="92">
        <f t="shared" si="944"/>
        <v>0</v>
      </c>
      <c r="P213" s="92">
        <f t="shared" si="944"/>
        <v>0</v>
      </c>
      <c r="Q213" s="92">
        <f t="shared" ref="Q213:S213" si="945">Q214+Q215+Q216+Q217+Q218+Q219+Q220+Q221</f>
        <v>0</v>
      </c>
      <c r="R213" s="92">
        <f t="shared" si="945"/>
        <v>0</v>
      </c>
      <c r="S213" s="92">
        <f t="shared" si="945"/>
        <v>0</v>
      </c>
      <c r="T213" s="92">
        <f t="shared" ref="T213:V213" si="946">T214+T215+T216+T217+T218+T219+T220+T221</f>
        <v>0</v>
      </c>
      <c r="U213" s="92">
        <f t="shared" si="946"/>
        <v>0</v>
      </c>
      <c r="V213" s="92">
        <f t="shared" si="946"/>
        <v>0</v>
      </c>
      <c r="W213" s="92">
        <f t="shared" ref="W213:Y213" si="947">W214+W215+W216+W217+W218+W219+W220+W221</f>
        <v>0</v>
      </c>
      <c r="X213" s="92">
        <f t="shared" si="947"/>
        <v>0</v>
      </c>
      <c r="Y213" s="92">
        <f t="shared" si="947"/>
        <v>0</v>
      </c>
      <c r="Z213" s="92">
        <f t="shared" si="942"/>
        <v>1663.2</v>
      </c>
      <c r="AA213" s="92">
        <f t="shared" si="942"/>
        <v>1663.2</v>
      </c>
      <c r="AB213" s="91">
        <f t="shared" si="849"/>
        <v>100</v>
      </c>
      <c r="AC213" s="92">
        <f t="shared" si="942"/>
        <v>0</v>
      </c>
      <c r="AD213" s="92">
        <f t="shared" si="942"/>
        <v>0</v>
      </c>
      <c r="AE213" s="92">
        <f t="shared" si="942"/>
        <v>0</v>
      </c>
      <c r="AF213" s="92">
        <f t="shared" si="942"/>
        <v>0</v>
      </c>
      <c r="AG213" s="92">
        <f t="shared" si="942"/>
        <v>0</v>
      </c>
      <c r="AH213" s="92">
        <f t="shared" si="942"/>
        <v>0</v>
      </c>
      <c r="AI213" s="92">
        <f t="shared" si="942"/>
        <v>0</v>
      </c>
      <c r="AJ213" s="92">
        <f t="shared" si="942"/>
        <v>0</v>
      </c>
      <c r="AK213" s="92">
        <f t="shared" si="942"/>
        <v>0</v>
      </c>
      <c r="AL213" s="92">
        <f t="shared" si="942"/>
        <v>102.04082</v>
      </c>
      <c r="AM213" s="92">
        <f t="shared" si="942"/>
        <v>102.04082</v>
      </c>
      <c r="AN213" s="91">
        <f t="shared" si="896"/>
        <v>100</v>
      </c>
      <c r="AO213" s="92">
        <f t="shared" si="942"/>
        <v>51.020412</v>
      </c>
      <c r="AP213" s="92">
        <f t="shared" si="942"/>
        <v>51.020420000000001</v>
      </c>
      <c r="AQ213" s="91">
        <f>AP213/AO213*100</f>
        <v>100.00001567999884</v>
      </c>
      <c r="AR213" s="92">
        <f t="shared" ref="AR213:AS213" si="948">AR214+AR215+AR216+AR217+AR218+AR219+AR220+AR221</f>
        <v>277.69</v>
      </c>
      <c r="AS213" s="92">
        <f t="shared" si="948"/>
        <v>277.69</v>
      </c>
      <c r="AT213" s="91">
        <f>AS213/AR213*100</f>
        <v>100</v>
      </c>
      <c r="AU213" s="92"/>
      <c r="AV213" s="92"/>
      <c r="AW213" s="91"/>
      <c r="AX213" s="92"/>
      <c r="AY213" s="92"/>
      <c r="AZ213" s="91"/>
      <c r="BA213" s="92">
        <f t="shared" si="942"/>
        <v>0</v>
      </c>
      <c r="BB213" s="92">
        <f t="shared" si="942"/>
        <v>0</v>
      </c>
      <c r="BC213" s="92">
        <f t="shared" si="942"/>
        <v>0</v>
      </c>
      <c r="BD213" s="92">
        <f t="shared" si="942"/>
        <v>4489.6376</v>
      </c>
      <c r="BE213" s="92">
        <f t="shared" si="942"/>
        <v>4489.6376</v>
      </c>
      <c r="BF213" s="91">
        <f t="shared" ref="BF213:BF217" si="949">BE213/BD213*100</f>
        <v>100</v>
      </c>
      <c r="BG213" s="92">
        <f t="shared" si="942"/>
        <v>5000</v>
      </c>
      <c r="BH213" s="92">
        <f t="shared" si="942"/>
        <v>5000</v>
      </c>
      <c r="BI213" s="91">
        <f t="shared" ref="BI213" si="950">BH213/BG213*100</f>
        <v>100</v>
      </c>
      <c r="BJ213" s="92">
        <f t="shared" si="942"/>
        <v>31343.8</v>
      </c>
      <c r="BK213" s="92">
        <f t="shared" si="942"/>
        <v>20726.762999999999</v>
      </c>
      <c r="BL213" s="92">
        <f t="shared" si="942"/>
        <v>66.127154333552411</v>
      </c>
      <c r="BM213" s="92">
        <f t="shared" ref="BM213:DG213" si="951">BM214+BM215+BM216+BM217+BM218+BM219+BM220+BM221</f>
        <v>0</v>
      </c>
      <c r="BN213" s="92">
        <f t="shared" si="951"/>
        <v>0</v>
      </c>
      <c r="BO213" s="92">
        <f t="shared" si="951"/>
        <v>0</v>
      </c>
      <c r="BP213" s="92">
        <f t="shared" ref="BP213:BR213" si="952">BP214+BP215+BP216+BP217+BP218+BP219+BP220+BP221</f>
        <v>0</v>
      </c>
      <c r="BQ213" s="92">
        <f t="shared" si="952"/>
        <v>0</v>
      </c>
      <c r="BR213" s="92">
        <f t="shared" si="952"/>
        <v>0</v>
      </c>
      <c r="BS213" s="92">
        <f t="shared" si="951"/>
        <v>5322.3</v>
      </c>
      <c r="BT213" s="92">
        <f t="shared" si="951"/>
        <v>4146.6000000000004</v>
      </c>
      <c r="BU213" s="92">
        <f t="shared" si="951"/>
        <v>77.909926159742966</v>
      </c>
      <c r="BV213" s="92">
        <f t="shared" ref="BV213:BW213" si="953">BV214+BV215+BV216+BV217+BV218+BV219+BV220+BV221</f>
        <v>883.6</v>
      </c>
      <c r="BW213" s="92">
        <f t="shared" si="953"/>
        <v>0</v>
      </c>
      <c r="BX213" s="92">
        <f t="shared" ref="BX213:BX214" si="954">BW213/BV213*100</f>
        <v>0</v>
      </c>
      <c r="BY213" s="92">
        <f t="shared" ref="BY213:BZ213" si="955">BY214+BY215+BY216+BY217+BY218+BY219+BY220+BY221</f>
        <v>1120</v>
      </c>
      <c r="BZ213" s="92">
        <f t="shared" si="955"/>
        <v>104.15</v>
      </c>
      <c r="CA213" s="92">
        <f t="shared" ref="CA213:CA214" si="956">BZ213/BY213*100</f>
        <v>9.2991071428571441</v>
      </c>
      <c r="CB213" s="92">
        <f t="shared" si="951"/>
        <v>0</v>
      </c>
      <c r="CC213" s="92">
        <f t="shared" si="951"/>
        <v>0</v>
      </c>
      <c r="CD213" s="92">
        <f t="shared" si="951"/>
        <v>0</v>
      </c>
      <c r="CE213" s="92">
        <f t="shared" si="951"/>
        <v>0</v>
      </c>
      <c r="CF213" s="92">
        <f t="shared" si="951"/>
        <v>0</v>
      </c>
      <c r="CG213" s="92">
        <f t="shared" si="951"/>
        <v>0</v>
      </c>
      <c r="CH213" s="92">
        <f t="shared" ref="CH213:CJ213" si="957">CH214+CH215+CH216+CH217+CH218+CH219+CH220+CH221</f>
        <v>0</v>
      </c>
      <c r="CI213" s="92">
        <f t="shared" si="957"/>
        <v>0</v>
      </c>
      <c r="CJ213" s="92">
        <f t="shared" si="957"/>
        <v>0</v>
      </c>
      <c r="CK213" s="92">
        <f t="shared" si="951"/>
        <v>0</v>
      </c>
      <c r="CL213" s="92">
        <f t="shared" si="951"/>
        <v>0</v>
      </c>
      <c r="CM213" s="92">
        <f t="shared" si="951"/>
        <v>0</v>
      </c>
      <c r="CN213" s="92">
        <f t="shared" si="951"/>
        <v>0</v>
      </c>
      <c r="CO213" s="92">
        <f t="shared" si="951"/>
        <v>0</v>
      </c>
      <c r="CP213" s="92">
        <f t="shared" si="951"/>
        <v>0</v>
      </c>
      <c r="CQ213" s="92">
        <f t="shared" ref="CQ213:CS213" si="958">CQ214+CQ215+CQ216+CQ217+CQ218+CQ219+CQ220+CQ221</f>
        <v>0</v>
      </c>
      <c r="CR213" s="92">
        <f t="shared" si="958"/>
        <v>0</v>
      </c>
      <c r="CS213" s="92">
        <f t="shared" si="958"/>
        <v>0</v>
      </c>
      <c r="CT213" s="92">
        <f t="shared" si="951"/>
        <v>0</v>
      </c>
      <c r="CU213" s="92">
        <f t="shared" si="951"/>
        <v>0</v>
      </c>
      <c r="CV213" s="92">
        <f t="shared" si="951"/>
        <v>0</v>
      </c>
      <c r="CW213" s="92">
        <f t="shared" si="951"/>
        <v>0</v>
      </c>
      <c r="CX213" s="92">
        <f t="shared" si="951"/>
        <v>0</v>
      </c>
      <c r="CY213" s="92">
        <f t="shared" si="951"/>
        <v>0</v>
      </c>
      <c r="CZ213" s="92">
        <f t="shared" si="951"/>
        <v>0</v>
      </c>
      <c r="DA213" s="92">
        <f t="shared" si="951"/>
        <v>0</v>
      </c>
      <c r="DB213" s="92">
        <f t="shared" si="951"/>
        <v>0</v>
      </c>
      <c r="DC213" s="92">
        <f t="shared" si="951"/>
        <v>980</v>
      </c>
      <c r="DD213" s="92">
        <f t="shared" si="951"/>
        <v>0</v>
      </c>
      <c r="DE213" s="92">
        <f t="shared" si="951"/>
        <v>0</v>
      </c>
      <c r="DF213" s="92">
        <f t="shared" si="951"/>
        <v>15665.0211</v>
      </c>
      <c r="DG213" s="92">
        <f t="shared" si="951"/>
        <v>13441.046380000002</v>
      </c>
      <c r="DH213" s="92">
        <f>DG213/DF213*100</f>
        <v>85.802925474514694</v>
      </c>
      <c r="DI213" s="92">
        <f t="shared" ref="DI213:DY213" si="959">DI214+DI215+DI216+DI217+DI218+DI219+DI220+DI221</f>
        <v>0</v>
      </c>
      <c r="DJ213" s="92">
        <f t="shared" si="959"/>
        <v>0</v>
      </c>
      <c r="DK213" s="92">
        <f t="shared" si="959"/>
        <v>0</v>
      </c>
      <c r="DL213" s="92">
        <f t="shared" ref="DL213:DN213" si="960">DL214+DL215+DL216+DL217+DL218+DL219+DL220+DL221</f>
        <v>0</v>
      </c>
      <c r="DM213" s="92">
        <f t="shared" si="960"/>
        <v>0</v>
      </c>
      <c r="DN213" s="92">
        <f t="shared" si="960"/>
        <v>0</v>
      </c>
      <c r="DO213" s="92">
        <f t="shared" ref="DO213:DQ213" si="961">DO214+DO215+DO216+DO217+DO218+DO219+DO220+DO221</f>
        <v>0</v>
      </c>
      <c r="DP213" s="92">
        <f t="shared" si="961"/>
        <v>0</v>
      </c>
      <c r="DQ213" s="92">
        <f t="shared" si="961"/>
        <v>0</v>
      </c>
      <c r="DR213" s="92">
        <f t="shared" ref="DR213:DT213" si="962">DR214+DR215+DR216+DR217+DR218+DR219+DR220+DR221</f>
        <v>0</v>
      </c>
      <c r="DS213" s="92">
        <f t="shared" si="962"/>
        <v>0</v>
      </c>
      <c r="DT213" s="92">
        <f t="shared" si="962"/>
        <v>0</v>
      </c>
      <c r="DU213" s="92">
        <f t="shared" si="959"/>
        <v>24093.1</v>
      </c>
      <c r="DV213" s="92">
        <f t="shared" si="959"/>
        <v>14270.36377</v>
      </c>
      <c r="DW213" s="92">
        <f t="shared" si="132"/>
        <v>59.23008566768079</v>
      </c>
      <c r="DX213" s="92">
        <f t="shared" si="959"/>
        <v>89814</v>
      </c>
      <c r="DY213" s="92">
        <f t="shared" si="959"/>
        <v>69775.320000000007</v>
      </c>
      <c r="DZ213" s="91">
        <f t="shared" si="751"/>
        <v>77.688689959249118</v>
      </c>
      <c r="EA213" s="92">
        <f t="shared" ref="EA213:EB213" si="963">EA214+EA215+EA216+EA217+EA218+EA219+EA220+EA221</f>
        <v>6464.4679999999998</v>
      </c>
      <c r="EB213" s="92">
        <f t="shared" si="963"/>
        <v>3557.232</v>
      </c>
      <c r="EC213" s="92">
        <f>EB213/EA213*100</f>
        <v>55.027451601585774</v>
      </c>
      <c r="ED213" s="92">
        <f t="shared" ref="ED213:EE213" si="964">ED214+ED215+ED216+ED217+ED218+ED219+ED220+ED221</f>
        <v>775.73199999999997</v>
      </c>
      <c r="EE213" s="92">
        <f t="shared" si="964"/>
        <v>0</v>
      </c>
      <c r="EF213" s="92">
        <f>EE213/ED213*100</f>
        <v>0</v>
      </c>
      <c r="EG213" s="92">
        <f t="shared" ref="EG213:EH213" si="965">EG214+EG215+EG216+EG217+EG218+EG219+EG220+EG221</f>
        <v>1640</v>
      </c>
      <c r="EH213" s="92">
        <f t="shared" si="965"/>
        <v>222.15</v>
      </c>
      <c r="EI213" s="92">
        <f>EH213/EG213*100</f>
        <v>13.545731707317074</v>
      </c>
      <c r="EJ213" s="92">
        <f t="shared" ref="EJ213:EK213" si="966">EJ214+EJ215+EJ216+EJ217+EJ218+EJ219+EJ220+EJ221</f>
        <v>7843.7340000000004</v>
      </c>
      <c r="EK213" s="92">
        <f t="shared" si="966"/>
        <v>6911.2886900000003</v>
      </c>
      <c r="EL213" s="92">
        <f>EK213/EJ213*100</f>
        <v>88.112226778725542</v>
      </c>
      <c r="EM213" s="92">
        <f t="shared" ref="EM213:EU213" si="967">EM214+EM215+EM216+EM217+EM218+EM219+EM220+EM221</f>
        <v>0</v>
      </c>
      <c r="EN213" s="92">
        <f t="shared" si="967"/>
        <v>0</v>
      </c>
      <c r="EO213" s="92">
        <f t="shared" si="967"/>
        <v>0</v>
      </c>
      <c r="EP213" s="92">
        <f t="shared" si="967"/>
        <v>4083.4</v>
      </c>
      <c r="EQ213" s="92">
        <f t="shared" si="967"/>
        <v>2574.3276000000001</v>
      </c>
      <c r="ER213" s="92">
        <f t="shared" si="967"/>
        <v>63.043728265660967</v>
      </c>
      <c r="ES213" s="92">
        <f t="shared" si="967"/>
        <v>6416.6</v>
      </c>
      <c r="ET213" s="92">
        <f t="shared" si="967"/>
        <v>6416.6</v>
      </c>
      <c r="EU213" s="92">
        <f t="shared" si="967"/>
        <v>100</v>
      </c>
      <c r="EV213" s="92">
        <f t="shared" ref="EV213:EX213" si="968">EV214+EV215+EV216+EV217+EV218+EV219+EV220+EV221</f>
        <v>0</v>
      </c>
      <c r="EW213" s="92">
        <f t="shared" si="968"/>
        <v>0</v>
      </c>
      <c r="EX213" s="92">
        <f t="shared" si="968"/>
        <v>0</v>
      </c>
      <c r="EY213" s="92">
        <f t="shared" ref="EY213:FA213" si="969">EY214+EY215+EY216+EY217+EY218+EY219+EY220+EY221</f>
        <v>0</v>
      </c>
      <c r="EZ213" s="92">
        <f t="shared" si="969"/>
        <v>0</v>
      </c>
      <c r="FA213" s="92">
        <f t="shared" si="969"/>
        <v>0</v>
      </c>
      <c r="FB213" s="92">
        <f t="shared" ref="FB213:FD213" si="970">FB214+FB215+FB216+FB217+FB218+FB219+FB220+FB221</f>
        <v>0</v>
      </c>
      <c r="FC213" s="92">
        <f t="shared" si="970"/>
        <v>0</v>
      </c>
      <c r="FD213" s="92">
        <f t="shared" si="970"/>
        <v>0</v>
      </c>
      <c r="FE213" s="92">
        <f t="shared" ref="FE213:FG213" si="971">FE214+FE215+FE216+FE217+FE218+FE219+FE220+FE221</f>
        <v>0</v>
      </c>
      <c r="FF213" s="92">
        <f t="shared" si="971"/>
        <v>0</v>
      </c>
      <c r="FG213" s="92">
        <f t="shared" si="971"/>
        <v>0</v>
      </c>
      <c r="FH213" s="92">
        <f t="shared" ref="FH213:FL213" si="972">FH214+FH215+FH216+FH217+FH218+FH219+FH220+FH221</f>
        <v>0</v>
      </c>
      <c r="FI213" s="92">
        <f t="shared" si="972"/>
        <v>0</v>
      </c>
      <c r="FJ213" s="92">
        <f t="shared" si="972"/>
        <v>0</v>
      </c>
      <c r="FK213" s="92"/>
      <c r="FL213" s="92">
        <f t="shared" si="972"/>
        <v>0</v>
      </c>
      <c r="FM213" s="92"/>
      <c r="FN213" s="92">
        <f t="shared" ref="FN213:FP213" si="973">FN214+FN215+FN216+FN217+FN218+FN219+FN220+FN221</f>
        <v>0</v>
      </c>
      <c r="FO213" s="92">
        <f t="shared" si="973"/>
        <v>0</v>
      </c>
      <c r="FP213" s="92">
        <f t="shared" si="973"/>
        <v>0</v>
      </c>
      <c r="FQ213" s="92"/>
      <c r="FR213" s="92">
        <f t="shared" ref="FR213" si="974">FR214+FR215+FR216+FR217+FR218+FR219+FR220+FR221</f>
        <v>0</v>
      </c>
      <c r="FS213" s="92"/>
      <c r="FT213" s="92">
        <f t="shared" ref="FT213:FX213" si="975">FT214+FT215+FT216+FT217+FT218+FT219+FT220+FT221</f>
        <v>0</v>
      </c>
      <c r="FU213" s="92">
        <f t="shared" si="975"/>
        <v>0</v>
      </c>
      <c r="FV213" s="92">
        <f t="shared" si="975"/>
        <v>0</v>
      </c>
      <c r="FW213" s="92">
        <f t="shared" si="975"/>
        <v>131078.31461</v>
      </c>
      <c r="FX213" s="92">
        <f t="shared" si="975"/>
        <v>69025.90131999999</v>
      </c>
      <c r="FY213" s="92">
        <f>FX213/FW213*100</f>
        <v>52.660046419862937</v>
      </c>
      <c r="FZ213" s="92">
        <f t="shared" ref="FZ213:GA213" si="976">FZ214+FZ215+FZ216+FZ217+FZ218+FZ219+FZ220+FZ221</f>
        <v>4683.1000000000004</v>
      </c>
      <c r="GA213" s="92">
        <f t="shared" si="976"/>
        <v>3352.5111000000002</v>
      </c>
      <c r="GB213" s="92">
        <f>GA213/FZ213*100</f>
        <v>71.587433537613975</v>
      </c>
      <c r="GC213" s="92">
        <f t="shared" ref="GC213:GE213" si="977">GC214+GC215+GC216+GC217+GC218+GC219+GC220+GC221</f>
        <v>0</v>
      </c>
      <c r="GD213" s="92">
        <f t="shared" si="977"/>
        <v>0</v>
      </c>
      <c r="GE213" s="92">
        <f t="shared" si="977"/>
        <v>0</v>
      </c>
      <c r="GF213" s="92">
        <f t="shared" ref="GF213:GQ213" si="978">GF214+GF215+GF216+GF217+GF218+GF219+GF220+GF221</f>
        <v>0</v>
      </c>
      <c r="GG213" s="92">
        <f t="shared" si="978"/>
        <v>0</v>
      </c>
      <c r="GH213" s="92">
        <f t="shared" si="978"/>
        <v>0</v>
      </c>
      <c r="GI213" s="92">
        <f t="shared" si="978"/>
        <v>0</v>
      </c>
      <c r="GJ213" s="92">
        <f t="shared" si="978"/>
        <v>0</v>
      </c>
      <c r="GK213" s="92">
        <f t="shared" si="978"/>
        <v>0</v>
      </c>
      <c r="GL213" s="92">
        <f t="shared" si="978"/>
        <v>0</v>
      </c>
      <c r="GM213" s="92">
        <f t="shared" si="978"/>
        <v>0</v>
      </c>
      <c r="GN213" s="92">
        <f t="shared" si="978"/>
        <v>0</v>
      </c>
      <c r="GO213" s="92">
        <f t="shared" si="978"/>
        <v>0</v>
      </c>
      <c r="GP213" s="92">
        <f t="shared" si="978"/>
        <v>0</v>
      </c>
      <c r="GQ213" s="92">
        <f t="shared" si="978"/>
        <v>0</v>
      </c>
      <c r="GR213" s="92">
        <f t="shared" ref="GR213:GT213" si="979">GR214+GR215+GR216+GR217+GR218+GR219+GR220+GR221</f>
        <v>0</v>
      </c>
      <c r="GS213" s="92">
        <f t="shared" si="979"/>
        <v>0</v>
      </c>
      <c r="GT213" s="92">
        <f t="shared" si="979"/>
        <v>0</v>
      </c>
      <c r="GU213" s="92">
        <f t="shared" ref="GU213:GY213" si="980">GU214+GU215+GU216+GU217+GU218+GU219+GU220+GU221</f>
        <v>0</v>
      </c>
      <c r="GV213" s="92">
        <f t="shared" si="980"/>
        <v>0</v>
      </c>
      <c r="GW213" s="92">
        <f t="shared" si="980"/>
        <v>0</v>
      </c>
      <c r="GX213" s="92">
        <f t="shared" si="980"/>
        <v>1939.9</v>
      </c>
      <c r="GY213" s="92">
        <f t="shared" si="980"/>
        <v>0</v>
      </c>
      <c r="GZ213" s="91">
        <f t="shared" ref="GZ213" si="981">GY213/GX213*100</f>
        <v>0</v>
      </c>
      <c r="HA213" s="92"/>
      <c r="HB213" s="92"/>
      <c r="HC213" s="91"/>
    </row>
    <row r="214" spans="1:211" s="31" customFormat="1" ht="24" customHeight="1" x14ac:dyDescent="0.25">
      <c r="A214" s="41" t="s">
        <v>334</v>
      </c>
      <c r="B214" s="134">
        <f t="shared" si="938"/>
        <v>247156.02094199997</v>
      </c>
      <c r="C214" s="134">
        <f t="shared" si="939"/>
        <v>147519.96348000001</v>
      </c>
      <c r="D214" s="74">
        <f t="shared" si="104"/>
        <v>59.686979470598644</v>
      </c>
      <c r="E214" s="74"/>
      <c r="F214" s="74"/>
      <c r="G214" s="74"/>
      <c r="H214" s="78">
        <v>729</v>
      </c>
      <c r="I214" s="78">
        <v>677.07838000000004</v>
      </c>
      <c r="J214" s="74">
        <f>I214/H214*100</f>
        <v>92.877692729766821</v>
      </c>
      <c r="K214" s="78"/>
      <c r="L214" s="78"/>
      <c r="M214" s="74"/>
      <c r="N214" s="78"/>
      <c r="O214" s="78"/>
      <c r="P214" s="74"/>
      <c r="Q214" s="78"/>
      <c r="R214" s="78"/>
      <c r="S214" s="74"/>
      <c r="T214" s="78"/>
      <c r="U214" s="78"/>
      <c r="V214" s="74"/>
      <c r="W214" s="78"/>
      <c r="X214" s="78"/>
      <c r="Y214" s="74"/>
      <c r="Z214" s="74">
        <v>1663.2</v>
      </c>
      <c r="AA214" s="74">
        <v>1663.2</v>
      </c>
      <c r="AB214" s="74">
        <f>AA214/Z214*100</f>
        <v>100</v>
      </c>
      <c r="AC214" s="74"/>
      <c r="AD214" s="74"/>
      <c r="AE214" s="74"/>
      <c r="AF214" s="78">
        <v>0</v>
      </c>
      <c r="AG214" s="78">
        <v>0</v>
      </c>
      <c r="AH214" s="74"/>
      <c r="AI214" s="78"/>
      <c r="AJ214" s="78"/>
      <c r="AK214" s="78"/>
      <c r="AL214" s="78">
        <v>102.04082</v>
      </c>
      <c r="AM214" s="78">
        <v>102.04082</v>
      </c>
      <c r="AN214" s="74">
        <f t="shared" si="896"/>
        <v>100</v>
      </c>
      <c r="AO214" s="78">
        <v>51.020412</v>
      </c>
      <c r="AP214" s="78">
        <v>51.020420000000001</v>
      </c>
      <c r="AQ214" s="74">
        <f>AP214/AO214*100</f>
        <v>100.00001567999884</v>
      </c>
      <c r="AR214" s="78">
        <v>277.69</v>
      </c>
      <c r="AS214" s="78">
        <v>277.69</v>
      </c>
      <c r="AT214" s="74">
        <f>AS214/AR214*100</f>
        <v>100</v>
      </c>
      <c r="AU214" s="78"/>
      <c r="AV214" s="78"/>
      <c r="AW214" s="74"/>
      <c r="AX214" s="78"/>
      <c r="AY214" s="78"/>
      <c r="AZ214" s="74"/>
      <c r="BA214" s="78"/>
      <c r="BB214" s="78"/>
      <c r="BC214" s="74"/>
      <c r="BD214" s="74"/>
      <c r="BE214" s="74"/>
      <c r="BF214" s="74"/>
      <c r="BG214" s="78">
        <v>0</v>
      </c>
      <c r="BH214" s="78"/>
      <c r="BI214" s="74"/>
      <c r="BJ214" s="78">
        <v>31343.8</v>
      </c>
      <c r="BK214" s="74">
        <v>20726.762999999999</v>
      </c>
      <c r="BL214" s="78">
        <f t="shared" si="118"/>
        <v>66.127154333552411</v>
      </c>
      <c r="BM214" s="78"/>
      <c r="BN214" s="78"/>
      <c r="BO214" s="78"/>
      <c r="BP214" s="78"/>
      <c r="BQ214" s="78"/>
      <c r="BR214" s="78"/>
      <c r="BS214" s="78">
        <v>5322.3</v>
      </c>
      <c r="BT214" s="78">
        <v>4146.6000000000004</v>
      </c>
      <c r="BU214" s="78">
        <f t="shared" si="121"/>
        <v>77.909926159742966</v>
      </c>
      <c r="BV214" s="78">
        <v>883.6</v>
      </c>
      <c r="BW214" s="78"/>
      <c r="BX214" s="78">
        <f t="shared" si="954"/>
        <v>0</v>
      </c>
      <c r="BY214" s="78">
        <v>1120</v>
      </c>
      <c r="BZ214" s="78">
        <v>104.15</v>
      </c>
      <c r="CA214" s="78">
        <f t="shared" si="956"/>
        <v>9.2991071428571441</v>
      </c>
      <c r="CB214" s="78"/>
      <c r="CC214" s="108"/>
      <c r="CD214" s="108"/>
      <c r="CE214" s="78"/>
      <c r="CF214" s="108"/>
      <c r="CG214" s="108"/>
      <c r="CH214" s="78"/>
      <c r="CI214" s="108"/>
      <c r="CJ214" s="108"/>
      <c r="CK214" s="78"/>
      <c r="CL214" s="108"/>
      <c r="CM214" s="108"/>
      <c r="CN214" s="78"/>
      <c r="CO214" s="108"/>
      <c r="CP214" s="108"/>
      <c r="CQ214" s="78"/>
      <c r="CR214" s="108"/>
      <c r="CS214" s="108"/>
      <c r="CT214" s="78"/>
      <c r="CU214" s="108"/>
      <c r="CV214" s="108"/>
      <c r="CW214" s="78"/>
      <c r="CX214" s="108"/>
      <c r="CY214" s="108"/>
      <c r="CZ214" s="78"/>
      <c r="DA214" s="129"/>
      <c r="DB214" s="108"/>
      <c r="DC214" s="78">
        <v>980</v>
      </c>
      <c r="DD214" s="108"/>
      <c r="DE214" s="108"/>
      <c r="DF214" s="78">
        <v>15665.0211</v>
      </c>
      <c r="DG214" s="78">
        <v>13441.046380000002</v>
      </c>
      <c r="DH214" s="78">
        <f>DG214/DF214*100</f>
        <v>85.802925474514694</v>
      </c>
      <c r="DI214" s="78"/>
      <c r="DJ214" s="108"/>
      <c r="DK214" s="108"/>
      <c r="DL214" s="78"/>
      <c r="DM214" s="108"/>
      <c r="DN214" s="108"/>
      <c r="DO214" s="78"/>
      <c r="DP214" s="108"/>
      <c r="DQ214" s="108"/>
      <c r="DR214" s="78"/>
      <c r="DS214" s="108"/>
      <c r="DT214" s="108"/>
      <c r="DU214" s="78">
        <v>24093.1</v>
      </c>
      <c r="DV214" s="78">
        <v>14270.36377</v>
      </c>
      <c r="DW214" s="78">
        <f t="shared" si="132"/>
        <v>59.23008566768079</v>
      </c>
      <c r="DX214" s="78"/>
      <c r="DY214" s="108"/>
      <c r="DZ214" s="74"/>
      <c r="EA214" s="78">
        <v>6464.4679999999998</v>
      </c>
      <c r="EB214" s="78">
        <v>3557.232</v>
      </c>
      <c r="EC214" s="78">
        <f>EB214/EA214*100</f>
        <v>55.027451601585774</v>
      </c>
      <c r="ED214" s="78">
        <v>775.73199999999997</v>
      </c>
      <c r="EE214" s="78"/>
      <c r="EF214" s="78">
        <f>EE214/ED214*100</f>
        <v>0</v>
      </c>
      <c r="EG214" s="78">
        <v>1640</v>
      </c>
      <c r="EH214" s="78">
        <v>222.15</v>
      </c>
      <c r="EI214" s="78">
        <f>EH214/EG214*100</f>
        <v>13.545731707317074</v>
      </c>
      <c r="EJ214" s="78">
        <v>7843.7340000000004</v>
      </c>
      <c r="EK214" s="78">
        <v>6911.2886900000003</v>
      </c>
      <c r="EL214" s="78">
        <f>EK214/EJ214*100</f>
        <v>88.112226778725542</v>
      </c>
      <c r="EM214" s="78"/>
      <c r="EN214" s="108"/>
      <c r="EO214" s="108"/>
      <c r="EP214" s="78">
        <v>4083.4</v>
      </c>
      <c r="EQ214" s="78">
        <v>2574.3276000000001</v>
      </c>
      <c r="ER214" s="78">
        <f t="shared" ref="ER214" si="982">EQ214/EP214*100</f>
        <v>63.043728265660967</v>
      </c>
      <c r="ES214" s="78">
        <v>6416.6</v>
      </c>
      <c r="ET214" s="78">
        <v>6416.6</v>
      </c>
      <c r="EU214" s="78">
        <f t="shared" ref="EU214" si="983">ET214/ES214*100</f>
        <v>100</v>
      </c>
      <c r="EV214" s="78"/>
      <c r="EW214" s="108"/>
      <c r="EX214" s="108"/>
      <c r="EY214" s="78"/>
      <c r="EZ214" s="108"/>
      <c r="FA214" s="108"/>
      <c r="FB214" s="78"/>
      <c r="FC214" s="108"/>
      <c r="FD214" s="108"/>
      <c r="FE214" s="78"/>
      <c r="FF214" s="108"/>
      <c r="FG214" s="108"/>
      <c r="FH214" s="78"/>
      <c r="FI214" s="108"/>
      <c r="FJ214" s="108"/>
      <c r="FK214" s="78"/>
      <c r="FL214" s="78"/>
      <c r="FM214" s="78"/>
      <c r="FN214" s="78"/>
      <c r="FO214" s="108"/>
      <c r="FP214" s="108"/>
      <c r="FQ214" s="78"/>
      <c r="FR214" s="78"/>
      <c r="FS214" s="78"/>
      <c r="FT214" s="78"/>
      <c r="FU214" s="78"/>
      <c r="FV214" s="78"/>
      <c r="FW214" s="78">
        <v>131078.31461</v>
      </c>
      <c r="FX214" s="78">
        <v>69025.90131999999</v>
      </c>
      <c r="FY214" s="78">
        <f>FX214/FW214*100</f>
        <v>52.660046419862937</v>
      </c>
      <c r="FZ214" s="78">
        <v>4683.1000000000004</v>
      </c>
      <c r="GA214" s="78">
        <v>3352.5111000000002</v>
      </c>
      <c r="GB214" s="78">
        <f>GA214/FZ214*100</f>
        <v>71.587433537613975</v>
      </c>
      <c r="GC214" s="78"/>
      <c r="GD214" s="78"/>
      <c r="GE214" s="78"/>
      <c r="GF214" s="78"/>
      <c r="GG214" s="78"/>
      <c r="GH214" s="78"/>
      <c r="GI214" s="78"/>
      <c r="GJ214" s="78"/>
      <c r="GK214" s="78"/>
      <c r="GL214" s="78"/>
      <c r="GM214" s="78"/>
      <c r="GN214" s="78"/>
      <c r="GO214" s="78">
        <v>0</v>
      </c>
      <c r="GP214" s="78">
        <v>0</v>
      </c>
      <c r="GQ214" s="74"/>
      <c r="GR214" s="78">
        <v>0</v>
      </c>
      <c r="GS214" s="78">
        <v>0</v>
      </c>
      <c r="GT214" s="74"/>
      <c r="GU214" s="78">
        <v>0</v>
      </c>
      <c r="GV214" s="78">
        <v>0</v>
      </c>
      <c r="GW214" s="74"/>
      <c r="GX214" s="78">
        <v>1939.9</v>
      </c>
      <c r="GY214" s="78"/>
      <c r="GZ214" s="74">
        <f>GY214/GX214*100</f>
        <v>0</v>
      </c>
      <c r="HA214" s="78"/>
      <c r="HB214" s="78"/>
      <c r="HC214" s="74"/>
    </row>
    <row r="215" spans="1:211" s="31" customFormat="1" ht="15.75" x14ac:dyDescent="0.25">
      <c r="A215" s="41" t="s">
        <v>548</v>
      </c>
      <c r="B215" s="134">
        <f t="shared" si="938"/>
        <v>5000</v>
      </c>
      <c r="C215" s="134">
        <f t="shared" si="939"/>
        <v>5000</v>
      </c>
      <c r="D215" s="74">
        <f t="shared" ref="D215:D221" si="984">C215/B215*100</f>
        <v>100</v>
      </c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>
        <v>5000</v>
      </c>
      <c r="BH215" s="74">
        <v>5000</v>
      </c>
      <c r="BI215" s="74">
        <f>BH215/BG215*100</f>
        <v>100</v>
      </c>
      <c r="BJ215" s="112"/>
      <c r="BK215" s="112"/>
      <c r="BL215" s="112"/>
      <c r="BM215" s="74"/>
      <c r="BN215" s="74"/>
      <c r="BO215" s="109"/>
      <c r="BP215" s="74"/>
      <c r="BQ215" s="74"/>
      <c r="BR215" s="109"/>
      <c r="BS215" s="74"/>
      <c r="BT215" s="74"/>
      <c r="BU215" s="109"/>
      <c r="BV215" s="74"/>
      <c r="BW215" s="74"/>
      <c r="BX215" s="109"/>
      <c r="BY215" s="74"/>
      <c r="BZ215" s="74"/>
      <c r="CA215" s="109"/>
      <c r="CB215" s="74"/>
      <c r="CC215" s="74"/>
      <c r="CD215" s="109"/>
      <c r="CE215" s="74"/>
      <c r="CF215" s="74"/>
      <c r="CG215" s="109"/>
      <c r="CH215" s="74"/>
      <c r="CI215" s="74"/>
      <c r="CJ215" s="109"/>
      <c r="CK215" s="74"/>
      <c r="CL215" s="74"/>
      <c r="CM215" s="109"/>
      <c r="CN215" s="74"/>
      <c r="CO215" s="74"/>
      <c r="CP215" s="109"/>
      <c r="CQ215" s="74"/>
      <c r="CR215" s="74"/>
      <c r="CS215" s="109"/>
      <c r="CT215" s="74"/>
      <c r="CU215" s="74"/>
      <c r="CV215" s="109"/>
      <c r="CW215" s="74"/>
      <c r="CX215" s="74"/>
      <c r="CY215" s="109"/>
      <c r="CZ215" s="74"/>
      <c r="DA215" s="74"/>
      <c r="DB215" s="109"/>
      <c r="DC215" s="74"/>
      <c r="DD215" s="74"/>
      <c r="DE215" s="109"/>
      <c r="DF215" s="74"/>
      <c r="DG215" s="74"/>
      <c r="DH215" s="74"/>
      <c r="DI215" s="78"/>
      <c r="DJ215" s="74"/>
      <c r="DK215" s="109"/>
      <c r="DL215" s="78"/>
      <c r="DM215" s="74"/>
      <c r="DN215" s="109"/>
      <c r="DO215" s="78"/>
      <c r="DP215" s="74"/>
      <c r="DQ215" s="109"/>
      <c r="DR215" s="78"/>
      <c r="DS215" s="74"/>
      <c r="DT215" s="109"/>
      <c r="DU215" s="78"/>
      <c r="DV215" s="74"/>
      <c r="DW215" s="109"/>
      <c r="DX215" s="78"/>
      <c r="DY215" s="74"/>
      <c r="DZ215" s="74"/>
      <c r="EA215" s="78"/>
      <c r="EB215" s="74"/>
      <c r="EC215" s="109"/>
      <c r="ED215" s="78"/>
      <c r="EE215" s="74"/>
      <c r="EF215" s="78"/>
      <c r="EG215" s="78"/>
      <c r="EH215" s="74"/>
      <c r="EI215" s="78"/>
      <c r="EJ215" s="78"/>
      <c r="EK215" s="74"/>
      <c r="EL215" s="109"/>
      <c r="EM215" s="78"/>
      <c r="EN215" s="74"/>
      <c r="EO215" s="109"/>
      <c r="EP215" s="74"/>
      <c r="EQ215" s="74"/>
      <c r="ER215" s="109"/>
      <c r="ES215" s="74"/>
      <c r="ET215" s="74"/>
      <c r="EU215" s="109"/>
      <c r="EV215" s="78"/>
      <c r="EW215" s="74"/>
      <c r="EX215" s="109"/>
      <c r="EY215" s="78"/>
      <c r="EZ215" s="74"/>
      <c r="FA215" s="109"/>
      <c r="FB215" s="78"/>
      <c r="FC215" s="74"/>
      <c r="FD215" s="109"/>
      <c r="FE215" s="78"/>
      <c r="FF215" s="74"/>
      <c r="FG215" s="109"/>
      <c r="FH215" s="78"/>
      <c r="FI215" s="74"/>
      <c r="FJ215" s="109"/>
      <c r="FK215" s="74"/>
      <c r="FL215" s="74"/>
      <c r="FM215" s="109"/>
      <c r="FN215" s="78"/>
      <c r="FO215" s="74"/>
      <c r="FP215" s="109"/>
      <c r="FQ215" s="74"/>
      <c r="FR215" s="74"/>
      <c r="FS215" s="109"/>
      <c r="FT215" s="74"/>
      <c r="FU215" s="74"/>
      <c r="FV215" s="109"/>
      <c r="FW215" s="74"/>
      <c r="FX215" s="74"/>
      <c r="FY215" s="109"/>
      <c r="FZ215" s="74"/>
      <c r="GA215" s="74"/>
      <c r="GB215" s="109"/>
      <c r="GC215" s="74"/>
      <c r="GD215" s="74"/>
      <c r="GE215" s="109"/>
      <c r="GF215" s="74"/>
      <c r="GG215" s="74"/>
      <c r="GH215" s="109"/>
      <c r="GI215" s="74"/>
      <c r="GJ215" s="74"/>
      <c r="GK215" s="109"/>
      <c r="GL215" s="74"/>
      <c r="GM215" s="74"/>
      <c r="GN215" s="109"/>
      <c r="GO215" s="74"/>
      <c r="GP215" s="74"/>
      <c r="GQ215" s="74"/>
      <c r="GR215" s="74"/>
      <c r="GS215" s="74"/>
      <c r="GT215" s="74"/>
      <c r="GU215" s="74"/>
      <c r="GV215" s="74"/>
      <c r="GW215" s="74"/>
      <c r="GX215" s="74"/>
      <c r="GY215" s="74"/>
      <c r="GZ215" s="74"/>
      <c r="HA215" s="74"/>
      <c r="HB215" s="74"/>
      <c r="HC215" s="74"/>
    </row>
    <row r="216" spans="1:211" s="31" customFormat="1" ht="15.75" x14ac:dyDescent="0.25">
      <c r="A216" s="41" t="s">
        <v>362</v>
      </c>
      <c r="B216" s="134">
        <f t="shared" si="938"/>
        <v>16128</v>
      </c>
      <c r="C216" s="134">
        <f t="shared" si="939"/>
        <v>16128</v>
      </c>
      <c r="D216" s="74">
        <f t="shared" si="984"/>
        <v>100</v>
      </c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>
        <v>1500</v>
      </c>
      <c r="BE216" s="74">
        <v>1500</v>
      </c>
      <c r="BF216" s="74">
        <f t="shared" si="949"/>
        <v>100</v>
      </c>
      <c r="BG216" s="74"/>
      <c r="BH216" s="74"/>
      <c r="BI216" s="74"/>
      <c r="BJ216" s="112"/>
      <c r="BK216" s="112"/>
      <c r="BL216" s="112"/>
      <c r="BM216" s="74"/>
      <c r="BN216" s="74"/>
      <c r="BO216" s="109"/>
      <c r="BP216" s="74"/>
      <c r="BQ216" s="74"/>
      <c r="BR216" s="109"/>
      <c r="BS216" s="74"/>
      <c r="BT216" s="74"/>
      <c r="BU216" s="109"/>
      <c r="BV216" s="74"/>
      <c r="BW216" s="74"/>
      <c r="BX216" s="109"/>
      <c r="BY216" s="74"/>
      <c r="BZ216" s="74"/>
      <c r="CA216" s="109"/>
      <c r="CB216" s="74"/>
      <c r="CC216" s="74"/>
      <c r="CD216" s="109"/>
      <c r="CE216" s="74"/>
      <c r="CF216" s="74"/>
      <c r="CG216" s="109"/>
      <c r="CH216" s="74"/>
      <c r="CI216" s="74"/>
      <c r="CJ216" s="109"/>
      <c r="CK216" s="74"/>
      <c r="CL216" s="74"/>
      <c r="CM216" s="109"/>
      <c r="CN216" s="74"/>
      <c r="CO216" s="74"/>
      <c r="CP216" s="109"/>
      <c r="CQ216" s="74"/>
      <c r="CR216" s="74"/>
      <c r="CS216" s="109"/>
      <c r="CT216" s="74"/>
      <c r="CU216" s="74"/>
      <c r="CV216" s="109"/>
      <c r="CW216" s="74"/>
      <c r="CX216" s="74"/>
      <c r="CY216" s="109"/>
      <c r="CZ216" s="78"/>
      <c r="DA216" s="74"/>
      <c r="DB216" s="109"/>
      <c r="DC216" s="74"/>
      <c r="DD216" s="74"/>
      <c r="DE216" s="109"/>
      <c r="DF216" s="74"/>
      <c r="DG216" s="74"/>
      <c r="DH216" s="74"/>
      <c r="DI216" s="78"/>
      <c r="DJ216" s="74"/>
      <c r="DK216" s="109"/>
      <c r="DL216" s="78"/>
      <c r="DM216" s="74"/>
      <c r="DN216" s="109"/>
      <c r="DO216" s="78"/>
      <c r="DP216" s="74"/>
      <c r="DQ216" s="109"/>
      <c r="DR216" s="78"/>
      <c r="DS216" s="74"/>
      <c r="DT216" s="109"/>
      <c r="DU216" s="78"/>
      <c r="DV216" s="74"/>
      <c r="DW216" s="109"/>
      <c r="DX216" s="78">
        <v>14628</v>
      </c>
      <c r="DY216" s="74">
        <v>14628</v>
      </c>
      <c r="DZ216" s="74">
        <f t="shared" si="751"/>
        <v>100</v>
      </c>
      <c r="EA216" s="78"/>
      <c r="EB216" s="74"/>
      <c r="EC216" s="109"/>
      <c r="ED216" s="78"/>
      <c r="EE216" s="74"/>
      <c r="EF216" s="78"/>
      <c r="EG216" s="78"/>
      <c r="EH216" s="74"/>
      <c r="EI216" s="78"/>
      <c r="EJ216" s="78"/>
      <c r="EK216" s="74"/>
      <c r="EL216" s="109"/>
      <c r="EM216" s="78"/>
      <c r="EN216" s="74"/>
      <c r="EO216" s="109"/>
      <c r="EP216" s="74"/>
      <c r="EQ216" s="74"/>
      <c r="ER216" s="109"/>
      <c r="ES216" s="74"/>
      <c r="ET216" s="74"/>
      <c r="EU216" s="109"/>
      <c r="EV216" s="78"/>
      <c r="EW216" s="74"/>
      <c r="EX216" s="109"/>
      <c r="EY216" s="78"/>
      <c r="EZ216" s="74"/>
      <c r="FA216" s="109"/>
      <c r="FB216" s="78"/>
      <c r="FC216" s="74"/>
      <c r="FD216" s="109"/>
      <c r="FE216" s="78"/>
      <c r="FF216" s="74"/>
      <c r="FG216" s="109"/>
      <c r="FH216" s="78"/>
      <c r="FI216" s="74"/>
      <c r="FJ216" s="109"/>
      <c r="FK216" s="74"/>
      <c r="FL216" s="74"/>
      <c r="FM216" s="109"/>
      <c r="FN216" s="78"/>
      <c r="FO216" s="74"/>
      <c r="FP216" s="109"/>
      <c r="FQ216" s="74"/>
      <c r="FR216" s="74"/>
      <c r="FS216" s="109"/>
      <c r="FT216" s="74"/>
      <c r="FU216" s="74"/>
      <c r="FV216" s="109"/>
      <c r="FW216" s="74"/>
      <c r="FX216" s="74"/>
      <c r="FY216" s="109"/>
      <c r="FZ216" s="74"/>
      <c r="GA216" s="74"/>
      <c r="GB216" s="109"/>
      <c r="GC216" s="74"/>
      <c r="GD216" s="74"/>
      <c r="GE216" s="109"/>
      <c r="GF216" s="74"/>
      <c r="GG216" s="74"/>
      <c r="GH216" s="109"/>
      <c r="GI216" s="74"/>
      <c r="GJ216" s="74"/>
      <c r="GK216" s="109"/>
      <c r="GL216" s="74"/>
      <c r="GM216" s="74"/>
      <c r="GN216" s="109"/>
      <c r="GO216" s="74"/>
      <c r="GP216" s="74"/>
      <c r="GQ216" s="74"/>
      <c r="GR216" s="74"/>
      <c r="GS216" s="74"/>
      <c r="GT216" s="74"/>
      <c r="GU216" s="74"/>
      <c r="GV216" s="74"/>
      <c r="GW216" s="74"/>
      <c r="GX216" s="74"/>
      <c r="GY216" s="74"/>
      <c r="GZ216" s="74"/>
      <c r="HA216" s="74"/>
      <c r="HB216" s="74"/>
      <c r="HC216" s="74"/>
    </row>
    <row r="217" spans="1:211" s="31" customFormat="1" ht="15.75" x14ac:dyDescent="0.25">
      <c r="A217" s="41" t="s">
        <v>363</v>
      </c>
      <c r="B217" s="134">
        <f t="shared" si="938"/>
        <v>11946.6376</v>
      </c>
      <c r="C217" s="134">
        <f t="shared" si="939"/>
        <v>1155.6376</v>
      </c>
      <c r="D217" s="74">
        <f t="shared" si="984"/>
        <v>9.6733293391271875</v>
      </c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>
        <v>1155.6376</v>
      </c>
      <c r="BE217" s="74">
        <v>1155.6376</v>
      </c>
      <c r="BF217" s="74">
        <f t="shared" si="949"/>
        <v>100</v>
      </c>
      <c r="BG217" s="74"/>
      <c r="BH217" s="74"/>
      <c r="BI217" s="74"/>
      <c r="BJ217" s="112"/>
      <c r="BK217" s="112"/>
      <c r="BL217" s="112"/>
      <c r="BM217" s="74"/>
      <c r="BN217" s="74"/>
      <c r="BO217" s="109"/>
      <c r="BP217" s="74"/>
      <c r="BQ217" s="74"/>
      <c r="BR217" s="109"/>
      <c r="BS217" s="74"/>
      <c r="BT217" s="74"/>
      <c r="BU217" s="109"/>
      <c r="BV217" s="74"/>
      <c r="BW217" s="74"/>
      <c r="BX217" s="109"/>
      <c r="BY217" s="74"/>
      <c r="BZ217" s="74"/>
      <c r="CA217" s="109"/>
      <c r="CB217" s="74"/>
      <c r="CC217" s="74"/>
      <c r="CD217" s="109"/>
      <c r="CE217" s="74"/>
      <c r="CF217" s="74"/>
      <c r="CG217" s="109"/>
      <c r="CH217" s="74"/>
      <c r="CI217" s="74"/>
      <c r="CJ217" s="109"/>
      <c r="CK217" s="74"/>
      <c r="CL217" s="74"/>
      <c r="CM217" s="109"/>
      <c r="CN217" s="74"/>
      <c r="CO217" s="74"/>
      <c r="CP217" s="109"/>
      <c r="CQ217" s="74"/>
      <c r="CR217" s="74"/>
      <c r="CS217" s="109"/>
      <c r="CT217" s="74"/>
      <c r="CU217" s="74"/>
      <c r="CV217" s="109"/>
      <c r="CW217" s="74"/>
      <c r="CX217" s="74"/>
      <c r="CY217" s="109"/>
      <c r="CZ217" s="74"/>
      <c r="DA217" s="74"/>
      <c r="DB217" s="74"/>
      <c r="DC217" s="74"/>
      <c r="DD217" s="74"/>
      <c r="DE217" s="109"/>
      <c r="DF217" s="74"/>
      <c r="DG217" s="74"/>
      <c r="DH217" s="74"/>
      <c r="DI217" s="78"/>
      <c r="DJ217" s="74"/>
      <c r="DK217" s="109"/>
      <c r="DL217" s="78"/>
      <c r="DM217" s="74"/>
      <c r="DN217" s="109"/>
      <c r="DO217" s="78"/>
      <c r="DP217" s="74"/>
      <c r="DQ217" s="109"/>
      <c r="DR217" s="78"/>
      <c r="DS217" s="74"/>
      <c r="DT217" s="109"/>
      <c r="DU217" s="78"/>
      <c r="DV217" s="74"/>
      <c r="DW217" s="109"/>
      <c r="DX217" s="78">
        <v>10791</v>
      </c>
      <c r="DY217" s="74"/>
      <c r="DZ217" s="74">
        <f t="shared" si="751"/>
        <v>0</v>
      </c>
      <c r="EA217" s="78"/>
      <c r="EB217" s="74"/>
      <c r="EC217" s="109"/>
      <c r="ED217" s="78"/>
      <c r="EE217" s="74"/>
      <c r="EF217" s="78"/>
      <c r="EG217" s="78"/>
      <c r="EH217" s="74"/>
      <c r="EI217" s="78"/>
      <c r="EJ217" s="78"/>
      <c r="EK217" s="74"/>
      <c r="EL217" s="109"/>
      <c r="EM217" s="78"/>
      <c r="EN217" s="74"/>
      <c r="EO217" s="109"/>
      <c r="EP217" s="74"/>
      <c r="EQ217" s="74"/>
      <c r="ER217" s="109"/>
      <c r="ES217" s="74"/>
      <c r="ET217" s="74"/>
      <c r="EU217" s="109"/>
      <c r="EV217" s="78"/>
      <c r="EW217" s="74"/>
      <c r="EX217" s="109"/>
      <c r="EY217" s="78"/>
      <c r="EZ217" s="74"/>
      <c r="FA217" s="109"/>
      <c r="FB217" s="78"/>
      <c r="FC217" s="74"/>
      <c r="FD217" s="109"/>
      <c r="FE217" s="78"/>
      <c r="FF217" s="74"/>
      <c r="FG217" s="109"/>
      <c r="FH217" s="78"/>
      <c r="FI217" s="74"/>
      <c r="FJ217" s="109"/>
      <c r="FK217" s="74"/>
      <c r="FL217" s="74"/>
      <c r="FM217" s="109"/>
      <c r="FN217" s="78"/>
      <c r="FO217" s="74"/>
      <c r="FP217" s="109"/>
      <c r="FQ217" s="74"/>
      <c r="FR217" s="74"/>
      <c r="FS217" s="109"/>
      <c r="FT217" s="74"/>
      <c r="FU217" s="74"/>
      <c r="FV217" s="109"/>
      <c r="FW217" s="74"/>
      <c r="FX217" s="74"/>
      <c r="FY217" s="109"/>
      <c r="FZ217" s="74"/>
      <c r="GA217" s="74"/>
      <c r="GB217" s="109"/>
      <c r="GC217" s="74"/>
      <c r="GD217" s="74"/>
      <c r="GE217" s="109"/>
      <c r="GF217" s="74"/>
      <c r="GG217" s="74"/>
      <c r="GH217" s="109"/>
      <c r="GI217" s="74"/>
      <c r="GJ217" s="74"/>
      <c r="GK217" s="109"/>
      <c r="GL217" s="74"/>
      <c r="GM217" s="74"/>
      <c r="GN217" s="109"/>
      <c r="GO217" s="74"/>
      <c r="GP217" s="74"/>
      <c r="GQ217" s="74"/>
      <c r="GR217" s="74"/>
      <c r="GS217" s="74"/>
      <c r="GT217" s="74"/>
      <c r="GU217" s="74"/>
      <c r="GV217" s="74"/>
      <c r="GW217" s="74"/>
      <c r="GX217" s="74"/>
      <c r="GY217" s="74"/>
      <c r="GZ217" s="74"/>
      <c r="HA217" s="74"/>
      <c r="HB217" s="74"/>
      <c r="HC217" s="74"/>
    </row>
    <row r="218" spans="1:211" s="31" customFormat="1" ht="15.75" x14ac:dyDescent="0.25">
      <c r="A218" s="41" t="s">
        <v>364</v>
      </c>
      <c r="B218" s="134">
        <f t="shared" si="938"/>
        <v>8997</v>
      </c>
      <c r="C218" s="134">
        <f t="shared" si="939"/>
        <v>24</v>
      </c>
      <c r="D218" s="74">
        <f t="shared" si="984"/>
        <v>0.26675558519506498</v>
      </c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112"/>
      <c r="BK218" s="112"/>
      <c r="BL218" s="112"/>
      <c r="BM218" s="74"/>
      <c r="BN218" s="74"/>
      <c r="BO218" s="109"/>
      <c r="BP218" s="74"/>
      <c r="BQ218" s="74"/>
      <c r="BR218" s="109"/>
      <c r="BS218" s="74"/>
      <c r="BT218" s="74"/>
      <c r="BU218" s="109"/>
      <c r="BV218" s="74"/>
      <c r="BW218" s="74"/>
      <c r="BX218" s="109"/>
      <c r="BY218" s="74"/>
      <c r="BZ218" s="74"/>
      <c r="CA218" s="109"/>
      <c r="CB218" s="74"/>
      <c r="CC218" s="74"/>
      <c r="CD218" s="109"/>
      <c r="CE218" s="74"/>
      <c r="CF218" s="74"/>
      <c r="CG218" s="109"/>
      <c r="CH218" s="74"/>
      <c r="CI218" s="74"/>
      <c r="CJ218" s="109"/>
      <c r="CK218" s="74"/>
      <c r="CL218" s="74"/>
      <c r="CM218" s="109"/>
      <c r="CN218" s="74"/>
      <c r="CO218" s="74"/>
      <c r="CP218" s="109"/>
      <c r="CQ218" s="74"/>
      <c r="CR218" s="74"/>
      <c r="CS218" s="109"/>
      <c r="CT218" s="74"/>
      <c r="CU218" s="74"/>
      <c r="CV218" s="109"/>
      <c r="CW218" s="74"/>
      <c r="CX218" s="74"/>
      <c r="CY218" s="109"/>
      <c r="CZ218" s="74"/>
      <c r="DA218" s="74"/>
      <c r="DB218" s="74"/>
      <c r="DC218" s="74"/>
      <c r="DD218" s="74"/>
      <c r="DE218" s="109"/>
      <c r="DF218" s="74"/>
      <c r="DG218" s="74"/>
      <c r="DH218" s="74"/>
      <c r="DI218" s="78"/>
      <c r="DJ218" s="74"/>
      <c r="DK218" s="109"/>
      <c r="DL218" s="78"/>
      <c r="DM218" s="74"/>
      <c r="DN218" s="109"/>
      <c r="DO218" s="78"/>
      <c r="DP218" s="74"/>
      <c r="DQ218" s="109"/>
      <c r="DR218" s="78"/>
      <c r="DS218" s="74"/>
      <c r="DT218" s="109"/>
      <c r="DU218" s="78"/>
      <c r="DV218" s="74"/>
      <c r="DW218" s="109"/>
      <c r="DX218" s="78">
        <v>8997</v>
      </c>
      <c r="DY218" s="74">
        <v>24</v>
      </c>
      <c r="DZ218" s="74">
        <f t="shared" si="751"/>
        <v>0.26675558519506498</v>
      </c>
      <c r="EA218" s="78"/>
      <c r="EB218" s="74"/>
      <c r="EC218" s="109"/>
      <c r="ED218" s="78"/>
      <c r="EE218" s="74"/>
      <c r="EF218" s="78"/>
      <c r="EG218" s="78"/>
      <c r="EH218" s="74"/>
      <c r="EI218" s="78"/>
      <c r="EJ218" s="78"/>
      <c r="EK218" s="74"/>
      <c r="EL218" s="109"/>
      <c r="EM218" s="78"/>
      <c r="EN218" s="74"/>
      <c r="EO218" s="109"/>
      <c r="EP218" s="74"/>
      <c r="EQ218" s="74"/>
      <c r="ER218" s="109"/>
      <c r="ES218" s="74"/>
      <c r="ET218" s="74"/>
      <c r="EU218" s="109"/>
      <c r="EV218" s="78"/>
      <c r="EW218" s="74"/>
      <c r="EX218" s="109"/>
      <c r="EY218" s="78"/>
      <c r="EZ218" s="74"/>
      <c r="FA218" s="109"/>
      <c r="FB218" s="78"/>
      <c r="FC218" s="74"/>
      <c r="FD218" s="109"/>
      <c r="FE218" s="78"/>
      <c r="FF218" s="74"/>
      <c r="FG218" s="109"/>
      <c r="FH218" s="78"/>
      <c r="FI218" s="74"/>
      <c r="FJ218" s="109"/>
      <c r="FK218" s="74"/>
      <c r="FL218" s="74"/>
      <c r="FM218" s="109"/>
      <c r="FN218" s="78"/>
      <c r="FO218" s="74"/>
      <c r="FP218" s="109"/>
      <c r="FQ218" s="74"/>
      <c r="FR218" s="74"/>
      <c r="FS218" s="109"/>
      <c r="FT218" s="74"/>
      <c r="FU218" s="74"/>
      <c r="FV218" s="109"/>
      <c r="FW218" s="74"/>
      <c r="FX218" s="74"/>
      <c r="FY218" s="109"/>
      <c r="FZ218" s="74"/>
      <c r="GA218" s="74"/>
      <c r="GB218" s="109"/>
      <c r="GC218" s="74"/>
      <c r="GD218" s="74"/>
      <c r="GE218" s="109"/>
      <c r="GF218" s="74"/>
      <c r="GG218" s="74"/>
      <c r="GH218" s="109"/>
      <c r="GI218" s="74"/>
      <c r="GJ218" s="74"/>
      <c r="GK218" s="109"/>
      <c r="GL218" s="74"/>
      <c r="GM218" s="74"/>
      <c r="GN218" s="109"/>
      <c r="GO218" s="74"/>
      <c r="GP218" s="74"/>
      <c r="GQ218" s="74"/>
      <c r="GR218" s="74"/>
      <c r="GS218" s="74"/>
      <c r="GT218" s="74"/>
      <c r="GU218" s="74"/>
      <c r="GV218" s="74"/>
      <c r="GW218" s="74"/>
      <c r="GX218" s="74"/>
      <c r="GY218" s="74"/>
      <c r="GZ218" s="74"/>
      <c r="HA218" s="74"/>
      <c r="HB218" s="74"/>
      <c r="HC218" s="74"/>
    </row>
    <row r="219" spans="1:211" s="31" customFormat="1" ht="15.75" x14ac:dyDescent="0.25">
      <c r="A219" s="41" t="s">
        <v>549</v>
      </c>
      <c r="B219" s="134">
        <f t="shared" si="938"/>
        <v>13625</v>
      </c>
      <c r="C219" s="134">
        <f t="shared" si="939"/>
        <v>13625</v>
      </c>
      <c r="D219" s="74">
        <f t="shared" si="984"/>
        <v>100</v>
      </c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>
        <v>1484</v>
      </c>
      <c r="BE219" s="74">
        <v>1484</v>
      </c>
      <c r="BF219" s="74">
        <f>BE219/BD219*100</f>
        <v>100</v>
      </c>
      <c r="BG219" s="74"/>
      <c r="BH219" s="74"/>
      <c r="BI219" s="74"/>
      <c r="BJ219" s="112"/>
      <c r="BK219" s="112"/>
      <c r="BL219" s="112"/>
      <c r="BM219" s="74"/>
      <c r="BN219" s="74"/>
      <c r="BO219" s="109"/>
      <c r="BP219" s="74"/>
      <c r="BQ219" s="74"/>
      <c r="BR219" s="109"/>
      <c r="BS219" s="74"/>
      <c r="BT219" s="74"/>
      <c r="BU219" s="109"/>
      <c r="BV219" s="74"/>
      <c r="BW219" s="74"/>
      <c r="BX219" s="109"/>
      <c r="BY219" s="74"/>
      <c r="BZ219" s="74"/>
      <c r="CA219" s="109"/>
      <c r="CB219" s="74"/>
      <c r="CC219" s="74"/>
      <c r="CD219" s="109"/>
      <c r="CE219" s="74"/>
      <c r="CF219" s="74"/>
      <c r="CG219" s="109"/>
      <c r="CH219" s="74"/>
      <c r="CI219" s="74"/>
      <c r="CJ219" s="109"/>
      <c r="CK219" s="74"/>
      <c r="CL219" s="74"/>
      <c r="CM219" s="109"/>
      <c r="CN219" s="74"/>
      <c r="CO219" s="74"/>
      <c r="CP219" s="109"/>
      <c r="CQ219" s="74"/>
      <c r="CR219" s="74"/>
      <c r="CS219" s="109"/>
      <c r="CT219" s="74"/>
      <c r="CU219" s="74"/>
      <c r="CV219" s="109"/>
      <c r="CW219" s="74"/>
      <c r="CX219" s="74"/>
      <c r="CY219" s="109"/>
      <c r="CZ219" s="74"/>
      <c r="DA219" s="74"/>
      <c r="DB219" s="74"/>
      <c r="DC219" s="74"/>
      <c r="DD219" s="74"/>
      <c r="DE219" s="109"/>
      <c r="DF219" s="74"/>
      <c r="DG219" s="74"/>
      <c r="DH219" s="74"/>
      <c r="DI219" s="78"/>
      <c r="DJ219" s="74"/>
      <c r="DK219" s="109"/>
      <c r="DL219" s="78"/>
      <c r="DM219" s="74"/>
      <c r="DN219" s="109"/>
      <c r="DO219" s="78"/>
      <c r="DP219" s="74"/>
      <c r="DQ219" s="109"/>
      <c r="DR219" s="78"/>
      <c r="DS219" s="74"/>
      <c r="DT219" s="109"/>
      <c r="DU219" s="78"/>
      <c r="DV219" s="74"/>
      <c r="DW219" s="109"/>
      <c r="DX219" s="78">
        <v>12141</v>
      </c>
      <c r="DY219" s="74">
        <v>12141</v>
      </c>
      <c r="DZ219" s="74">
        <f t="shared" si="751"/>
        <v>100</v>
      </c>
      <c r="EA219" s="78"/>
      <c r="EB219" s="74"/>
      <c r="EC219" s="109"/>
      <c r="ED219" s="78"/>
      <c r="EE219" s="74"/>
      <c r="EF219" s="78"/>
      <c r="EG219" s="78"/>
      <c r="EH219" s="74"/>
      <c r="EI219" s="78"/>
      <c r="EJ219" s="78"/>
      <c r="EK219" s="74"/>
      <c r="EL219" s="109"/>
      <c r="EM219" s="78"/>
      <c r="EN219" s="74"/>
      <c r="EO219" s="109"/>
      <c r="EP219" s="74"/>
      <c r="EQ219" s="74"/>
      <c r="ER219" s="109"/>
      <c r="ES219" s="74"/>
      <c r="ET219" s="74"/>
      <c r="EU219" s="109"/>
      <c r="EV219" s="78"/>
      <c r="EW219" s="74"/>
      <c r="EX219" s="109"/>
      <c r="EY219" s="78"/>
      <c r="EZ219" s="74"/>
      <c r="FA219" s="109"/>
      <c r="FB219" s="78"/>
      <c r="FC219" s="74"/>
      <c r="FD219" s="109"/>
      <c r="FE219" s="78"/>
      <c r="FF219" s="74"/>
      <c r="FG219" s="109"/>
      <c r="FH219" s="78"/>
      <c r="FI219" s="74"/>
      <c r="FJ219" s="109"/>
      <c r="FK219" s="74"/>
      <c r="FL219" s="74"/>
      <c r="FM219" s="109"/>
      <c r="FN219" s="78"/>
      <c r="FO219" s="74"/>
      <c r="FP219" s="109"/>
      <c r="FQ219" s="74"/>
      <c r="FR219" s="74"/>
      <c r="FS219" s="109"/>
      <c r="FT219" s="74"/>
      <c r="FU219" s="74"/>
      <c r="FV219" s="109"/>
      <c r="FW219" s="74"/>
      <c r="FX219" s="74"/>
      <c r="FY219" s="109"/>
      <c r="FZ219" s="74"/>
      <c r="GA219" s="74"/>
      <c r="GB219" s="109"/>
      <c r="GC219" s="74"/>
      <c r="GD219" s="74"/>
      <c r="GE219" s="109"/>
      <c r="GF219" s="74"/>
      <c r="GG219" s="74"/>
      <c r="GH219" s="109"/>
      <c r="GI219" s="74"/>
      <c r="GJ219" s="74"/>
      <c r="GK219" s="109"/>
      <c r="GL219" s="74"/>
      <c r="GM219" s="74"/>
      <c r="GN219" s="109"/>
      <c r="GO219" s="74"/>
      <c r="GP219" s="74"/>
      <c r="GQ219" s="74"/>
      <c r="GR219" s="74"/>
      <c r="GS219" s="74"/>
      <c r="GT219" s="74"/>
      <c r="GU219" s="74"/>
      <c r="GV219" s="74"/>
      <c r="GW219" s="74"/>
      <c r="GX219" s="74"/>
      <c r="GY219" s="74"/>
      <c r="GZ219" s="74"/>
      <c r="HA219" s="74"/>
      <c r="HB219" s="74"/>
      <c r="HC219" s="74"/>
    </row>
    <row r="220" spans="1:211" s="31" customFormat="1" ht="15.75" x14ac:dyDescent="0.25">
      <c r="A220" s="41" t="s">
        <v>365</v>
      </c>
      <c r="B220" s="134">
        <f t="shared" si="938"/>
        <v>23564</v>
      </c>
      <c r="C220" s="134">
        <f t="shared" si="939"/>
        <v>23564</v>
      </c>
      <c r="D220" s="74">
        <f t="shared" si="984"/>
        <v>100</v>
      </c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8"/>
      <c r="AJ220" s="78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>
        <v>350</v>
      </c>
      <c r="BE220" s="74">
        <v>350</v>
      </c>
      <c r="BF220" s="74">
        <f>BE220/BD220*100</f>
        <v>100</v>
      </c>
      <c r="BG220" s="74"/>
      <c r="BH220" s="74"/>
      <c r="BI220" s="74"/>
      <c r="BJ220" s="112"/>
      <c r="BK220" s="112"/>
      <c r="BL220" s="112"/>
      <c r="BM220" s="74"/>
      <c r="BN220" s="74"/>
      <c r="BO220" s="109"/>
      <c r="BP220" s="74"/>
      <c r="BQ220" s="74"/>
      <c r="BR220" s="109"/>
      <c r="BS220" s="74"/>
      <c r="BT220" s="74"/>
      <c r="BU220" s="109"/>
      <c r="BV220" s="74"/>
      <c r="BW220" s="74"/>
      <c r="BX220" s="109"/>
      <c r="BY220" s="74"/>
      <c r="BZ220" s="74"/>
      <c r="CA220" s="109"/>
      <c r="CB220" s="74"/>
      <c r="CC220" s="74"/>
      <c r="CD220" s="109"/>
      <c r="CE220" s="74"/>
      <c r="CF220" s="74"/>
      <c r="CG220" s="109"/>
      <c r="CH220" s="74"/>
      <c r="CI220" s="74"/>
      <c r="CJ220" s="109"/>
      <c r="CK220" s="74"/>
      <c r="CL220" s="74"/>
      <c r="CM220" s="109"/>
      <c r="CN220" s="74"/>
      <c r="CO220" s="74"/>
      <c r="CP220" s="109"/>
      <c r="CQ220" s="74"/>
      <c r="CR220" s="74"/>
      <c r="CS220" s="109"/>
      <c r="CT220" s="74"/>
      <c r="CU220" s="74"/>
      <c r="CV220" s="109"/>
      <c r="CW220" s="74"/>
      <c r="CX220" s="74"/>
      <c r="CY220" s="109"/>
      <c r="CZ220" s="74"/>
      <c r="DA220" s="74"/>
      <c r="DB220" s="74"/>
      <c r="DC220" s="74"/>
      <c r="DD220" s="74"/>
      <c r="DE220" s="109"/>
      <c r="DF220" s="74"/>
      <c r="DG220" s="74"/>
      <c r="DH220" s="74"/>
      <c r="DI220" s="78"/>
      <c r="DJ220" s="74"/>
      <c r="DK220" s="109"/>
      <c r="DL220" s="78"/>
      <c r="DM220" s="74"/>
      <c r="DN220" s="109"/>
      <c r="DO220" s="78"/>
      <c r="DP220" s="74"/>
      <c r="DQ220" s="109"/>
      <c r="DR220" s="78"/>
      <c r="DS220" s="74"/>
      <c r="DT220" s="109"/>
      <c r="DU220" s="78"/>
      <c r="DV220" s="74"/>
      <c r="DW220" s="109"/>
      <c r="DX220" s="78">
        <v>23214</v>
      </c>
      <c r="DY220" s="74">
        <v>23214</v>
      </c>
      <c r="DZ220" s="74">
        <f t="shared" si="751"/>
        <v>100</v>
      </c>
      <c r="EA220" s="78"/>
      <c r="EB220" s="74"/>
      <c r="EC220" s="109"/>
      <c r="ED220" s="78"/>
      <c r="EE220" s="74"/>
      <c r="EF220" s="78"/>
      <c r="EG220" s="78"/>
      <c r="EH220" s="74"/>
      <c r="EI220" s="78"/>
      <c r="EJ220" s="78"/>
      <c r="EK220" s="74"/>
      <c r="EL220" s="109"/>
      <c r="EM220" s="78"/>
      <c r="EN220" s="74"/>
      <c r="EO220" s="109"/>
      <c r="EP220" s="74"/>
      <c r="EQ220" s="74"/>
      <c r="ER220" s="109"/>
      <c r="ES220" s="74"/>
      <c r="ET220" s="74"/>
      <c r="EU220" s="109"/>
      <c r="EV220" s="78"/>
      <c r="EW220" s="74"/>
      <c r="EX220" s="109"/>
      <c r="EY220" s="78"/>
      <c r="EZ220" s="74"/>
      <c r="FA220" s="109"/>
      <c r="FB220" s="78"/>
      <c r="FC220" s="74"/>
      <c r="FD220" s="109"/>
      <c r="FE220" s="78"/>
      <c r="FF220" s="74"/>
      <c r="FG220" s="109"/>
      <c r="FH220" s="78"/>
      <c r="FI220" s="74"/>
      <c r="FJ220" s="109"/>
      <c r="FK220" s="74"/>
      <c r="FL220" s="74"/>
      <c r="FM220" s="109"/>
      <c r="FN220" s="78"/>
      <c r="FO220" s="74"/>
      <c r="FP220" s="109"/>
      <c r="FQ220" s="74"/>
      <c r="FR220" s="74"/>
      <c r="FS220" s="109"/>
      <c r="FT220" s="74"/>
      <c r="FU220" s="74"/>
      <c r="FV220" s="109"/>
      <c r="FW220" s="74"/>
      <c r="FX220" s="74"/>
      <c r="FY220" s="109"/>
      <c r="FZ220" s="74"/>
      <c r="GA220" s="74"/>
      <c r="GB220" s="109"/>
      <c r="GC220" s="74"/>
      <c r="GD220" s="74"/>
      <c r="GE220" s="109"/>
      <c r="GF220" s="74"/>
      <c r="GG220" s="74"/>
      <c r="GH220" s="109"/>
      <c r="GI220" s="74"/>
      <c r="GJ220" s="74"/>
      <c r="GK220" s="109"/>
      <c r="GL220" s="74"/>
      <c r="GM220" s="74"/>
      <c r="GN220" s="109"/>
      <c r="GO220" s="74"/>
      <c r="GP220" s="74"/>
      <c r="GQ220" s="74"/>
      <c r="GR220" s="74"/>
      <c r="GS220" s="74"/>
      <c r="GT220" s="74"/>
      <c r="GU220" s="74"/>
      <c r="GV220" s="74"/>
      <c r="GW220" s="74"/>
      <c r="GX220" s="74"/>
      <c r="GY220" s="74"/>
      <c r="GZ220" s="74"/>
      <c r="HA220" s="74"/>
      <c r="HB220" s="74"/>
      <c r="HC220" s="74"/>
    </row>
    <row r="221" spans="1:211" s="31" customFormat="1" ht="15.75" x14ac:dyDescent="0.25">
      <c r="A221" s="41" t="s">
        <v>366</v>
      </c>
      <c r="B221" s="134">
        <f t="shared" si="938"/>
        <v>20043</v>
      </c>
      <c r="C221" s="134">
        <f t="shared" si="939"/>
        <v>19768.32</v>
      </c>
      <c r="D221" s="74">
        <f t="shared" si="984"/>
        <v>98.629546475078584</v>
      </c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>
        <v>0</v>
      </c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112"/>
      <c r="BK221" s="112"/>
      <c r="BL221" s="112"/>
      <c r="BM221" s="74"/>
      <c r="BN221" s="74"/>
      <c r="BO221" s="109"/>
      <c r="BP221" s="74"/>
      <c r="BQ221" s="74"/>
      <c r="BR221" s="109"/>
      <c r="BS221" s="74"/>
      <c r="BT221" s="74"/>
      <c r="BU221" s="109"/>
      <c r="BV221" s="74"/>
      <c r="BW221" s="74"/>
      <c r="BX221" s="109"/>
      <c r="BY221" s="74"/>
      <c r="BZ221" s="74"/>
      <c r="CA221" s="109"/>
      <c r="CB221" s="74"/>
      <c r="CC221" s="74"/>
      <c r="CD221" s="109"/>
      <c r="CE221" s="74"/>
      <c r="CF221" s="74"/>
      <c r="CG221" s="109"/>
      <c r="CH221" s="74"/>
      <c r="CI221" s="74"/>
      <c r="CJ221" s="109"/>
      <c r="CK221" s="74"/>
      <c r="CL221" s="74"/>
      <c r="CM221" s="109"/>
      <c r="CN221" s="74"/>
      <c r="CO221" s="74"/>
      <c r="CP221" s="109"/>
      <c r="CQ221" s="74"/>
      <c r="CR221" s="74"/>
      <c r="CS221" s="109"/>
      <c r="CT221" s="74"/>
      <c r="CU221" s="74"/>
      <c r="CV221" s="109"/>
      <c r="CW221" s="74"/>
      <c r="CX221" s="74"/>
      <c r="CY221" s="109"/>
      <c r="CZ221" s="74"/>
      <c r="DA221" s="74"/>
      <c r="DB221" s="74"/>
      <c r="DC221" s="74"/>
      <c r="DD221" s="74"/>
      <c r="DE221" s="109"/>
      <c r="DF221" s="74"/>
      <c r="DG221" s="74"/>
      <c r="DH221" s="74"/>
      <c r="DI221" s="78"/>
      <c r="DJ221" s="74"/>
      <c r="DK221" s="109"/>
      <c r="DL221" s="78"/>
      <c r="DM221" s="74"/>
      <c r="DN221" s="109"/>
      <c r="DO221" s="78"/>
      <c r="DP221" s="74"/>
      <c r="DQ221" s="109"/>
      <c r="DR221" s="78"/>
      <c r="DS221" s="74"/>
      <c r="DT221" s="109"/>
      <c r="DU221" s="78"/>
      <c r="DV221" s="74"/>
      <c r="DW221" s="109"/>
      <c r="DX221" s="78">
        <v>20043</v>
      </c>
      <c r="DY221" s="74">
        <v>19768.32</v>
      </c>
      <c r="DZ221" s="74">
        <f t="shared" si="751"/>
        <v>98.629546475078584</v>
      </c>
      <c r="EA221" s="78"/>
      <c r="EB221" s="74"/>
      <c r="EC221" s="109"/>
      <c r="ED221" s="78"/>
      <c r="EE221" s="74"/>
      <c r="EF221" s="78"/>
      <c r="EG221" s="78"/>
      <c r="EH221" s="74"/>
      <c r="EI221" s="78"/>
      <c r="EJ221" s="78"/>
      <c r="EK221" s="74"/>
      <c r="EL221" s="109"/>
      <c r="EM221" s="78"/>
      <c r="EN221" s="74"/>
      <c r="EO221" s="109"/>
      <c r="EP221" s="74"/>
      <c r="EQ221" s="74"/>
      <c r="ER221" s="109"/>
      <c r="ES221" s="74"/>
      <c r="ET221" s="74"/>
      <c r="EU221" s="109"/>
      <c r="EV221" s="78"/>
      <c r="EW221" s="74"/>
      <c r="EX221" s="109"/>
      <c r="EY221" s="78"/>
      <c r="EZ221" s="74"/>
      <c r="FA221" s="109"/>
      <c r="FB221" s="78"/>
      <c r="FC221" s="74"/>
      <c r="FD221" s="109"/>
      <c r="FE221" s="78"/>
      <c r="FF221" s="74"/>
      <c r="FG221" s="109"/>
      <c r="FH221" s="78"/>
      <c r="FI221" s="74"/>
      <c r="FJ221" s="109"/>
      <c r="FK221" s="74"/>
      <c r="FL221" s="74"/>
      <c r="FM221" s="109"/>
      <c r="FN221" s="78"/>
      <c r="FO221" s="74"/>
      <c r="FP221" s="109"/>
      <c r="FQ221" s="74"/>
      <c r="FR221" s="74"/>
      <c r="FS221" s="109"/>
      <c r="FT221" s="74"/>
      <c r="FU221" s="74"/>
      <c r="FV221" s="109"/>
      <c r="FW221" s="74"/>
      <c r="FX221" s="74"/>
      <c r="FY221" s="109"/>
      <c r="FZ221" s="74"/>
      <c r="GA221" s="74"/>
      <c r="GB221" s="109"/>
      <c r="GC221" s="74"/>
      <c r="GD221" s="74"/>
      <c r="GE221" s="109"/>
      <c r="GF221" s="74"/>
      <c r="GG221" s="74"/>
      <c r="GH221" s="109"/>
      <c r="GI221" s="74"/>
      <c r="GJ221" s="74"/>
      <c r="GK221" s="109"/>
      <c r="GL221" s="74"/>
      <c r="GM221" s="74"/>
      <c r="GN221" s="109"/>
      <c r="GO221" s="74"/>
      <c r="GP221" s="74"/>
      <c r="GQ221" s="74"/>
      <c r="GR221" s="74"/>
      <c r="GS221" s="74"/>
      <c r="GT221" s="74"/>
      <c r="GU221" s="74"/>
      <c r="GV221" s="74"/>
      <c r="GW221" s="74"/>
      <c r="GX221" s="74"/>
      <c r="GY221" s="74"/>
      <c r="GZ221" s="74"/>
      <c r="HA221" s="74"/>
      <c r="HB221" s="74"/>
      <c r="HC221" s="74"/>
    </row>
    <row r="222" spans="1:211" s="32" customFormat="1" ht="31.5" x14ac:dyDescent="0.25">
      <c r="A222" s="40" t="s">
        <v>369</v>
      </c>
      <c r="B222" s="133">
        <f t="shared" si="938"/>
        <v>69497.65122</v>
      </c>
      <c r="C222" s="133">
        <f t="shared" si="939"/>
        <v>54675.044689999995</v>
      </c>
      <c r="D222" s="91">
        <f t="shared" ref="D222" si="985">C222/B222*100</f>
        <v>78.671787794557346</v>
      </c>
      <c r="E222" s="92">
        <f t="shared" ref="E222:BL222" si="986">E223+E224+E225+E226+E227+E228</f>
        <v>0</v>
      </c>
      <c r="F222" s="92">
        <f t="shared" si="986"/>
        <v>0</v>
      </c>
      <c r="G222" s="92">
        <f t="shared" si="986"/>
        <v>0</v>
      </c>
      <c r="H222" s="92">
        <f t="shared" si="986"/>
        <v>0</v>
      </c>
      <c r="I222" s="92">
        <f t="shared" si="986"/>
        <v>0</v>
      </c>
      <c r="J222" s="92">
        <f t="shared" si="986"/>
        <v>0</v>
      </c>
      <c r="K222" s="92">
        <f t="shared" ref="K222:M222" si="987">K223+K224+K225+K226+K227+K228</f>
        <v>0</v>
      </c>
      <c r="L222" s="92">
        <f t="shared" si="987"/>
        <v>0</v>
      </c>
      <c r="M222" s="92">
        <f t="shared" si="987"/>
        <v>0</v>
      </c>
      <c r="N222" s="92">
        <f t="shared" ref="N222:P222" si="988">N223+N224+N225+N226+N227+N228</f>
        <v>0</v>
      </c>
      <c r="O222" s="92">
        <f t="shared" si="988"/>
        <v>0</v>
      </c>
      <c r="P222" s="92">
        <f t="shared" si="988"/>
        <v>0</v>
      </c>
      <c r="Q222" s="92">
        <f t="shared" ref="Q222:S222" si="989">Q223+Q224+Q225+Q226+Q227+Q228</f>
        <v>0</v>
      </c>
      <c r="R222" s="92">
        <f t="shared" si="989"/>
        <v>0</v>
      </c>
      <c r="S222" s="92">
        <f t="shared" si="989"/>
        <v>0</v>
      </c>
      <c r="T222" s="92">
        <f t="shared" ref="T222:V222" si="990">T223+T224+T225+T226+T227+T228</f>
        <v>0</v>
      </c>
      <c r="U222" s="92">
        <f t="shared" si="990"/>
        <v>0</v>
      </c>
      <c r="V222" s="92">
        <f t="shared" si="990"/>
        <v>0</v>
      </c>
      <c r="W222" s="92">
        <f t="shared" ref="W222:Y222" si="991">W223+W224+W225+W226+W227+W228</f>
        <v>0</v>
      </c>
      <c r="X222" s="92">
        <f t="shared" si="991"/>
        <v>0</v>
      </c>
      <c r="Y222" s="92">
        <f t="shared" si="991"/>
        <v>0</v>
      </c>
      <c r="Z222" s="92">
        <f t="shared" si="986"/>
        <v>0</v>
      </c>
      <c r="AA222" s="92">
        <f t="shared" si="986"/>
        <v>0</v>
      </c>
      <c r="AB222" s="92">
        <f t="shared" si="986"/>
        <v>0</v>
      </c>
      <c r="AC222" s="92">
        <f t="shared" si="986"/>
        <v>0</v>
      </c>
      <c r="AD222" s="92">
        <f t="shared" si="986"/>
        <v>0</v>
      </c>
      <c r="AE222" s="92">
        <f t="shared" si="986"/>
        <v>0</v>
      </c>
      <c r="AF222" s="92">
        <f t="shared" si="986"/>
        <v>0</v>
      </c>
      <c r="AG222" s="92">
        <f t="shared" si="986"/>
        <v>0</v>
      </c>
      <c r="AH222" s="92">
        <f t="shared" si="986"/>
        <v>0</v>
      </c>
      <c r="AI222" s="92">
        <f t="shared" si="986"/>
        <v>2978.59</v>
      </c>
      <c r="AJ222" s="92">
        <f t="shared" si="986"/>
        <v>2978.59</v>
      </c>
      <c r="AK222" s="92">
        <f>AJ222/AI222*100</f>
        <v>100</v>
      </c>
      <c r="AL222" s="92">
        <f t="shared" si="986"/>
        <v>102.04082</v>
      </c>
      <c r="AM222" s="92">
        <f t="shared" si="986"/>
        <v>102.04083</v>
      </c>
      <c r="AN222" s="91">
        <f t="shared" si="896"/>
        <v>100.00000979999966</v>
      </c>
      <c r="AO222" s="92">
        <f t="shared" si="986"/>
        <v>0</v>
      </c>
      <c r="AP222" s="92">
        <f t="shared" si="986"/>
        <v>0</v>
      </c>
      <c r="AQ222" s="92">
        <f t="shared" si="986"/>
        <v>0</v>
      </c>
      <c r="AR222" s="92">
        <f t="shared" ref="AR222:AS222" si="992">AR223+AR224+AR225+AR226+AR227+AR228</f>
        <v>70.83</v>
      </c>
      <c r="AS222" s="92">
        <f t="shared" si="992"/>
        <v>70.83</v>
      </c>
      <c r="AT222" s="91">
        <f>AS222/AR222*100</f>
        <v>100</v>
      </c>
      <c r="AU222" s="92"/>
      <c r="AV222" s="92"/>
      <c r="AW222" s="91"/>
      <c r="AX222" s="92"/>
      <c r="AY222" s="92"/>
      <c r="AZ222" s="91"/>
      <c r="BA222" s="92">
        <f t="shared" si="986"/>
        <v>0</v>
      </c>
      <c r="BB222" s="92">
        <f t="shared" si="986"/>
        <v>0</v>
      </c>
      <c r="BC222" s="92">
        <f t="shared" si="986"/>
        <v>0</v>
      </c>
      <c r="BD222" s="92">
        <f t="shared" si="986"/>
        <v>2204.7444</v>
      </c>
      <c r="BE222" s="92">
        <f t="shared" si="986"/>
        <v>1039.8932</v>
      </c>
      <c r="BF222" s="91">
        <f t="shared" ref="BF222:BF275" si="993">BE222/BD222*100</f>
        <v>47.166156766290001</v>
      </c>
      <c r="BG222" s="92">
        <f t="shared" si="986"/>
        <v>10000</v>
      </c>
      <c r="BH222" s="92">
        <f t="shared" si="986"/>
        <v>10000</v>
      </c>
      <c r="BI222" s="91">
        <f t="shared" ref="BI222" si="994">BH222/BG222*100</f>
        <v>100</v>
      </c>
      <c r="BJ222" s="92">
        <f t="shared" si="986"/>
        <v>17811.2</v>
      </c>
      <c r="BK222" s="92">
        <f t="shared" si="986"/>
        <v>11823.592140000001</v>
      </c>
      <c r="BL222" s="92">
        <f t="shared" si="986"/>
        <v>66.382905924362205</v>
      </c>
      <c r="BM222" s="92">
        <f t="shared" ref="BM222:DH222" si="995">BM223+BM224+BM225+BM226+BM227+BM228</f>
        <v>0</v>
      </c>
      <c r="BN222" s="92">
        <f t="shared" si="995"/>
        <v>0</v>
      </c>
      <c r="BO222" s="92">
        <f t="shared" si="995"/>
        <v>0</v>
      </c>
      <c r="BP222" s="92">
        <f t="shared" ref="BP222:BR222" si="996">BP223+BP224+BP225+BP226+BP227+BP228</f>
        <v>0</v>
      </c>
      <c r="BQ222" s="92">
        <f t="shared" si="996"/>
        <v>0</v>
      </c>
      <c r="BR222" s="92">
        <f t="shared" si="996"/>
        <v>0</v>
      </c>
      <c r="BS222" s="92">
        <f t="shared" si="995"/>
        <v>2584.3200000000002</v>
      </c>
      <c r="BT222" s="92">
        <f t="shared" si="995"/>
        <v>2111.3222400000004</v>
      </c>
      <c r="BU222" s="92">
        <f t="shared" si="995"/>
        <v>81.697399702823191</v>
      </c>
      <c r="BV222" s="92">
        <f t="shared" ref="BV222:BW222" si="997">BV223+BV224+BV225+BV226+BV227+BV228</f>
        <v>518.58000000000004</v>
      </c>
      <c r="BW222" s="92">
        <f t="shared" si="997"/>
        <v>0</v>
      </c>
      <c r="BX222" s="92">
        <f t="shared" ref="BX222:BX223" si="998">BW222/BV222*100</f>
        <v>0</v>
      </c>
      <c r="BY222" s="92">
        <f t="shared" ref="BY222:BZ222" si="999">BY223+BY224+BY225+BY226+BY227+BY228</f>
        <v>560</v>
      </c>
      <c r="BZ222" s="92">
        <f t="shared" si="999"/>
        <v>80</v>
      </c>
      <c r="CA222" s="92">
        <f t="shared" ref="CA222:CA223" si="1000">BZ222/BY222*100</f>
        <v>14.285714285714285</v>
      </c>
      <c r="CB222" s="92">
        <f t="shared" si="995"/>
        <v>0</v>
      </c>
      <c r="CC222" s="92">
        <f t="shared" si="995"/>
        <v>0</v>
      </c>
      <c r="CD222" s="92">
        <f t="shared" si="995"/>
        <v>0</v>
      </c>
      <c r="CE222" s="92">
        <f t="shared" si="995"/>
        <v>0</v>
      </c>
      <c r="CF222" s="92">
        <f t="shared" si="995"/>
        <v>0</v>
      </c>
      <c r="CG222" s="92">
        <f t="shared" si="995"/>
        <v>0</v>
      </c>
      <c r="CH222" s="92">
        <f t="shared" ref="CH222:CJ222" si="1001">CH223+CH224+CH225+CH226+CH227+CH228</f>
        <v>0</v>
      </c>
      <c r="CI222" s="92">
        <f t="shared" si="1001"/>
        <v>0</v>
      </c>
      <c r="CJ222" s="92">
        <f t="shared" si="1001"/>
        <v>0</v>
      </c>
      <c r="CK222" s="92">
        <f t="shared" si="995"/>
        <v>0</v>
      </c>
      <c r="CL222" s="92">
        <f t="shared" si="995"/>
        <v>0</v>
      </c>
      <c r="CM222" s="92">
        <f t="shared" si="995"/>
        <v>0</v>
      </c>
      <c r="CN222" s="92">
        <f t="shared" si="995"/>
        <v>0</v>
      </c>
      <c r="CO222" s="92">
        <f t="shared" si="995"/>
        <v>0</v>
      </c>
      <c r="CP222" s="92">
        <f t="shared" si="995"/>
        <v>0</v>
      </c>
      <c r="CQ222" s="92">
        <f t="shared" ref="CQ222:CS222" si="1002">CQ223+CQ224+CQ225+CQ226+CQ227+CQ228</f>
        <v>0</v>
      </c>
      <c r="CR222" s="92">
        <f t="shared" si="1002"/>
        <v>0</v>
      </c>
      <c r="CS222" s="92">
        <f t="shared" si="1002"/>
        <v>0</v>
      </c>
      <c r="CT222" s="92">
        <f t="shared" si="995"/>
        <v>0</v>
      </c>
      <c r="CU222" s="92">
        <f t="shared" si="995"/>
        <v>0</v>
      </c>
      <c r="CV222" s="92">
        <f t="shared" si="995"/>
        <v>0</v>
      </c>
      <c r="CW222" s="92">
        <f t="shared" si="995"/>
        <v>0</v>
      </c>
      <c r="CX222" s="92">
        <f t="shared" si="995"/>
        <v>0</v>
      </c>
      <c r="CY222" s="92">
        <f t="shared" si="995"/>
        <v>0</v>
      </c>
      <c r="CZ222" s="92">
        <f t="shared" si="995"/>
        <v>609.4</v>
      </c>
      <c r="DA222" s="92">
        <f t="shared" si="995"/>
        <v>609.4</v>
      </c>
      <c r="DB222" s="91">
        <f t="shared" ref="DB222:DB225" si="1003">DA222/CZ222*100</f>
        <v>100</v>
      </c>
      <c r="DC222" s="92">
        <f t="shared" si="995"/>
        <v>0</v>
      </c>
      <c r="DD222" s="92">
        <f t="shared" si="995"/>
        <v>0</v>
      </c>
      <c r="DE222" s="92">
        <f t="shared" si="995"/>
        <v>0</v>
      </c>
      <c r="DF222" s="92">
        <f t="shared" si="995"/>
        <v>0</v>
      </c>
      <c r="DG222" s="92">
        <f t="shared" si="995"/>
        <v>0</v>
      </c>
      <c r="DH222" s="92">
        <f t="shared" si="995"/>
        <v>0</v>
      </c>
      <c r="DI222" s="92">
        <f t="shared" ref="DI222:DY222" si="1004">DI223+DI224+DI225+DI226+DI227+DI228</f>
        <v>0</v>
      </c>
      <c r="DJ222" s="92">
        <f t="shared" si="1004"/>
        <v>0</v>
      </c>
      <c r="DK222" s="92">
        <f t="shared" si="1004"/>
        <v>0</v>
      </c>
      <c r="DL222" s="92">
        <f t="shared" ref="DL222:DN222" si="1005">DL223+DL224+DL225+DL226+DL227+DL228</f>
        <v>0</v>
      </c>
      <c r="DM222" s="92">
        <f t="shared" si="1005"/>
        <v>0</v>
      </c>
      <c r="DN222" s="92">
        <f t="shared" si="1005"/>
        <v>0</v>
      </c>
      <c r="DO222" s="92">
        <f t="shared" ref="DO222:DQ222" si="1006">DO223+DO224+DO225+DO226+DO227+DO228</f>
        <v>0</v>
      </c>
      <c r="DP222" s="92">
        <f t="shared" si="1006"/>
        <v>0</v>
      </c>
      <c r="DQ222" s="92">
        <f t="shared" si="1006"/>
        <v>0</v>
      </c>
      <c r="DR222" s="92">
        <f t="shared" ref="DR222:DT222" si="1007">DR223+DR224+DR225+DR226+DR227+DR228</f>
        <v>0</v>
      </c>
      <c r="DS222" s="92">
        <f t="shared" si="1007"/>
        <v>0</v>
      </c>
      <c r="DT222" s="92">
        <f t="shared" si="1007"/>
        <v>0</v>
      </c>
      <c r="DU222" s="92">
        <f t="shared" si="1004"/>
        <v>5815.1</v>
      </c>
      <c r="DV222" s="92">
        <f t="shared" si="1004"/>
        <v>3673.1593199999998</v>
      </c>
      <c r="DW222" s="92">
        <f t="shared" si="132"/>
        <v>63.165883991676829</v>
      </c>
      <c r="DX222" s="92">
        <f t="shared" si="1004"/>
        <v>14619</v>
      </c>
      <c r="DY222" s="92">
        <f t="shared" si="1004"/>
        <v>14369.881519999999</v>
      </c>
      <c r="DZ222" s="91">
        <f t="shared" si="751"/>
        <v>98.295926670770911</v>
      </c>
      <c r="EA222" s="92">
        <f t="shared" ref="EA222:EB222" si="1008">EA223+EA224+EA225+EA226+EA227+EA228</f>
        <v>3070.1</v>
      </c>
      <c r="EB222" s="92">
        <f t="shared" si="1008"/>
        <v>2091.0894399999997</v>
      </c>
      <c r="EC222" s="92">
        <f>EB222/EA222*100</f>
        <v>68.11144392690791</v>
      </c>
      <c r="ED222" s="92">
        <f t="shared" ref="ED222:EE222" si="1009">ED223+ED224+ED225+ED226+ED227+ED228</f>
        <v>550</v>
      </c>
      <c r="EE222" s="92">
        <f t="shared" si="1009"/>
        <v>0</v>
      </c>
      <c r="EF222" s="92">
        <f t="shared" ref="EF222:EF223" si="1010">EE222/ED222*100</f>
        <v>0</v>
      </c>
      <c r="EG222" s="92">
        <f t="shared" ref="EG222:EH222" si="1011">EG223+EG224+EG225+EG226+EG227+EG228</f>
        <v>720</v>
      </c>
      <c r="EH222" s="92">
        <f t="shared" si="1011"/>
        <v>56.5</v>
      </c>
      <c r="EI222" s="92">
        <f t="shared" ref="EI222:EI223" si="1012">EH222/EG222*100</f>
        <v>7.8472222222222223</v>
      </c>
      <c r="EJ222" s="92">
        <f t="shared" ref="EJ222:EK222" si="1013">EJ223+EJ224+EJ225+EJ226+EJ227+EJ228</f>
        <v>1568.7460000000001</v>
      </c>
      <c r="EK222" s="92">
        <f t="shared" si="1013"/>
        <v>1568.7460000000001</v>
      </c>
      <c r="EL222" s="92">
        <f>EK222/EJ222*100</f>
        <v>100</v>
      </c>
      <c r="EM222" s="92">
        <f t="shared" ref="EM222:EU222" si="1014">EM223+EM224+EM225+EM226+EM227+EM228</f>
        <v>0</v>
      </c>
      <c r="EN222" s="92">
        <f t="shared" si="1014"/>
        <v>0</v>
      </c>
      <c r="EO222" s="92">
        <f t="shared" si="1014"/>
        <v>0</v>
      </c>
      <c r="EP222" s="92">
        <f t="shared" si="1014"/>
        <v>2100</v>
      </c>
      <c r="EQ222" s="92">
        <f t="shared" si="1014"/>
        <v>2100</v>
      </c>
      <c r="ER222" s="92">
        <f t="shared" si="1014"/>
        <v>100</v>
      </c>
      <c r="ES222" s="92">
        <f t="shared" si="1014"/>
        <v>2000</v>
      </c>
      <c r="ET222" s="92">
        <f t="shared" si="1014"/>
        <v>2000</v>
      </c>
      <c r="EU222" s="92">
        <f t="shared" si="1014"/>
        <v>100</v>
      </c>
      <c r="EV222" s="92">
        <f t="shared" ref="EV222:EX222" si="1015">EV223+EV224+EV225+EV226+EV227+EV228</f>
        <v>0</v>
      </c>
      <c r="EW222" s="92">
        <f t="shared" si="1015"/>
        <v>0</v>
      </c>
      <c r="EX222" s="92">
        <f t="shared" si="1015"/>
        <v>0</v>
      </c>
      <c r="EY222" s="92">
        <f t="shared" ref="EY222:FA222" si="1016">EY223+EY224+EY225+EY226+EY227+EY228</f>
        <v>0</v>
      </c>
      <c r="EZ222" s="92">
        <f t="shared" si="1016"/>
        <v>0</v>
      </c>
      <c r="FA222" s="92">
        <f t="shared" si="1016"/>
        <v>0</v>
      </c>
      <c r="FB222" s="92">
        <f t="shared" ref="FB222:FD222" si="1017">FB223+FB224+FB225+FB226+FB227+FB228</f>
        <v>0</v>
      </c>
      <c r="FC222" s="92">
        <f t="shared" si="1017"/>
        <v>0</v>
      </c>
      <c r="FD222" s="92">
        <f t="shared" si="1017"/>
        <v>0</v>
      </c>
      <c r="FE222" s="92">
        <f t="shared" ref="FE222:FG222" si="1018">FE223+FE224+FE225+FE226+FE227+FE228</f>
        <v>0</v>
      </c>
      <c r="FF222" s="92">
        <f t="shared" si="1018"/>
        <v>0</v>
      </c>
      <c r="FG222" s="92">
        <f t="shared" si="1018"/>
        <v>0</v>
      </c>
      <c r="FH222" s="92">
        <f t="shared" ref="FH222:FM222" si="1019">FH223+FH224+FH225+FH226+FH227+FH228</f>
        <v>0</v>
      </c>
      <c r="FI222" s="92">
        <f t="shared" si="1019"/>
        <v>0</v>
      </c>
      <c r="FJ222" s="92">
        <f t="shared" si="1019"/>
        <v>0</v>
      </c>
      <c r="FK222" s="92">
        <f t="shared" si="1019"/>
        <v>968.4</v>
      </c>
      <c r="FL222" s="92">
        <f t="shared" si="1019"/>
        <v>0</v>
      </c>
      <c r="FM222" s="92">
        <f t="shared" si="1019"/>
        <v>0</v>
      </c>
      <c r="FN222" s="92">
        <f t="shared" ref="FN222:FY222" si="1020">FN223+FN224+FN225+FN226+FN227+FN228</f>
        <v>0</v>
      </c>
      <c r="FO222" s="92">
        <f t="shared" si="1020"/>
        <v>0</v>
      </c>
      <c r="FP222" s="92">
        <f t="shared" si="1020"/>
        <v>0</v>
      </c>
      <c r="FQ222" s="92">
        <f t="shared" si="1020"/>
        <v>0</v>
      </c>
      <c r="FR222" s="92">
        <f t="shared" si="1020"/>
        <v>0</v>
      </c>
      <c r="FS222" s="92">
        <f t="shared" si="1020"/>
        <v>0</v>
      </c>
      <c r="FT222" s="92">
        <f t="shared" si="1020"/>
        <v>0</v>
      </c>
      <c r="FU222" s="92">
        <f t="shared" si="1020"/>
        <v>0</v>
      </c>
      <c r="FV222" s="92">
        <f t="shared" si="1020"/>
        <v>0</v>
      </c>
      <c r="FW222" s="92">
        <f t="shared" si="1020"/>
        <v>0</v>
      </c>
      <c r="FX222" s="92">
        <f t="shared" si="1020"/>
        <v>0</v>
      </c>
      <c r="FY222" s="92">
        <f t="shared" si="1020"/>
        <v>0</v>
      </c>
      <c r="FZ222" s="92">
        <f t="shared" ref="FZ222:GB222" si="1021">FZ223+FZ224+FZ225+FZ226+FZ227+FZ228</f>
        <v>0</v>
      </c>
      <c r="GA222" s="92">
        <f t="shared" si="1021"/>
        <v>0</v>
      </c>
      <c r="GB222" s="92">
        <f t="shared" si="1021"/>
        <v>0</v>
      </c>
      <c r="GC222" s="92">
        <f t="shared" ref="GC222:GE222" si="1022">GC223+GC224+GC225+GC226+GC227+GC228</f>
        <v>0</v>
      </c>
      <c r="GD222" s="92">
        <f t="shared" si="1022"/>
        <v>0</v>
      </c>
      <c r="GE222" s="92">
        <f t="shared" si="1022"/>
        <v>0</v>
      </c>
      <c r="GF222" s="92">
        <f t="shared" ref="GF222:GQ222" si="1023">GF223+GF224+GF225+GF226+GF227+GF228</f>
        <v>0</v>
      </c>
      <c r="GG222" s="92">
        <f t="shared" si="1023"/>
        <v>0</v>
      </c>
      <c r="GH222" s="92">
        <f t="shared" si="1023"/>
        <v>0</v>
      </c>
      <c r="GI222" s="92">
        <f t="shared" si="1023"/>
        <v>0</v>
      </c>
      <c r="GJ222" s="92">
        <f t="shared" si="1023"/>
        <v>0</v>
      </c>
      <c r="GK222" s="92">
        <f t="shared" si="1023"/>
        <v>0</v>
      </c>
      <c r="GL222" s="92">
        <f t="shared" si="1023"/>
        <v>0</v>
      </c>
      <c r="GM222" s="92">
        <f t="shared" si="1023"/>
        <v>0</v>
      </c>
      <c r="GN222" s="92">
        <f t="shared" si="1023"/>
        <v>0</v>
      </c>
      <c r="GO222" s="92">
        <f t="shared" si="1023"/>
        <v>0</v>
      </c>
      <c r="GP222" s="92">
        <f t="shared" si="1023"/>
        <v>0</v>
      </c>
      <c r="GQ222" s="92">
        <f t="shared" si="1023"/>
        <v>0</v>
      </c>
      <c r="GR222" s="92">
        <f t="shared" ref="GR222:GT222" si="1024">GR223+GR224+GR225+GR226+GR227+GR228</f>
        <v>0</v>
      </c>
      <c r="GS222" s="92">
        <f t="shared" si="1024"/>
        <v>0</v>
      </c>
      <c r="GT222" s="92">
        <f t="shared" si="1024"/>
        <v>0</v>
      </c>
      <c r="GU222" s="92">
        <f t="shared" ref="GU222:GY222" si="1025">GU223+GU224+GU225+GU226+GU227+GU228</f>
        <v>0</v>
      </c>
      <c r="GV222" s="92">
        <f t="shared" si="1025"/>
        <v>0</v>
      </c>
      <c r="GW222" s="92">
        <f t="shared" si="1025"/>
        <v>0</v>
      </c>
      <c r="GX222" s="92">
        <f t="shared" si="1025"/>
        <v>646.6</v>
      </c>
      <c r="GY222" s="92">
        <f t="shared" si="1025"/>
        <v>0</v>
      </c>
      <c r="GZ222" s="91">
        <f t="shared" ref="GZ222:GZ223" si="1026">GY222/GX222*100</f>
        <v>0</v>
      </c>
      <c r="HA222" s="92"/>
      <c r="HB222" s="92"/>
      <c r="HC222" s="91"/>
    </row>
    <row r="223" spans="1:211" s="31" customFormat="1" ht="30.75" customHeight="1" x14ac:dyDescent="0.25">
      <c r="A223" s="41" t="s">
        <v>335</v>
      </c>
      <c r="B223" s="134">
        <f t="shared" si="938"/>
        <v>42064.506820000002</v>
      </c>
      <c r="C223" s="134">
        <f t="shared" si="939"/>
        <v>28655.86997</v>
      </c>
      <c r="D223" s="74">
        <f t="shared" si="104"/>
        <v>68.12363233597992</v>
      </c>
      <c r="E223" s="74"/>
      <c r="F223" s="74"/>
      <c r="G223" s="74"/>
      <c r="H223" s="78"/>
      <c r="I223" s="78"/>
      <c r="J223" s="74"/>
      <c r="K223" s="78"/>
      <c r="L223" s="78"/>
      <c r="M223" s="74"/>
      <c r="N223" s="78"/>
      <c r="O223" s="78"/>
      <c r="P223" s="74"/>
      <c r="Q223" s="78"/>
      <c r="R223" s="78"/>
      <c r="S223" s="74"/>
      <c r="T223" s="78"/>
      <c r="U223" s="78"/>
      <c r="V223" s="74"/>
      <c r="W223" s="78"/>
      <c r="X223" s="78"/>
      <c r="Y223" s="74"/>
      <c r="Z223" s="74"/>
      <c r="AA223" s="74"/>
      <c r="AB223" s="74"/>
      <c r="AC223" s="74"/>
      <c r="AD223" s="74"/>
      <c r="AE223" s="74"/>
      <c r="AF223" s="78">
        <v>0</v>
      </c>
      <c r="AG223" s="78">
        <v>0</v>
      </c>
      <c r="AH223" s="74"/>
      <c r="AI223" s="78">
        <v>2978.59</v>
      </c>
      <c r="AJ223" s="78">
        <v>2978.59</v>
      </c>
      <c r="AK223" s="78">
        <f>AJ223/AI223*100</f>
        <v>100</v>
      </c>
      <c r="AL223" s="78">
        <v>102.04082</v>
      </c>
      <c r="AM223" s="78">
        <v>102.04083</v>
      </c>
      <c r="AN223" s="74">
        <f t="shared" si="896"/>
        <v>100.00000979999966</v>
      </c>
      <c r="AO223" s="78"/>
      <c r="AP223" s="78"/>
      <c r="AQ223" s="74"/>
      <c r="AR223" s="78">
        <v>70.83</v>
      </c>
      <c r="AS223" s="78">
        <v>70.83</v>
      </c>
      <c r="AT223" s="74">
        <f>AS223/AR223*100</f>
        <v>100</v>
      </c>
      <c r="AU223" s="78"/>
      <c r="AV223" s="78"/>
      <c r="AW223" s="74"/>
      <c r="AX223" s="78"/>
      <c r="AY223" s="78"/>
      <c r="AZ223" s="74"/>
      <c r="BA223" s="78"/>
      <c r="BB223" s="78"/>
      <c r="BC223" s="74"/>
      <c r="BD223" s="74"/>
      <c r="BE223" s="74"/>
      <c r="BF223" s="74"/>
      <c r="BG223" s="78">
        <v>0</v>
      </c>
      <c r="BH223" s="78"/>
      <c r="BI223" s="74"/>
      <c r="BJ223" s="78">
        <v>17811.2</v>
      </c>
      <c r="BK223" s="74">
        <v>11823.592140000001</v>
      </c>
      <c r="BL223" s="78">
        <f t="shared" si="118"/>
        <v>66.382905924362205</v>
      </c>
      <c r="BM223" s="78"/>
      <c r="BN223" s="78"/>
      <c r="BO223" s="78"/>
      <c r="BP223" s="78"/>
      <c r="BQ223" s="78"/>
      <c r="BR223" s="78"/>
      <c r="BS223" s="78">
        <v>2584.3200000000002</v>
      </c>
      <c r="BT223" s="78">
        <v>2111.3222400000004</v>
      </c>
      <c r="BU223" s="78">
        <f t="shared" si="121"/>
        <v>81.697399702823191</v>
      </c>
      <c r="BV223" s="78">
        <v>518.58000000000004</v>
      </c>
      <c r="BW223" s="78"/>
      <c r="BX223" s="78">
        <f t="shared" si="998"/>
        <v>0</v>
      </c>
      <c r="BY223" s="78">
        <v>560</v>
      </c>
      <c r="BZ223" s="78">
        <v>80</v>
      </c>
      <c r="CA223" s="78">
        <f t="shared" si="1000"/>
        <v>14.285714285714285</v>
      </c>
      <c r="CB223" s="78"/>
      <c r="CC223" s="108"/>
      <c r="CD223" s="108"/>
      <c r="CE223" s="78"/>
      <c r="CF223" s="108"/>
      <c r="CG223" s="108"/>
      <c r="CH223" s="78"/>
      <c r="CI223" s="108"/>
      <c r="CJ223" s="108"/>
      <c r="CK223" s="78"/>
      <c r="CL223" s="108"/>
      <c r="CM223" s="108"/>
      <c r="CN223" s="78"/>
      <c r="CO223" s="108"/>
      <c r="CP223" s="108"/>
      <c r="CQ223" s="78"/>
      <c r="CR223" s="108"/>
      <c r="CS223" s="108"/>
      <c r="CT223" s="78"/>
      <c r="CU223" s="108"/>
      <c r="CV223" s="108"/>
      <c r="CW223" s="78"/>
      <c r="CX223" s="108"/>
      <c r="CY223" s="108"/>
      <c r="CZ223" s="78"/>
      <c r="DA223" s="108"/>
      <c r="DB223" s="74"/>
      <c r="DC223" s="78"/>
      <c r="DD223" s="108"/>
      <c r="DE223" s="108"/>
      <c r="DF223" s="78"/>
      <c r="DG223" s="78"/>
      <c r="DH223" s="78"/>
      <c r="DI223" s="78"/>
      <c r="DJ223" s="108"/>
      <c r="DK223" s="108"/>
      <c r="DL223" s="78"/>
      <c r="DM223" s="108"/>
      <c r="DN223" s="108"/>
      <c r="DO223" s="78"/>
      <c r="DP223" s="108"/>
      <c r="DQ223" s="108"/>
      <c r="DR223" s="78"/>
      <c r="DS223" s="108"/>
      <c r="DT223" s="108"/>
      <c r="DU223" s="78">
        <v>5815.1</v>
      </c>
      <c r="DV223" s="78">
        <v>3673.1593199999998</v>
      </c>
      <c r="DW223" s="78">
        <f t="shared" si="132"/>
        <v>63.165883991676829</v>
      </c>
      <c r="DX223" s="78"/>
      <c r="DY223" s="108"/>
      <c r="DZ223" s="74"/>
      <c r="EA223" s="78">
        <v>3070.1</v>
      </c>
      <c r="EB223" s="78">
        <v>2091.0894399999997</v>
      </c>
      <c r="EC223" s="78">
        <f>EB223/EA223*100</f>
        <v>68.11144392690791</v>
      </c>
      <c r="ED223" s="78">
        <v>550</v>
      </c>
      <c r="EE223" s="78"/>
      <c r="EF223" s="78">
        <f t="shared" si="1010"/>
        <v>0</v>
      </c>
      <c r="EG223" s="78">
        <v>720</v>
      </c>
      <c r="EH223" s="108">
        <v>56.5</v>
      </c>
      <c r="EI223" s="78">
        <f t="shared" si="1012"/>
        <v>7.8472222222222223</v>
      </c>
      <c r="EJ223" s="78">
        <v>1568.7460000000001</v>
      </c>
      <c r="EK223" s="78">
        <v>1568.7460000000001</v>
      </c>
      <c r="EL223" s="78">
        <f>EK223/EJ223*100</f>
        <v>100</v>
      </c>
      <c r="EM223" s="78"/>
      <c r="EN223" s="108"/>
      <c r="EO223" s="108"/>
      <c r="EP223" s="78">
        <v>2100</v>
      </c>
      <c r="EQ223" s="78">
        <v>2100</v>
      </c>
      <c r="ER223" s="78">
        <f t="shared" ref="ER223" si="1027">EQ223/EP223*100</f>
        <v>100</v>
      </c>
      <c r="ES223" s="78">
        <v>2000</v>
      </c>
      <c r="ET223" s="78">
        <v>2000</v>
      </c>
      <c r="EU223" s="78">
        <f t="shared" ref="EU223" si="1028">ET223/ES223*100</f>
        <v>100</v>
      </c>
      <c r="EV223" s="78"/>
      <c r="EW223" s="108"/>
      <c r="EX223" s="108"/>
      <c r="EY223" s="78"/>
      <c r="EZ223" s="108"/>
      <c r="FA223" s="108"/>
      <c r="FB223" s="78"/>
      <c r="FC223" s="108"/>
      <c r="FD223" s="108"/>
      <c r="FE223" s="78"/>
      <c r="FF223" s="108"/>
      <c r="FG223" s="108"/>
      <c r="FH223" s="78"/>
      <c r="FI223" s="108"/>
      <c r="FJ223" s="108"/>
      <c r="FK223" s="78">
        <v>968.4</v>
      </c>
      <c r="FL223" s="78"/>
      <c r="FM223" s="78">
        <f t="shared" ref="FM223" si="1029">FL223/FK223*100</f>
        <v>0</v>
      </c>
      <c r="FN223" s="78"/>
      <c r="FO223" s="108"/>
      <c r="FP223" s="108"/>
      <c r="FQ223" s="78"/>
      <c r="FR223" s="78"/>
      <c r="FS223" s="78"/>
      <c r="FT223" s="78"/>
      <c r="FU223" s="78"/>
      <c r="FV223" s="78"/>
      <c r="FW223" s="78"/>
      <c r="FX223" s="78"/>
      <c r="FY223" s="78"/>
      <c r="FZ223" s="78"/>
      <c r="GA223" s="78"/>
      <c r="GB223" s="78"/>
      <c r="GC223" s="78"/>
      <c r="GD223" s="78"/>
      <c r="GE223" s="78"/>
      <c r="GF223" s="78"/>
      <c r="GG223" s="78"/>
      <c r="GH223" s="78"/>
      <c r="GI223" s="78"/>
      <c r="GJ223" s="78"/>
      <c r="GK223" s="78"/>
      <c r="GL223" s="78"/>
      <c r="GM223" s="78"/>
      <c r="GN223" s="78"/>
      <c r="GO223" s="78">
        <v>0</v>
      </c>
      <c r="GP223" s="78">
        <v>0</v>
      </c>
      <c r="GQ223" s="74"/>
      <c r="GR223" s="78">
        <v>0</v>
      </c>
      <c r="GS223" s="78">
        <v>0</v>
      </c>
      <c r="GT223" s="74"/>
      <c r="GU223" s="78">
        <v>0</v>
      </c>
      <c r="GV223" s="78">
        <v>0</v>
      </c>
      <c r="GW223" s="74"/>
      <c r="GX223" s="78">
        <v>646.6</v>
      </c>
      <c r="GY223" s="78"/>
      <c r="GZ223" s="74">
        <f t="shared" si="1026"/>
        <v>0</v>
      </c>
      <c r="HA223" s="78"/>
      <c r="HB223" s="78"/>
      <c r="HC223" s="74"/>
    </row>
    <row r="224" spans="1:211" s="31" customFormat="1" ht="15.75" x14ac:dyDescent="0.25">
      <c r="A224" s="41" t="s">
        <v>550</v>
      </c>
      <c r="B224" s="134">
        <f t="shared" si="938"/>
        <v>4840.2512000000006</v>
      </c>
      <c r="C224" s="134">
        <f t="shared" si="939"/>
        <v>3675.4</v>
      </c>
      <c r="D224" s="74">
        <f t="shared" si="104"/>
        <v>75.934075487652365</v>
      </c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>
        <v>1164.8512000000001</v>
      </c>
      <c r="BE224" s="74"/>
      <c r="BF224" s="74">
        <f t="shared" si="993"/>
        <v>0</v>
      </c>
      <c r="BG224" s="74"/>
      <c r="BH224" s="74"/>
      <c r="BI224" s="74"/>
      <c r="BJ224" s="112"/>
      <c r="BK224" s="112"/>
      <c r="BL224" s="112"/>
      <c r="BM224" s="74"/>
      <c r="BN224" s="74"/>
      <c r="BO224" s="109"/>
      <c r="BP224" s="74"/>
      <c r="BQ224" s="74"/>
      <c r="BR224" s="109"/>
      <c r="BS224" s="74"/>
      <c r="BT224" s="74"/>
      <c r="BU224" s="109"/>
      <c r="BV224" s="74"/>
      <c r="BW224" s="74"/>
      <c r="BX224" s="109"/>
      <c r="BY224" s="74"/>
      <c r="BZ224" s="74"/>
      <c r="CA224" s="109"/>
      <c r="CB224" s="74"/>
      <c r="CC224" s="74"/>
      <c r="CD224" s="109"/>
      <c r="CE224" s="74"/>
      <c r="CF224" s="74"/>
      <c r="CG224" s="109"/>
      <c r="CH224" s="74"/>
      <c r="CI224" s="74"/>
      <c r="CJ224" s="109"/>
      <c r="CK224" s="74"/>
      <c r="CL224" s="74"/>
      <c r="CM224" s="109"/>
      <c r="CN224" s="74"/>
      <c r="CO224" s="74"/>
      <c r="CP224" s="109"/>
      <c r="CQ224" s="74"/>
      <c r="CR224" s="74"/>
      <c r="CS224" s="109"/>
      <c r="CT224" s="74"/>
      <c r="CU224" s="74"/>
      <c r="CV224" s="109"/>
      <c r="CW224" s="74"/>
      <c r="CX224" s="74"/>
      <c r="CY224" s="109"/>
      <c r="CZ224" s="74">
        <v>609.4</v>
      </c>
      <c r="DA224" s="74">
        <v>609.4</v>
      </c>
      <c r="DB224" s="74">
        <f t="shared" si="1003"/>
        <v>100</v>
      </c>
      <c r="DC224" s="74"/>
      <c r="DD224" s="74"/>
      <c r="DE224" s="109"/>
      <c r="DF224" s="74"/>
      <c r="DG224" s="74"/>
      <c r="DH224" s="74"/>
      <c r="DI224" s="78"/>
      <c r="DJ224" s="74"/>
      <c r="DK224" s="109"/>
      <c r="DL224" s="78"/>
      <c r="DM224" s="74"/>
      <c r="DN224" s="109"/>
      <c r="DO224" s="78"/>
      <c r="DP224" s="74"/>
      <c r="DQ224" s="109"/>
      <c r="DR224" s="78"/>
      <c r="DS224" s="74"/>
      <c r="DT224" s="109"/>
      <c r="DU224" s="78"/>
      <c r="DV224" s="74"/>
      <c r="DW224" s="109"/>
      <c r="DX224" s="78">
        <v>3066</v>
      </c>
      <c r="DY224" s="74">
        <v>3066</v>
      </c>
      <c r="DZ224" s="74">
        <f t="shared" si="751"/>
        <v>100</v>
      </c>
      <c r="EA224" s="78"/>
      <c r="EB224" s="74"/>
      <c r="EC224" s="109"/>
      <c r="ED224" s="78"/>
      <c r="EE224" s="74"/>
      <c r="EF224" s="109"/>
      <c r="EG224" s="78"/>
      <c r="EH224" s="74"/>
      <c r="EI224" s="109"/>
      <c r="EJ224" s="78"/>
      <c r="EK224" s="74"/>
      <c r="EL224" s="109"/>
      <c r="EM224" s="78"/>
      <c r="EN224" s="74"/>
      <c r="EO224" s="109"/>
      <c r="EP224" s="74"/>
      <c r="EQ224" s="74"/>
      <c r="ER224" s="109"/>
      <c r="ES224" s="74"/>
      <c r="ET224" s="74"/>
      <c r="EU224" s="109"/>
      <c r="EV224" s="78"/>
      <c r="EW224" s="74"/>
      <c r="EX224" s="109"/>
      <c r="EY224" s="78"/>
      <c r="EZ224" s="74"/>
      <c r="FA224" s="109"/>
      <c r="FB224" s="78"/>
      <c r="FC224" s="74"/>
      <c r="FD224" s="109"/>
      <c r="FE224" s="78"/>
      <c r="FF224" s="74"/>
      <c r="FG224" s="109"/>
      <c r="FH224" s="78"/>
      <c r="FI224" s="74"/>
      <c r="FJ224" s="109"/>
      <c r="FK224" s="74"/>
      <c r="FL224" s="74"/>
      <c r="FM224" s="109"/>
      <c r="FN224" s="78"/>
      <c r="FO224" s="74"/>
      <c r="FP224" s="109"/>
      <c r="FQ224" s="74"/>
      <c r="FR224" s="74"/>
      <c r="FS224" s="109"/>
      <c r="FT224" s="74"/>
      <c r="FU224" s="74"/>
      <c r="FV224" s="109"/>
      <c r="FW224" s="74"/>
      <c r="FX224" s="74"/>
      <c r="FY224" s="109"/>
      <c r="FZ224" s="74"/>
      <c r="GA224" s="74"/>
      <c r="GB224" s="109"/>
      <c r="GC224" s="74"/>
      <c r="GD224" s="74"/>
      <c r="GE224" s="109"/>
      <c r="GF224" s="74"/>
      <c r="GG224" s="74"/>
      <c r="GH224" s="109"/>
      <c r="GI224" s="74"/>
      <c r="GJ224" s="74"/>
      <c r="GK224" s="109"/>
      <c r="GL224" s="74"/>
      <c r="GM224" s="74"/>
      <c r="GN224" s="109"/>
      <c r="GO224" s="74"/>
      <c r="GP224" s="74"/>
      <c r="GQ224" s="74"/>
      <c r="GR224" s="74"/>
      <c r="GS224" s="74"/>
      <c r="GT224" s="74"/>
      <c r="GU224" s="74"/>
      <c r="GV224" s="74"/>
      <c r="GW224" s="74"/>
      <c r="GX224" s="74"/>
      <c r="GY224" s="74"/>
      <c r="GZ224" s="74"/>
      <c r="HA224" s="74"/>
      <c r="HB224" s="74"/>
      <c r="HC224" s="74"/>
    </row>
    <row r="225" spans="1:211" s="31" customFormat="1" ht="15.75" x14ac:dyDescent="0.25">
      <c r="A225" s="41" t="s">
        <v>474</v>
      </c>
      <c r="B225" s="134">
        <f t="shared" si="938"/>
        <v>0</v>
      </c>
      <c r="C225" s="134">
        <f t="shared" si="939"/>
        <v>0</v>
      </c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112"/>
      <c r="BK225" s="112"/>
      <c r="BL225" s="112"/>
      <c r="BM225" s="74"/>
      <c r="BN225" s="74"/>
      <c r="BO225" s="109"/>
      <c r="BP225" s="74"/>
      <c r="BQ225" s="74"/>
      <c r="BR225" s="109"/>
      <c r="BS225" s="74"/>
      <c r="BT225" s="74"/>
      <c r="BU225" s="109"/>
      <c r="BV225" s="74"/>
      <c r="BW225" s="74"/>
      <c r="BX225" s="109"/>
      <c r="BY225" s="74"/>
      <c r="BZ225" s="74"/>
      <c r="CA225" s="109"/>
      <c r="CB225" s="74"/>
      <c r="CC225" s="74"/>
      <c r="CD225" s="109"/>
      <c r="CE225" s="74"/>
      <c r="CF225" s="74"/>
      <c r="CG225" s="109"/>
      <c r="CH225" s="74"/>
      <c r="CI225" s="74"/>
      <c r="CJ225" s="109"/>
      <c r="CK225" s="74"/>
      <c r="CL225" s="74"/>
      <c r="CM225" s="109"/>
      <c r="CN225" s="74"/>
      <c r="CO225" s="74"/>
      <c r="CP225" s="109"/>
      <c r="CQ225" s="74"/>
      <c r="CR225" s="74"/>
      <c r="CS225" s="109"/>
      <c r="CT225" s="74"/>
      <c r="CU225" s="74"/>
      <c r="CV225" s="109"/>
      <c r="CW225" s="74"/>
      <c r="CX225" s="74"/>
      <c r="CY225" s="109"/>
      <c r="CZ225" s="74"/>
      <c r="DA225" s="74"/>
      <c r="DB225" s="74" t="e">
        <f t="shared" si="1003"/>
        <v>#DIV/0!</v>
      </c>
      <c r="DC225" s="74"/>
      <c r="DD225" s="74"/>
      <c r="DE225" s="109"/>
      <c r="DF225" s="74"/>
      <c r="DG225" s="74"/>
      <c r="DH225" s="74"/>
      <c r="DI225" s="78"/>
      <c r="DJ225" s="74"/>
      <c r="DK225" s="109"/>
      <c r="DL225" s="78"/>
      <c r="DM225" s="74"/>
      <c r="DN225" s="109"/>
      <c r="DO225" s="78"/>
      <c r="DP225" s="74"/>
      <c r="DQ225" s="109"/>
      <c r="DR225" s="78"/>
      <c r="DS225" s="74"/>
      <c r="DT225" s="109"/>
      <c r="DU225" s="78"/>
      <c r="DV225" s="74"/>
      <c r="DW225" s="109"/>
      <c r="DX225" s="78"/>
      <c r="DY225" s="74"/>
      <c r="DZ225" s="74"/>
      <c r="EA225" s="78"/>
      <c r="EB225" s="74"/>
      <c r="EC225" s="109"/>
      <c r="ED225" s="78"/>
      <c r="EE225" s="74"/>
      <c r="EF225" s="109"/>
      <c r="EG225" s="78"/>
      <c r="EH225" s="74"/>
      <c r="EI225" s="109"/>
      <c r="EJ225" s="78"/>
      <c r="EK225" s="74"/>
      <c r="EL225" s="109"/>
      <c r="EM225" s="78"/>
      <c r="EN225" s="74"/>
      <c r="EO225" s="109"/>
      <c r="EP225" s="74"/>
      <c r="EQ225" s="74"/>
      <c r="ER225" s="109"/>
      <c r="ES225" s="74"/>
      <c r="ET225" s="74"/>
      <c r="EU225" s="109"/>
      <c r="EV225" s="78"/>
      <c r="EW225" s="74"/>
      <c r="EX225" s="109"/>
      <c r="EY225" s="78"/>
      <c r="EZ225" s="74"/>
      <c r="FA225" s="109"/>
      <c r="FB225" s="78"/>
      <c r="FC225" s="74"/>
      <c r="FD225" s="109"/>
      <c r="FE225" s="78"/>
      <c r="FF225" s="74"/>
      <c r="FG225" s="109"/>
      <c r="FH225" s="78"/>
      <c r="FI225" s="74"/>
      <c r="FJ225" s="109"/>
      <c r="FK225" s="74"/>
      <c r="FL225" s="74"/>
      <c r="FM225" s="109"/>
      <c r="FN225" s="78"/>
      <c r="FO225" s="74"/>
      <c r="FP225" s="109"/>
      <c r="FQ225" s="74"/>
      <c r="FR225" s="74"/>
      <c r="FS225" s="109"/>
      <c r="FT225" s="74"/>
      <c r="FU225" s="74"/>
      <c r="FV225" s="109"/>
      <c r="FW225" s="74"/>
      <c r="FX225" s="74"/>
      <c r="FY225" s="109"/>
      <c r="FZ225" s="74"/>
      <c r="GA225" s="74"/>
      <c r="GB225" s="109"/>
      <c r="GC225" s="74"/>
      <c r="GD225" s="74"/>
      <c r="GE225" s="109"/>
      <c r="GF225" s="74"/>
      <c r="GG225" s="74"/>
      <c r="GH225" s="109"/>
      <c r="GI225" s="74"/>
      <c r="GJ225" s="74"/>
      <c r="GK225" s="109"/>
      <c r="GL225" s="74"/>
      <c r="GM225" s="74"/>
      <c r="GN225" s="109"/>
      <c r="GO225" s="74"/>
      <c r="GP225" s="74"/>
      <c r="GQ225" s="74"/>
      <c r="GR225" s="74"/>
      <c r="GS225" s="74"/>
      <c r="GT225" s="74"/>
      <c r="GU225" s="74"/>
      <c r="GV225" s="74"/>
      <c r="GW225" s="74"/>
      <c r="GX225" s="74"/>
      <c r="GY225" s="74"/>
      <c r="GZ225" s="74"/>
      <c r="HA225" s="74"/>
      <c r="HB225" s="74"/>
      <c r="HC225" s="74"/>
    </row>
    <row r="226" spans="1:211" s="31" customFormat="1" ht="15.75" x14ac:dyDescent="0.25">
      <c r="A226" s="41" t="s">
        <v>551</v>
      </c>
      <c r="B226" s="134">
        <f t="shared" si="938"/>
        <v>0</v>
      </c>
      <c r="C226" s="134">
        <f t="shared" si="939"/>
        <v>0</v>
      </c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112"/>
      <c r="BK226" s="112"/>
      <c r="BL226" s="112"/>
      <c r="BM226" s="74"/>
      <c r="BN226" s="74"/>
      <c r="BO226" s="109"/>
      <c r="BP226" s="74"/>
      <c r="BQ226" s="74"/>
      <c r="BR226" s="109"/>
      <c r="BS226" s="74"/>
      <c r="BT226" s="74"/>
      <c r="BU226" s="109"/>
      <c r="BV226" s="74"/>
      <c r="BW226" s="74"/>
      <c r="BX226" s="109"/>
      <c r="BY226" s="74"/>
      <c r="BZ226" s="74"/>
      <c r="CA226" s="109"/>
      <c r="CB226" s="74"/>
      <c r="CC226" s="74"/>
      <c r="CD226" s="109"/>
      <c r="CE226" s="74"/>
      <c r="CF226" s="74"/>
      <c r="CG226" s="109"/>
      <c r="CH226" s="74"/>
      <c r="CI226" s="74"/>
      <c r="CJ226" s="109"/>
      <c r="CK226" s="74"/>
      <c r="CL226" s="74"/>
      <c r="CM226" s="109"/>
      <c r="CN226" s="74"/>
      <c r="CO226" s="74"/>
      <c r="CP226" s="109"/>
      <c r="CQ226" s="74"/>
      <c r="CR226" s="74"/>
      <c r="CS226" s="109"/>
      <c r="CT226" s="74"/>
      <c r="CU226" s="74"/>
      <c r="CV226" s="109"/>
      <c r="CW226" s="74"/>
      <c r="CX226" s="74"/>
      <c r="CY226" s="109"/>
      <c r="CZ226" s="74"/>
      <c r="DA226" s="74"/>
      <c r="DB226" s="74"/>
      <c r="DC226" s="74"/>
      <c r="DD226" s="74"/>
      <c r="DE226" s="109"/>
      <c r="DF226" s="74"/>
      <c r="DG226" s="74"/>
      <c r="DH226" s="74"/>
      <c r="DI226" s="78"/>
      <c r="DJ226" s="74"/>
      <c r="DK226" s="109"/>
      <c r="DL226" s="78"/>
      <c r="DM226" s="74"/>
      <c r="DN226" s="109"/>
      <c r="DO226" s="78"/>
      <c r="DP226" s="74"/>
      <c r="DQ226" s="109"/>
      <c r="DR226" s="78"/>
      <c r="DS226" s="74"/>
      <c r="DT226" s="109"/>
      <c r="DU226" s="78"/>
      <c r="DV226" s="74"/>
      <c r="DW226" s="109"/>
      <c r="DX226" s="78"/>
      <c r="DY226" s="74"/>
      <c r="DZ226" s="74"/>
      <c r="EA226" s="78"/>
      <c r="EB226" s="74"/>
      <c r="EC226" s="109"/>
      <c r="ED226" s="78"/>
      <c r="EE226" s="74"/>
      <c r="EF226" s="109"/>
      <c r="EG226" s="78"/>
      <c r="EH226" s="74"/>
      <c r="EI226" s="109"/>
      <c r="EJ226" s="78"/>
      <c r="EK226" s="74"/>
      <c r="EL226" s="109"/>
      <c r="EM226" s="78"/>
      <c r="EN226" s="74"/>
      <c r="EO226" s="109"/>
      <c r="EP226" s="74"/>
      <c r="EQ226" s="74"/>
      <c r="ER226" s="109"/>
      <c r="ES226" s="74"/>
      <c r="ET226" s="74"/>
      <c r="EU226" s="109"/>
      <c r="EV226" s="78"/>
      <c r="EW226" s="74"/>
      <c r="EX226" s="109"/>
      <c r="EY226" s="78"/>
      <c r="EZ226" s="74"/>
      <c r="FA226" s="109"/>
      <c r="FB226" s="78"/>
      <c r="FC226" s="74"/>
      <c r="FD226" s="109"/>
      <c r="FE226" s="78"/>
      <c r="FF226" s="74"/>
      <c r="FG226" s="109"/>
      <c r="FH226" s="78"/>
      <c r="FI226" s="74"/>
      <c r="FJ226" s="109"/>
      <c r="FK226" s="74"/>
      <c r="FL226" s="74"/>
      <c r="FM226" s="109"/>
      <c r="FN226" s="78"/>
      <c r="FO226" s="74"/>
      <c r="FP226" s="109"/>
      <c r="FQ226" s="74"/>
      <c r="FR226" s="74"/>
      <c r="FS226" s="109"/>
      <c r="FT226" s="74"/>
      <c r="FU226" s="74"/>
      <c r="FV226" s="109"/>
      <c r="FW226" s="74"/>
      <c r="FX226" s="74"/>
      <c r="FY226" s="109"/>
      <c r="FZ226" s="74"/>
      <c r="GA226" s="74"/>
      <c r="GB226" s="109"/>
      <c r="GC226" s="74"/>
      <c r="GD226" s="74"/>
      <c r="GE226" s="109"/>
      <c r="GF226" s="74"/>
      <c r="GG226" s="74"/>
      <c r="GH226" s="109"/>
      <c r="GI226" s="74"/>
      <c r="GJ226" s="74"/>
      <c r="GK226" s="109"/>
      <c r="GL226" s="74"/>
      <c r="GM226" s="74"/>
      <c r="GN226" s="109"/>
      <c r="GO226" s="74"/>
      <c r="GP226" s="74"/>
      <c r="GQ226" s="74"/>
      <c r="GR226" s="74"/>
      <c r="GS226" s="74"/>
      <c r="GT226" s="74"/>
      <c r="GU226" s="74"/>
      <c r="GV226" s="74"/>
      <c r="GW226" s="74"/>
      <c r="GX226" s="74"/>
      <c r="GY226" s="74"/>
      <c r="GZ226" s="74"/>
      <c r="HA226" s="74"/>
      <c r="HB226" s="74"/>
      <c r="HC226" s="74"/>
    </row>
    <row r="227" spans="1:211" s="31" customFormat="1" ht="15.75" x14ac:dyDescent="0.25">
      <c r="A227" s="41" t="s">
        <v>368</v>
      </c>
      <c r="B227" s="134">
        <f t="shared" si="938"/>
        <v>11039.8932</v>
      </c>
      <c r="C227" s="134">
        <f t="shared" si="939"/>
        <v>11039.8932</v>
      </c>
      <c r="D227" s="74">
        <f t="shared" si="104"/>
        <v>100</v>
      </c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>
        <v>1039.8932</v>
      </c>
      <c r="BE227" s="74">
        <v>1039.8932</v>
      </c>
      <c r="BF227" s="74">
        <f t="shared" si="993"/>
        <v>100</v>
      </c>
      <c r="BG227" s="74">
        <v>10000</v>
      </c>
      <c r="BH227" s="74">
        <v>10000</v>
      </c>
      <c r="BI227" s="74">
        <f>BH227/BG227*100</f>
        <v>100</v>
      </c>
      <c r="BJ227" s="112"/>
      <c r="BK227" s="112"/>
      <c r="BL227" s="112"/>
      <c r="BM227" s="74"/>
      <c r="BN227" s="74"/>
      <c r="BO227" s="109"/>
      <c r="BP227" s="74"/>
      <c r="BQ227" s="74"/>
      <c r="BR227" s="109"/>
      <c r="BS227" s="74"/>
      <c r="BT227" s="74"/>
      <c r="BU227" s="109"/>
      <c r="BV227" s="74"/>
      <c r="BW227" s="74"/>
      <c r="BX227" s="109"/>
      <c r="BY227" s="74"/>
      <c r="BZ227" s="74"/>
      <c r="CA227" s="109"/>
      <c r="CB227" s="74"/>
      <c r="CC227" s="74"/>
      <c r="CD227" s="109"/>
      <c r="CE227" s="74"/>
      <c r="CF227" s="74"/>
      <c r="CG227" s="109"/>
      <c r="CH227" s="74"/>
      <c r="CI227" s="74"/>
      <c r="CJ227" s="109"/>
      <c r="CK227" s="74"/>
      <c r="CL227" s="74"/>
      <c r="CM227" s="109"/>
      <c r="CN227" s="74"/>
      <c r="CO227" s="74"/>
      <c r="CP227" s="109"/>
      <c r="CQ227" s="74"/>
      <c r="CR227" s="74"/>
      <c r="CS227" s="109"/>
      <c r="CT227" s="74"/>
      <c r="CU227" s="74"/>
      <c r="CV227" s="109"/>
      <c r="CW227" s="74"/>
      <c r="CX227" s="74"/>
      <c r="CY227" s="109"/>
      <c r="CZ227" s="74"/>
      <c r="DA227" s="74"/>
      <c r="DB227" s="74"/>
      <c r="DC227" s="74"/>
      <c r="DD227" s="74"/>
      <c r="DE227" s="109"/>
      <c r="DF227" s="74"/>
      <c r="DG227" s="74"/>
      <c r="DH227" s="74"/>
      <c r="DI227" s="78"/>
      <c r="DJ227" s="74"/>
      <c r="DK227" s="109"/>
      <c r="DL227" s="78"/>
      <c r="DM227" s="74"/>
      <c r="DN227" s="109"/>
      <c r="DO227" s="78"/>
      <c r="DP227" s="74"/>
      <c r="DQ227" s="109"/>
      <c r="DR227" s="78"/>
      <c r="DS227" s="74"/>
      <c r="DT227" s="109"/>
      <c r="DU227" s="78"/>
      <c r="DV227" s="74"/>
      <c r="DW227" s="109"/>
      <c r="DX227" s="78"/>
      <c r="DY227" s="74"/>
      <c r="DZ227" s="74"/>
      <c r="EA227" s="78"/>
      <c r="EB227" s="74"/>
      <c r="EC227" s="109"/>
      <c r="ED227" s="78"/>
      <c r="EE227" s="74"/>
      <c r="EF227" s="109"/>
      <c r="EG227" s="78"/>
      <c r="EH227" s="74"/>
      <c r="EI227" s="109"/>
      <c r="EJ227" s="78"/>
      <c r="EK227" s="74"/>
      <c r="EL227" s="109"/>
      <c r="EM227" s="78"/>
      <c r="EN227" s="74"/>
      <c r="EO227" s="109"/>
      <c r="EP227" s="74"/>
      <c r="EQ227" s="74"/>
      <c r="ER227" s="109"/>
      <c r="ES227" s="74"/>
      <c r="ET227" s="74"/>
      <c r="EU227" s="109"/>
      <c r="EV227" s="78"/>
      <c r="EW227" s="74"/>
      <c r="EX227" s="109"/>
      <c r="EY227" s="78"/>
      <c r="EZ227" s="74"/>
      <c r="FA227" s="109"/>
      <c r="FB227" s="78"/>
      <c r="FC227" s="74"/>
      <c r="FD227" s="109"/>
      <c r="FE227" s="78"/>
      <c r="FF227" s="74"/>
      <c r="FG227" s="109"/>
      <c r="FH227" s="78"/>
      <c r="FI227" s="74"/>
      <c r="FJ227" s="109"/>
      <c r="FK227" s="74"/>
      <c r="FL227" s="74"/>
      <c r="FM227" s="109"/>
      <c r="FN227" s="78"/>
      <c r="FO227" s="74"/>
      <c r="FP227" s="109"/>
      <c r="FQ227" s="74"/>
      <c r="FR227" s="74"/>
      <c r="FS227" s="109"/>
      <c r="FT227" s="74"/>
      <c r="FU227" s="74"/>
      <c r="FV227" s="109"/>
      <c r="FW227" s="74"/>
      <c r="FX227" s="74"/>
      <c r="FY227" s="109"/>
      <c r="FZ227" s="74"/>
      <c r="GA227" s="74"/>
      <c r="GB227" s="109"/>
      <c r="GC227" s="74"/>
      <c r="GD227" s="74"/>
      <c r="GE227" s="109"/>
      <c r="GF227" s="74"/>
      <c r="GG227" s="74"/>
      <c r="GH227" s="109"/>
      <c r="GI227" s="74"/>
      <c r="GJ227" s="74"/>
      <c r="GK227" s="109"/>
      <c r="GL227" s="74"/>
      <c r="GM227" s="74"/>
      <c r="GN227" s="109"/>
      <c r="GO227" s="74"/>
      <c r="GP227" s="74"/>
      <c r="GQ227" s="74"/>
      <c r="GR227" s="74"/>
      <c r="GS227" s="74"/>
      <c r="GT227" s="74"/>
      <c r="GU227" s="74"/>
      <c r="GV227" s="74"/>
      <c r="GW227" s="74"/>
      <c r="GX227" s="74"/>
      <c r="GY227" s="74"/>
      <c r="GZ227" s="74"/>
      <c r="HA227" s="74"/>
      <c r="HB227" s="74"/>
      <c r="HC227" s="74"/>
    </row>
    <row r="228" spans="1:211" s="31" customFormat="1" ht="15.75" x14ac:dyDescent="0.25">
      <c r="A228" s="41" t="s">
        <v>385</v>
      </c>
      <c r="B228" s="134">
        <f t="shared" si="938"/>
        <v>11553</v>
      </c>
      <c r="C228" s="134">
        <f t="shared" si="939"/>
        <v>11303.881519999999</v>
      </c>
      <c r="D228" s="74">
        <f t="shared" si="104"/>
        <v>97.843690123777364</v>
      </c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112"/>
      <c r="BK228" s="112"/>
      <c r="BL228" s="112"/>
      <c r="BM228" s="74"/>
      <c r="BN228" s="74"/>
      <c r="BO228" s="109"/>
      <c r="BP228" s="74"/>
      <c r="BQ228" s="74"/>
      <c r="BR228" s="109"/>
      <c r="BS228" s="74"/>
      <c r="BT228" s="74"/>
      <c r="BU228" s="109"/>
      <c r="BV228" s="74"/>
      <c r="BW228" s="74"/>
      <c r="BX228" s="78"/>
      <c r="BY228" s="74"/>
      <c r="BZ228" s="74"/>
      <c r="CA228" s="109"/>
      <c r="CB228" s="74"/>
      <c r="CC228" s="74"/>
      <c r="CD228" s="109"/>
      <c r="CE228" s="74"/>
      <c r="CF228" s="74"/>
      <c r="CG228" s="109"/>
      <c r="CH228" s="74"/>
      <c r="CI228" s="74"/>
      <c r="CJ228" s="109"/>
      <c r="CK228" s="74"/>
      <c r="CL228" s="74"/>
      <c r="CM228" s="109"/>
      <c r="CN228" s="74"/>
      <c r="CO228" s="74"/>
      <c r="CP228" s="109"/>
      <c r="CQ228" s="74"/>
      <c r="CR228" s="74"/>
      <c r="CS228" s="109"/>
      <c r="CT228" s="74"/>
      <c r="CU228" s="74"/>
      <c r="CV228" s="109"/>
      <c r="CW228" s="74"/>
      <c r="CX228" s="74"/>
      <c r="CY228" s="109"/>
      <c r="CZ228" s="74"/>
      <c r="DA228" s="74"/>
      <c r="DB228" s="74"/>
      <c r="DC228" s="74"/>
      <c r="DD228" s="74"/>
      <c r="DE228" s="109"/>
      <c r="DF228" s="74"/>
      <c r="DG228" s="74"/>
      <c r="DH228" s="74"/>
      <c r="DI228" s="78"/>
      <c r="DJ228" s="74"/>
      <c r="DK228" s="109"/>
      <c r="DL228" s="78"/>
      <c r="DM228" s="74"/>
      <c r="DN228" s="109"/>
      <c r="DO228" s="78"/>
      <c r="DP228" s="74"/>
      <c r="DQ228" s="109"/>
      <c r="DR228" s="78"/>
      <c r="DS228" s="74"/>
      <c r="DT228" s="109"/>
      <c r="DU228" s="78"/>
      <c r="DV228" s="74"/>
      <c r="DW228" s="109"/>
      <c r="DX228" s="78">
        <v>11553</v>
      </c>
      <c r="DY228" s="74">
        <v>11303.881519999999</v>
      </c>
      <c r="DZ228" s="74">
        <f t="shared" si="751"/>
        <v>97.843690123777364</v>
      </c>
      <c r="EA228" s="78"/>
      <c r="EB228" s="74"/>
      <c r="EC228" s="109"/>
      <c r="ED228" s="78"/>
      <c r="EE228" s="74"/>
      <c r="EF228" s="109"/>
      <c r="EG228" s="78"/>
      <c r="EH228" s="74"/>
      <c r="EI228" s="109"/>
      <c r="EJ228" s="78"/>
      <c r="EK228" s="74"/>
      <c r="EL228" s="109"/>
      <c r="EM228" s="78"/>
      <c r="EN228" s="74"/>
      <c r="EO228" s="109"/>
      <c r="EP228" s="74"/>
      <c r="EQ228" s="74"/>
      <c r="ER228" s="109"/>
      <c r="ES228" s="74"/>
      <c r="ET228" s="74"/>
      <c r="EU228" s="109"/>
      <c r="EV228" s="78"/>
      <c r="EW228" s="74"/>
      <c r="EX228" s="109"/>
      <c r="EY228" s="78"/>
      <c r="EZ228" s="74"/>
      <c r="FA228" s="109"/>
      <c r="FB228" s="78"/>
      <c r="FC228" s="74"/>
      <c r="FD228" s="109"/>
      <c r="FE228" s="78"/>
      <c r="FF228" s="74"/>
      <c r="FG228" s="109"/>
      <c r="FH228" s="78"/>
      <c r="FI228" s="74"/>
      <c r="FJ228" s="109"/>
      <c r="FK228" s="74"/>
      <c r="FL228" s="74"/>
      <c r="FM228" s="109"/>
      <c r="FN228" s="78"/>
      <c r="FO228" s="74"/>
      <c r="FP228" s="109"/>
      <c r="FQ228" s="74"/>
      <c r="FR228" s="74"/>
      <c r="FS228" s="109"/>
      <c r="FT228" s="74"/>
      <c r="FU228" s="74"/>
      <c r="FV228" s="109"/>
      <c r="FW228" s="74"/>
      <c r="FX228" s="74"/>
      <c r="FY228" s="109"/>
      <c r="FZ228" s="74"/>
      <c r="GA228" s="74"/>
      <c r="GB228" s="109"/>
      <c r="GC228" s="74"/>
      <c r="GD228" s="74"/>
      <c r="GE228" s="109"/>
      <c r="GF228" s="74"/>
      <c r="GG228" s="74"/>
      <c r="GH228" s="109"/>
      <c r="GI228" s="74"/>
      <c r="GJ228" s="74"/>
      <c r="GK228" s="109"/>
      <c r="GL228" s="74"/>
      <c r="GM228" s="74"/>
      <c r="GN228" s="109"/>
      <c r="GO228" s="74"/>
      <c r="GP228" s="74"/>
      <c r="GQ228" s="74"/>
      <c r="GR228" s="74"/>
      <c r="GS228" s="74"/>
      <c r="GT228" s="74"/>
      <c r="GU228" s="74"/>
      <c r="GV228" s="74"/>
      <c r="GW228" s="74"/>
      <c r="GX228" s="74"/>
      <c r="GY228" s="74"/>
      <c r="GZ228" s="74"/>
      <c r="HA228" s="74"/>
      <c r="HB228" s="74"/>
      <c r="HC228" s="74"/>
    </row>
    <row r="229" spans="1:211" s="32" customFormat="1" ht="31.5" x14ac:dyDescent="0.25">
      <c r="A229" s="40" t="s">
        <v>373</v>
      </c>
      <c r="B229" s="133">
        <f t="shared" si="938"/>
        <v>175118.68623200001</v>
      </c>
      <c r="C229" s="133">
        <f t="shared" si="939"/>
        <v>141434.31056999997</v>
      </c>
      <c r="D229" s="91">
        <f t="shared" ref="D229" si="1030">C229/B229*100</f>
        <v>80.764830763191981</v>
      </c>
      <c r="E229" s="92">
        <f t="shared" ref="E229:BL229" si="1031">E230+E231+E232+E233+E234+E235+E236+E237+E238+E239+E240+E241</f>
        <v>1516.2527</v>
      </c>
      <c r="F229" s="92">
        <f t="shared" si="1031"/>
        <v>1516.2527</v>
      </c>
      <c r="G229" s="91">
        <f>F229/E229*100</f>
        <v>100</v>
      </c>
      <c r="H229" s="92">
        <f t="shared" si="1031"/>
        <v>0</v>
      </c>
      <c r="I229" s="92">
        <f t="shared" si="1031"/>
        <v>0</v>
      </c>
      <c r="J229" s="92">
        <f t="shared" si="1031"/>
        <v>0</v>
      </c>
      <c r="K229" s="92">
        <f t="shared" ref="K229:M229" si="1032">K230+K231+K232+K233+K234+K235+K236+K237+K238+K239+K240+K241</f>
        <v>0</v>
      </c>
      <c r="L229" s="92">
        <f t="shared" si="1032"/>
        <v>0</v>
      </c>
      <c r="M229" s="92">
        <f t="shared" si="1032"/>
        <v>0</v>
      </c>
      <c r="N229" s="92">
        <f t="shared" ref="N229:P229" si="1033">N230+N231+N232+N233+N234+N235+N236+N237+N238+N239+N240+N241</f>
        <v>0</v>
      </c>
      <c r="O229" s="92">
        <f t="shared" si="1033"/>
        <v>0</v>
      </c>
      <c r="P229" s="92">
        <f t="shared" si="1033"/>
        <v>0</v>
      </c>
      <c r="Q229" s="92">
        <f t="shared" ref="Q229:S229" si="1034">Q230+Q231+Q232+Q233+Q234+Q235+Q236+Q237+Q238+Q239+Q240+Q241</f>
        <v>0</v>
      </c>
      <c r="R229" s="92">
        <f t="shared" si="1034"/>
        <v>0</v>
      </c>
      <c r="S229" s="92">
        <f t="shared" si="1034"/>
        <v>0</v>
      </c>
      <c r="T229" s="92">
        <f t="shared" ref="T229:V229" si="1035">T230+T231+T232+T233+T234+T235+T236+T237+T238+T239+T240+T241</f>
        <v>0</v>
      </c>
      <c r="U229" s="92">
        <f t="shared" si="1035"/>
        <v>0</v>
      </c>
      <c r="V229" s="92">
        <f t="shared" si="1035"/>
        <v>0</v>
      </c>
      <c r="W229" s="92">
        <f t="shared" ref="W229:Y229" si="1036">W230+W231+W232+W233+W234+W235+W236+W237+W238+W239+W240+W241</f>
        <v>0</v>
      </c>
      <c r="X229" s="92">
        <f t="shared" si="1036"/>
        <v>0</v>
      </c>
      <c r="Y229" s="92">
        <f t="shared" si="1036"/>
        <v>0</v>
      </c>
      <c r="Z229" s="92">
        <f t="shared" si="1031"/>
        <v>431.11950000000002</v>
      </c>
      <c r="AA229" s="92">
        <f t="shared" si="1031"/>
        <v>408.42899999999997</v>
      </c>
      <c r="AB229" s="92">
        <f t="shared" ref="AB229:AB242" si="1037">AA229/Z229*100</f>
        <v>94.73684210526315</v>
      </c>
      <c r="AC229" s="92">
        <f t="shared" si="1031"/>
        <v>0</v>
      </c>
      <c r="AD229" s="92">
        <f t="shared" si="1031"/>
        <v>0</v>
      </c>
      <c r="AE229" s="92">
        <f t="shared" si="1031"/>
        <v>0</v>
      </c>
      <c r="AF229" s="92">
        <f t="shared" si="1031"/>
        <v>0</v>
      </c>
      <c r="AG229" s="92">
        <f t="shared" si="1031"/>
        <v>0</v>
      </c>
      <c r="AH229" s="92">
        <f t="shared" si="1031"/>
        <v>0</v>
      </c>
      <c r="AI229" s="92">
        <f t="shared" si="1031"/>
        <v>0</v>
      </c>
      <c r="AJ229" s="92">
        <f t="shared" si="1031"/>
        <v>0</v>
      </c>
      <c r="AK229" s="92">
        <f t="shared" si="1031"/>
        <v>0</v>
      </c>
      <c r="AL229" s="92">
        <f t="shared" si="1031"/>
        <v>102.04082</v>
      </c>
      <c r="AM229" s="92">
        <f t="shared" si="1031"/>
        <v>102.04083</v>
      </c>
      <c r="AN229" s="91">
        <f t="shared" si="896"/>
        <v>100.00000979999966</v>
      </c>
      <c r="AO229" s="92">
        <f t="shared" si="1031"/>
        <v>51.020412</v>
      </c>
      <c r="AP229" s="92">
        <f t="shared" si="1031"/>
        <v>51.020420000000001</v>
      </c>
      <c r="AQ229" s="91">
        <f>AP229/AO229*100</f>
        <v>100.00001567999884</v>
      </c>
      <c r="AR229" s="92">
        <f t="shared" ref="AR229:AS229" si="1038">AR230+AR231+AR232+AR233+AR234+AR235+AR236+AR237+AR238+AR239+AR240+AR241</f>
        <v>128.14699999999999</v>
      </c>
      <c r="AS229" s="92">
        <f t="shared" si="1038"/>
        <v>128.14699999999999</v>
      </c>
      <c r="AT229" s="91">
        <f>AS229/AR229*100</f>
        <v>100</v>
      </c>
      <c r="AU229" s="92"/>
      <c r="AV229" s="92"/>
      <c r="AW229" s="91"/>
      <c r="AX229" s="92"/>
      <c r="AY229" s="92"/>
      <c r="AZ229" s="91"/>
      <c r="BA229" s="92">
        <f t="shared" si="1031"/>
        <v>0</v>
      </c>
      <c r="BB229" s="92">
        <f t="shared" si="1031"/>
        <v>0</v>
      </c>
      <c r="BC229" s="92">
        <f t="shared" si="1031"/>
        <v>0</v>
      </c>
      <c r="BD229" s="92">
        <f t="shared" si="1031"/>
        <v>2835.1138000000001</v>
      </c>
      <c r="BE229" s="92">
        <f t="shared" si="1031"/>
        <v>752.71299999999997</v>
      </c>
      <c r="BF229" s="91">
        <f t="shared" si="993"/>
        <v>26.549657371778164</v>
      </c>
      <c r="BG229" s="92">
        <f t="shared" si="1031"/>
        <v>40000</v>
      </c>
      <c r="BH229" s="92">
        <f t="shared" si="1031"/>
        <v>40000</v>
      </c>
      <c r="BI229" s="91">
        <f t="shared" ref="BI229" si="1039">BH229/BG229*100</f>
        <v>100</v>
      </c>
      <c r="BJ229" s="92">
        <f t="shared" si="1031"/>
        <v>24125.200000000001</v>
      </c>
      <c r="BK229" s="92">
        <f t="shared" si="1031"/>
        <v>14574.368779999999</v>
      </c>
      <c r="BL229" s="92">
        <f t="shared" si="1031"/>
        <v>60.411390496244586</v>
      </c>
      <c r="BM229" s="92">
        <f t="shared" ref="BM229:DH229" si="1040">BM230+BM231+BM232+BM233+BM234+BM235+BM236+BM237+BM238+BM239+BM240+BM241</f>
        <v>0</v>
      </c>
      <c r="BN229" s="92">
        <f t="shared" si="1040"/>
        <v>0</v>
      </c>
      <c r="BO229" s="92">
        <f t="shared" si="1040"/>
        <v>0</v>
      </c>
      <c r="BP229" s="92">
        <f t="shared" ref="BP229:BR229" si="1041">BP230+BP231+BP232+BP233+BP234+BP235+BP236+BP237+BP238+BP239+BP240+BP241</f>
        <v>0</v>
      </c>
      <c r="BQ229" s="92">
        <f t="shared" si="1041"/>
        <v>0</v>
      </c>
      <c r="BR229" s="92">
        <f t="shared" si="1041"/>
        <v>0</v>
      </c>
      <c r="BS229" s="92">
        <f t="shared" si="1040"/>
        <v>2585.7559999999999</v>
      </c>
      <c r="BT229" s="92">
        <f t="shared" si="1040"/>
        <v>2539.8409999999999</v>
      </c>
      <c r="BU229" s="92">
        <f t="shared" si="1040"/>
        <v>98.224310414439714</v>
      </c>
      <c r="BV229" s="92">
        <f t="shared" ref="BV229:BW229" si="1042">BV230+BV231+BV232+BV233+BV234+BV235+BV236+BV237+BV238+BV239+BV240+BV241</f>
        <v>517.14400000000001</v>
      </c>
      <c r="BW229" s="92">
        <f t="shared" si="1042"/>
        <v>0</v>
      </c>
      <c r="BX229" s="92">
        <f t="shared" ref="BX229:BX230" si="1043">BW229/BV229*100</f>
        <v>0</v>
      </c>
      <c r="BY229" s="92">
        <f t="shared" ref="BY229:BZ229" si="1044">BY230+BY231+BY232+BY233+BY234+BY235+BY236+BY237+BY238+BY239+BY240+BY241</f>
        <v>560</v>
      </c>
      <c r="BZ229" s="92">
        <f t="shared" si="1044"/>
        <v>378</v>
      </c>
      <c r="CA229" s="92">
        <f t="shared" ref="CA229:CA230" si="1045">BZ229/BY229*100</f>
        <v>67.5</v>
      </c>
      <c r="CB229" s="92">
        <f t="shared" si="1040"/>
        <v>0</v>
      </c>
      <c r="CC229" s="92">
        <f t="shared" si="1040"/>
        <v>0</v>
      </c>
      <c r="CD229" s="92">
        <f t="shared" si="1040"/>
        <v>0</v>
      </c>
      <c r="CE229" s="92">
        <f t="shared" si="1040"/>
        <v>0</v>
      </c>
      <c r="CF229" s="92">
        <f t="shared" si="1040"/>
        <v>0</v>
      </c>
      <c r="CG229" s="92">
        <f t="shared" si="1040"/>
        <v>0</v>
      </c>
      <c r="CH229" s="92">
        <f t="shared" ref="CH229:CJ229" si="1046">CH230+CH231+CH232+CH233+CH234+CH235+CH236+CH237+CH238+CH239+CH240+CH241</f>
        <v>0</v>
      </c>
      <c r="CI229" s="92">
        <f t="shared" si="1046"/>
        <v>0</v>
      </c>
      <c r="CJ229" s="92">
        <f t="shared" si="1046"/>
        <v>0</v>
      </c>
      <c r="CK229" s="92">
        <f t="shared" si="1040"/>
        <v>0</v>
      </c>
      <c r="CL229" s="92">
        <f t="shared" si="1040"/>
        <v>0</v>
      </c>
      <c r="CM229" s="92">
        <f t="shared" si="1040"/>
        <v>0</v>
      </c>
      <c r="CN229" s="92">
        <f t="shared" si="1040"/>
        <v>0</v>
      </c>
      <c r="CO229" s="92">
        <f t="shared" si="1040"/>
        <v>0</v>
      </c>
      <c r="CP229" s="92">
        <f t="shared" si="1040"/>
        <v>0</v>
      </c>
      <c r="CQ229" s="92">
        <f t="shared" ref="CQ229:CS229" si="1047">CQ230+CQ231+CQ232+CQ233+CQ234+CQ235+CQ236+CQ237+CQ238+CQ239+CQ240+CQ241</f>
        <v>0</v>
      </c>
      <c r="CR229" s="92">
        <f t="shared" si="1047"/>
        <v>0</v>
      </c>
      <c r="CS229" s="92">
        <f t="shared" si="1047"/>
        <v>0</v>
      </c>
      <c r="CT229" s="92">
        <f t="shared" si="1040"/>
        <v>0</v>
      </c>
      <c r="CU229" s="92">
        <f t="shared" si="1040"/>
        <v>0</v>
      </c>
      <c r="CV229" s="92">
        <f t="shared" si="1040"/>
        <v>0</v>
      </c>
      <c r="CW229" s="92">
        <f t="shared" si="1040"/>
        <v>0</v>
      </c>
      <c r="CX229" s="92">
        <f t="shared" si="1040"/>
        <v>0</v>
      </c>
      <c r="CY229" s="92">
        <f t="shared" si="1040"/>
        <v>0</v>
      </c>
      <c r="CZ229" s="92">
        <f t="shared" si="1040"/>
        <v>609.4</v>
      </c>
      <c r="DA229" s="92">
        <f t="shared" si="1040"/>
        <v>609.4</v>
      </c>
      <c r="DB229" s="91">
        <f t="shared" ref="DB229" si="1048">DA229/CZ229*100</f>
        <v>100</v>
      </c>
      <c r="DC229" s="92">
        <f t="shared" si="1040"/>
        <v>0</v>
      </c>
      <c r="DD229" s="92">
        <f t="shared" si="1040"/>
        <v>0</v>
      </c>
      <c r="DE229" s="92">
        <f t="shared" si="1040"/>
        <v>0</v>
      </c>
      <c r="DF229" s="92">
        <f t="shared" si="1040"/>
        <v>0</v>
      </c>
      <c r="DG229" s="92">
        <f t="shared" si="1040"/>
        <v>0</v>
      </c>
      <c r="DH229" s="92">
        <f t="shared" si="1040"/>
        <v>0</v>
      </c>
      <c r="DI229" s="92">
        <f t="shared" ref="DI229:DY229" si="1049">DI230+DI231+DI232+DI233+DI234+DI235+DI236+DI237+DI238+DI239+DI240+DI241</f>
        <v>0</v>
      </c>
      <c r="DJ229" s="92">
        <f t="shared" si="1049"/>
        <v>0</v>
      </c>
      <c r="DK229" s="92">
        <f t="shared" si="1049"/>
        <v>0</v>
      </c>
      <c r="DL229" s="92">
        <f t="shared" ref="DL229:DN229" si="1050">DL230+DL231+DL232+DL233+DL234+DL235+DL236+DL237+DL238+DL239+DL240+DL241</f>
        <v>0</v>
      </c>
      <c r="DM229" s="92">
        <f t="shared" si="1050"/>
        <v>0</v>
      </c>
      <c r="DN229" s="92">
        <f t="shared" si="1050"/>
        <v>0</v>
      </c>
      <c r="DO229" s="92">
        <f t="shared" ref="DO229:DQ229" si="1051">DO230+DO231+DO232+DO233+DO234+DO235+DO236+DO237+DO238+DO239+DO240+DO241</f>
        <v>0</v>
      </c>
      <c r="DP229" s="92">
        <f t="shared" si="1051"/>
        <v>0</v>
      </c>
      <c r="DQ229" s="92">
        <f t="shared" si="1051"/>
        <v>0</v>
      </c>
      <c r="DR229" s="92">
        <f t="shared" ref="DR229:DT229" si="1052">DR230+DR231+DR232+DR233+DR234+DR235+DR236+DR237+DR238+DR239+DR240+DR241</f>
        <v>0</v>
      </c>
      <c r="DS229" s="92">
        <f t="shared" si="1052"/>
        <v>0</v>
      </c>
      <c r="DT229" s="92">
        <f t="shared" si="1052"/>
        <v>0</v>
      </c>
      <c r="DU229" s="92">
        <f t="shared" si="1049"/>
        <v>12942.5</v>
      </c>
      <c r="DV229" s="92">
        <f t="shared" si="1049"/>
        <v>8610.6739099999995</v>
      </c>
      <c r="DW229" s="92">
        <f t="shared" si="132"/>
        <v>66.530221440988996</v>
      </c>
      <c r="DX229" s="92">
        <f t="shared" si="1049"/>
        <v>37062</v>
      </c>
      <c r="DY229" s="92">
        <f t="shared" si="1049"/>
        <v>37062</v>
      </c>
      <c r="DZ229" s="91">
        <f t="shared" si="751"/>
        <v>100</v>
      </c>
      <c r="EA229" s="92">
        <f t="shared" ref="EA229:EB229" si="1053">EA230+EA231+EA232+EA233+EA234+EA235+EA236+EA237+EA238+EA239+EA240+EA241</f>
        <v>3620.0439999999999</v>
      </c>
      <c r="EB229" s="92">
        <f t="shared" si="1053"/>
        <v>2525.1460000000002</v>
      </c>
      <c r="EC229" s="92">
        <f>EB229/EA229*100</f>
        <v>69.754566519080996</v>
      </c>
      <c r="ED229" s="92">
        <f t="shared" ref="ED229:EE229" si="1054">ED230+ED231+ED232+ED233+ED234+ED235+ED236+ED237+ED238+ED239+ED240+ED241</f>
        <v>517.15599999999995</v>
      </c>
      <c r="EE229" s="92">
        <f t="shared" si="1054"/>
        <v>0</v>
      </c>
      <c r="EF229" s="92">
        <f>EE229/ED229*100</f>
        <v>0</v>
      </c>
      <c r="EG229" s="92">
        <f t="shared" ref="EG229:EH229" si="1055">EG230+EG231+EG232+EG233+EG234+EG235+EG236+EG237+EG238+EG239+EG240+EG241</f>
        <v>880</v>
      </c>
      <c r="EH229" s="92">
        <f t="shared" si="1055"/>
        <v>100</v>
      </c>
      <c r="EI229" s="92">
        <f>EH229/EG229*100</f>
        <v>11.363636363636363</v>
      </c>
      <c r="EJ229" s="92">
        <f t="shared" ref="EJ229:EK229" si="1056">EJ230+EJ231+EJ232+EJ233+EJ234+EJ235+EJ236+EJ237+EJ238+EJ239+EJ240+EJ241</f>
        <v>3137.4920000000002</v>
      </c>
      <c r="EK229" s="92">
        <f t="shared" si="1056"/>
        <v>3137.4920000000002</v>
      </c>
      <c r="EL229" s="92">
        <f>EK229/EJ229*100</f>
        <v>100</v>
      </c>
      <c r="EM229" s="92">
        <f t="shared" ref="EM229:EU229" si="1057">EM230+EM231+EM232+EM233+EM234+EM235+EM236+EM237+EM238+EM239+EM240+EM241</f>
        <v>0</v>
      </c>
      <c r="EN229" s="92">
        <f t="shared" si="1057"/>
        <v>0</v>
      </c>
      <c r="EO229" s="92">
        <f t="shared" si="1057"/>
        <v>0</v>
      </c>
      <c r="EP229" s="92">
        <f t="shared" si="1057"/>
        <v>2300</v>
      </c>
      <c r="EQ229" s="92">
        <f t="shared" si="1057"/>
        <v>2300</v>
      </c>
      <c r="ER229" s="92">
        <f t="shared" si="1057"/>
        <v>100</v>
      </c>
      <c r="ES229" s="92">
        <f t="shared" si="1057"/>
        <v>2200</v>
      </c>
      <c r="ET229" s="92">
        <f t="shared" si="1057"/>
        <v>2200</v>
      </c>
      <c r="EU229" s="92">
        <f t="shared" si="1057"/>
        <v>100</v>
      </c>
      <c r="EV229" s="92">
        <f t="shared" ref="EV229:EX229" si="1058">EV230+EV231+EV232+EV233+EV234+EV235+EV236+EV237+EV238+EV239+EV240+EV241</f>
        <v>0</v>
      </c>
      <c r="EW229" s="92">
        <f t="shared" si="1058"/>
        <v>0</v>
      </c>
      <c r="EX229" s="92">
        <f t="shared" si="1058"/>
        <v>0</v>
      </c>
      <c r="EY229" s="92">
        <f t="shared" ref="EY229:FA229" si="1059">EY230+EY231+EY232+EY233+EY234+EY235+EY236+EY237+EY238+EY239+EY240+EY241</f>
        <v>0</v>
      </c>
      <c r="EZ229" s="92">
        <f t="shared" si="1059"/>
        <v>0</v>
      </c>
      <c r="FA229" s="92">
        <f t="shared" si="1059"/>
        <v>0</v>
      </c>
      <c r="FB229" s="92">
        <f t="shared" ref="FB229:FD229" si="1060">FB230+FB231+FB232+FB233+FB234+FB235+FB236+FB237+FB238+FB239+FB240+FB241</f>
        <v>0</v>
      </c>
      <c r="FC229" s="92">
        <f t="shared" si="1060"/>
        <v>0</v>
      </c>
      <c r="FD229" s="92">
        <f t="shared" si="1060"/>
        <v>0</v>
      </c>
      <c r="FE229" s="92">
        <f t="shared" ref="FE229:FG229" si="1061">FE230+FE231+FE232+FE233+FE234+FE235+FE236+FE237+FE238+FE239+FE240+FE241</f>
        <v>0</v>
      </c>
      <c r="FF229" s="92">
        <f t="shared" si="1061"/>
        <v>0</v>
      </c>
      <c r="FG229" s="92">
        <f t="shared" si="1061"/>
        <v>0</v>
      </c>
      <c r="FH229" s="92">
        <f t="shared" ref="FH229:FM229" si="1062">FH230+FH231+FH232+FH233+FH234+FH235+FH236+FH237+FH238+FH239+FH240+FH241</f>
        <v>0</v>
      </c>
      <c r="FI229" s="92">
        <f t="shared" si="1062"/>
        <v>0</v>
      </c>
      <c r="FJ229" s="92">
        <f t="shared" si="1062"/>
        <v>0</v>
      </c>
      <c r="FK229" s="92">
        <f t="shared" si="1062"/>
        <v>1047.2</v>
      </c>
      <c r="FL229" s="92">
        <f t="shared" si="1062"/>
        <v>0</v>
      </c>
      <c r="FM229" s="92">
        <f t="shared" si="1062"/>
        <v>0</v>
      </c>
      <c r="FN229" s="92">
        <f t="shared" ref="FN229:FY229" si="1063">FN230+FN231+FN232+FN233+FN234+FN235+FN236+FN237+FN238+FN239+FN240+FN241</f>
        <v>0</v>
      </c>
      <c r="FO229" s="92">
        <f t="shared" si="1063"/>
        <v>0</v>
      </c>
      <c r="FP229" s="92">
        <f t="shared" si="1063"/>
        <v>0</v>
      </c>
      <c r="FQ229" s="92">
        <f t="shared" si="1063"/>
        <v>0</v>
      </c>
      <c r="FR229" s="92">
        <f t="shared" si="1063"/>
        <v>0</v>
      </c>
      <c r="FS229" s="92">
        <f t="shared" si="1063"/>
        <v>0</v>
      </c>
      <c r="FT229" s="92">
        <f t="shared" si="1063"/>
        <v>37062</v>
      </c>
      <c r="FU229" s="92">
        <f t="shared" si="1063"/>
        <v>24438.785929999998</v>
      </c>
      <c r="FV229" s="91">
        <f t="shared" ref="FV229:FV233" si="1064">FU229/FT229*100</f>
        <v>65.940278263450423</v>
      </c>
      <c r="FW229" s="92">
        <f t="shared" si="1063"/>
        <v>0</v>
      </c>
      <c r="FX229" s="92">
        <f t="shared" si="1063"/>
        <v>0</v>
      </c>
      <c r="FY229" s="92">
        <f t="shared" si="1063"/>
        <v>0</v>
      </c>
      <c r="FZ229" s="92">
        <f t="shared" ref="FZ229:GB229" si="1065">FZ230+FZ231+FZ232+FZ233+FZ234+FZ235+FZ236+FZ237+FZ238+FZ239+FZ240+FZ241</f>
        <v>0</v>
      </c>
      <c r="GA229" s="92">
        <f t="shared" si="1065"/>
        <v>0</v>
      </c>
      <c r="GB229" s="92">
        <f t="shared" si="1065"/>
        <v>0</v>
      </c>
      <c r="GC229" s="92">
        <f t="shared" ref="GC229:GE229" si="1066">GC230+GC231+GC232+GC233+GC234+GC235+GC236+GC237+GC238+GC239+GC240+GC241</f>
        <v>0</v>
      </c>
      <c r="GD229" s="92">
        <f t="shared" si="1066"/>
        <v>0</v>
      </c>
      <c r="GE229" s="92">
        <f t="shared" si="1066"/>
        <v>0</v>
      </c>
      <c r="GF229" s="92">
        <f t="shared" ref="GF229:GQ229" si="1067">GF230+GF231+GF232+GF233+GF234+GF235+GF236+GF237+GF238+GF239+GF240+GF241</f>
        <v>0</v>
      </c>
      <c r="GG229" s="92">
        <f t="shared" si="1067"/>
        <v>0</v>
      </c>
      <c r="GH229" s="92">
        <f t="shared" si="1067"/>
        <v>0</v>
      </c>
      <c r="GI229" s="92">
        <f t="shared" si="1067"/>
        <v>0</v>
      </c>
      <c r="GJ229" s="92">
        <f t="shared" si="1067"/>
        <v>0</v>
      </c>
      <c r="GK229" s="92">
        <f t="shared" si="1067"/>
        <v>0</v>
      </c>
      <c r="GL229" s="92">
        <f t="shared" si="1067"/>
        <v>0</v>
      </c>
      <c r="GM229" s="92">
        <f t="shared" si="1067"/>
        <v>0</v>
      </c>
      <c r="GN229" s="92">
        <f t="shared" si="1067"/>
        <v>0</v>
      </c>
      <c r="GO229" s="92">
        <f t="shared" si="1067"/>
        <v>0</v>
      </c>
      <c r="GP229" s="92">
        <f t="shared" si="1067"/>
        <v>0</v>
      </c>
      <c r="GQ229" s="92">
        <f t="shared" si="1067"/>
        <v>0</v>
      </c>
      <c r="GR229" s="92">
        <f t="shared" ref="GR229:GT229" si="1068">GR230+GR231+GR232+GR233+GR234+GR235+GR236+GR237+GR238+GR239+GR240+GR241</f>
        <v>0</v>
      </c>
      <c r="GS229" s="92">
        <f t="shared" si="1068"/>
        <v>0</v>
      </c>
      <c r="GT229" s="92">
        <f t="shared" si="1068"/>
        <v>0</v>
      </c>
      <c r="GU229" s="92">
        <f t="shared" ref="GU229:GY229" si="1069">GU230+GU231+GU232+GU233+GU234+GU235+GU236+GU237+GU238+GU239+GU240+GU241</f>
        <v>0</v>
      </c>
      <c r="GV229" s="92">
        <f t="shared" si="1069"/>
        <v>0</v>
      </c>
      <c r="GW229" s="92">
        <f t="shared" si="1069"/>
        <v>0</v>
      </c>
      <c r="GX229" s="92">
        <f t="shared" si="1069"/>
        <v>889.1</v>
      </c>
      <c r="GY229" s="92">
        <f t="shared" si="1069"/>
        <v>0</v>
      </c>
      <c r="GZ229" s="91">
        <f t="shared" ref="GZ229" si="1070">GY229/GX229*100</f>
        <v>0</v>
      </c>
      <c r="HA229" s="92"/>
      <c r="HB229" s="92"/>
      <c r="HC229" s="91"/>
    </row>
    <row r="230" spans="1:211" s="31" customFormat="1" ht="31.5" x14ac:dyDescent="0.25">
      <c r="A230" s="41" t="s">
        <v>353</v>
      </c>
      <c r="B230" s="134">
        <f t="shared" si="938"/>
        <v>57550.172431999999</v>
      </c>
      <c r="C230" s="134">
        <f t="shared" si="939"/>
        <v>38571.411639999998</v>
      </c>
      <c r="D230" s="74">
        <f t="shared" si="104"/>
        <v>67.022234704118603</v>
      </c>
      <c r="E230" s="78">
        <v>1516.2527</v>
      </c>
      <c r="F230" s="74">
        <v>1516.2527</v>
      </c>
      <c r="G230" s="74">
        <f>F230/E230*100</f>
        <v>100</v>
      </c>
      <c r="H230" s="78"/>
      <c r="I230" s="78"/>
      <c r="J230" s="74"/>
      <c r="K230" s="78"/>
      <c r="L230" s="78"/>
      <c r="M230" s="74"/>
      <c r="N230" s="78"/>
      <c r="O230" s="78"/>
      <c r="P230" s="74"/>
      <c r="Q230" s="78"/>
      <c r="R230" s="78"/>
      <c r="S230" s="74"/>
      <c r="T230" s="78"/>
      <c r="U230" s="78"/>
      <c r="V230" s="74"/>
      <c r="W230" s="78"/>
      <c r="X230" s="78"/>
      <c r="Y230" s="74"/>
      <c r="Z230" s="74">
        <v>431.11950000000002</v>
      </c>
      <c r="AA230" s="74">
        <v>408.42899999999997</v>
      </c>
      <c r="AB230" s="78">
        <f t="shared" si="1037"/>
        <v>94.73684210526315</v>
      </c>
      <c r="AC230" s="74"/>
      <c r="AD230" s="74"/>
      <c r="AE230" s="78"/>
      <c r="AF230" s="78">
        <v>0</v>
      </c>
      <c r="AG230" s="78">
        <v>0</v>
      </c>
      <c r="AH230" s="74"/>
      <c r="AI230" s="78"/>
      <c r="AJ230" s="78"/>
      <c r="AK230" s="78"/>
      <c r="AL230" s="78">
        <v>102.04082</v>
      </c>
      <c r="AM230" s="78">
        <v>102.04083</v>
      </c>
      <c r="AN230" s="74">
        <f t="shared" si="896"/>
        <v>100.00000979999966</v>
      </c>
      <c r="AO230" s="78">
        <v>51.020412</v>
      </c>
      <c r="AP230" s="78">
        <v>51.020420000000001</v>
      </c>
      <c r="AQ230" s="74">
        <f>AP230/AO230*100</f>
        <v>100.00001567999884</v>
      </c>
      <c r="AR230" s="78">
        <v>128.14699999999999</v>
      </c>
      <c r="AS230" s="78">
        <v>128.14699999999999</v>
      </c>
      <c r="AT230" s="74">
        <f>AS230/AR230*100</f>
        <v>100</v>
      </c>
      <c r="AU230" s="78"/>
      <c r="AV230" s="78"/>
      <c r="AW230" s="74"/>
      <c r="AX230" s="78"/>
      <c r="AY230" s="78"/>
      <c r="AZ230" s="74"/>
      <c r="BA230" s="78"/>
      <c r="BB230" s="78"/>
      <c r="BC230" s="74"/>
      <c r="BD230" s="74"/>
      <c r="BE230" s="74"/>
      <c r="BF230" s="74"/>
      <c r="BG230" s="78">
        <v>0</v>
      </c>
      <c r="BH230" s="78"/>
      <c r="BI230" s="74"/>
      <c r="BJ230" s="78">
        <v>24125.200000000001</v>
      </c>
      <c r="BK230" s="74">
        <v>14574.368779999999</v>
      </c>
      <c r="BL230" s="78">
        <f t="shared" si="118"/>
        <v>60.411390496244586</v>
      </c>
      <c r="BM230" s="78"/>
      <c r="BN230" s="78"/>
      <c r="BO230" s="78"/>
      <c r="BP230" s="78"/>
      <c r="BQ230" s="78"/>
      <c r="BR230" s="78"/>
      <c r="BS230" s="78">
        <v>2585.7559999999999</v>
      </c>
      <c r="BT230" s="78">
        <v>2539.8409999999999</v>
      </c>
      <c r="BU230" s="78">
        <f t="shared" si="121"/>
        <v>98.224310414439714</v>
      </c>
      <c r="BV230" s="78">
        <v>517.14400000000001</v>
      </c>
      <c r="BW230" s="78"/>
      <c r="BX230" s="78">
        <f t="shared" si="1043"/>
        <v>0</v>
      </c>
      <c r="BY230" s="78">
        <v>560</v>
      </c>
      <c r="BZ230" s="78">
        <v>378</v>
      </c>
      <c r="CA230" s="78">
        <f t="shared" si="1045"/>
        <v>67.5</v>
      </c>
      <c r="CB230" s="78"/>
      <c r="CC230" s="108"/>
      <c r="CD230" s="108"/>
      <c r="CE230" s="78"/>
      <c r="CF230" s="108"/>
      <c r="CG230" s="108"/>
      <c r="CH230" s="78"/>
      <c r="CI230" s="108"/>
      <c r="CJ230" s="108"/>
      <c r="CK230" s="78"/>
      <c r="CL230" s="108"/>
      <c r="CM230" s="108"/>
      <c r="CN230" s="78"/>
      <c r="CO230" s="108"/>
      <c r="CP230" s="108"/>
      <c r="CQ230" s="78"/>
      <c r="CR230" s="108"/>
      <c r="CS230" s="108"/>
      <c r="CT230" s="78"/>
      <c r="CU230" s="108"/>
      <c r="CV230" s="108"/>
      <c r="CW230" s="78"/>
      <c r="CX230" s="108"/>
      <c r="CY230" s="108"/>
      <c r="CZ230" s="78"/>
      <c r="DA230" s="108"/>
      <c r="DB230" s="74"/>
      <c r="DC230" s="78"/>
      <c r="DD230" s="108"/>
      <c r="DE230" s="108"/>
      <c r="DF230" s="78"/>
      <c r="DG230" s="78"/>
      <c r="DH230" s="78"/>
      <c r="DI230" s="78"/>
      <c r="DJ230" s="108"/>
      <c r="DK230" s="108"/>
      <c r="DL230" s="78"/>
      <c r="DM230" s="108"/>
      <c r="DN230" s="108"/>
      <c r="DO230" s="78"/>
      <c r="DP230" s="108"/>
      <c r="DQ230" s="108"/>
      <c r="DR230" s="78"/>
      <c r="DS230" s="108"/>
      <c r="DT230" s="108"/>
      <c r="DU230" s="78">
        <v>12942.5</v>
      </c>
      <c r="DV230" s="78">
        <v>8610.6739099999995</v>
      </c>
      <c r="DW230" s="78">
        <f t="shared" si="132"/>
        <v>66.530221440988996</v>
      </c>
      <c r="DX230" s="78"/>
      <c r="DY230" s="108"/>
      <c r="DZ230" s="74"/>
      <c r="EA230" s="78">
        <v>3620.0439999999999</v>
      </c>
      <c r="EB230" s="78">
        <v>2525.1460000000002</v>
      </c>
      <c r="EC230" s="78">
        <f>EB230/EA230*100</f>
        <v>69.754566519080996</v>
      </c>
      <c r="ED230" s="78">
        <v>517.15599999999995</v>
      </c>
      <c r="EE230" s="78"/>
      <c r="EF230" s="78">
        <f>EE230/ED230*100</f>
        <v>0</v>
      </c>
      <c r="EG230" s="78">
        <v>880</v>
      </c>
      <c r="EH230" s="78">
        <v>100</v>
      </c>
      <c r="EI230" s="78">
        <f>EH230/EG230*100</f>
        <v>11.363636363636363</v>
      </c>
      <c r="EJ230" s="78">
        <v>3137.4920000000002</v>
      </c>
      <c r="EK230" s="78">
        <v>3137.4920000000002</v>
      </c>
      <c r="EL230" s="78">
        <f>EK230/EJ230*100</f>
        <v>100</v>
      </c>
      <c r="EM230" s="78"/>
      <c r="EN230" s="108"/>
      <c r="EO230" s="108"/>
      <c r="EP230" s="78">
        <v>2300</v>
      </c>
      <c r="EQ230" s="78">
        <v>2300</v>
      </c>
      <c r="ER230" s="78">
        <f t="shared" ref="ER230" si="1071">EQ230/EP230*100</f>
        <v>100</v>
      </c>
      <c r="ES230" s="78">
        <v>2200</v>
      </c>
      <c r="ET230" s="78">
        <v>2200</v>
      </c>
      <c r="EU230" s="78">
        <f t="shared" ref="EU230" si="1072">ET230/ES230*100</f>
        <v>100</v>
      </c>
      <c r="EV230" s="78"/>
      <c r="EW230" s="108"/>
      <c r="EX230" s="108"/>
      <c r="EY230" s="78"/>
      <c r="EZ230" s="108"/>
      <c r="FA230" s="108"/>
      <c r="FB230" s="78"/>
      <c r="FC230" s="108"/>
      <c r="FD230" s="108"/>
      <c r="FE230" s="78"/>
      <c r="FF230" s="108"/>
      <c r="FG230" s="108"/>
      <c r="FH230" s="78"/>
      <c r="FI230" s="108"/>
      <c r="FJ230" s="108"/>
      <c r="FK230" s="78">
        <v>1047.2</v>
      </c>
      <c r="FL230" s="78"/>
      <c r="FM230" s="78">
        <f t="shared" ref="FM230" si="1073">FL230/FK230*100</f>
        <v>0</v>
      </c>
      <c r="FN230" s="78"/>
      <c r="FO230" s="108"/>
      <c r="FP230" s="108"/>
      <c r="FQ230" s="78"/>
      <c r="FR230" s="78"/>
      <c r="FS230" s="78"/>
      <c r="FT230" s="78"/>
      <c r="FU230" s="78"/>
      <c r="FV230" s="74"/>
      <c r="FW230" s="78"/>
      <c r="FX230" s="78"/>
      <c r="FY230" s="78"/>
      <c r="FZ230" s="78"/>
      <c r="GA230" s="78"/>
      <c r="GB230" s="78"/>
      <c r="GC230" s="78"/>
      <c r="GD230" s="78"/>
      <c r="GE230" s="78"/>
      <c r="GF230" s="78"/>
      <c r="GG230" s="78"/>
      <c r="GH230" s="78"/>
      <c r="GI230" s="78"/>
      <c r="GJ230" s="78"/>
      <c r="GK230" s="78"/>
      <c r="GL230" s="78"/>
      <c r="GM230" s="78"/>
      <c r="GN230" s="78"/>
      <c r="GO230" s="78">
        <v>0</v>
      </c>
      <c r="GP230" s="78">
        <v>0</v>
      </c>
      <c r="GQ230" s="74"/>
      <c r="GR230" s="78">
        <v>0</v>
      </c>
      <c r="GS230" s="78">
        <v>0</v>
      </c>
      <c r="GT230" s="74"/>
      <c r="GU230" s="78">
        <v>0</v>
      </c>
      <c r="GV230" s="78">
        <v>0</v>
      </c>
      <c r="GW230" s="74"/>
      <c r="GX230" s="78">
        <v>889.1</v>
      </c>
      <c r="GY230" s="78"/>
      <c r="GZ230" s="74">
        <f>GY230/GX230*100</f>
        <v>0</v>
      </c>
      <c r="HA230" s="78"/>
      <c r="HB230" s="78"/>
      <c r="HC230" s="74"/>
    </row>
    <row r="231" spans="1:211" s="31" customFormat="1" ht="15.75" x14ac:dyDescent="0.25">
      <c r="A231" s="41" t="s">
        <v>558</v>
      </c>
      <c r="B231" s="134">
        <f t="shared" si="938"/>
        <v>40000</v>
      </c>
      <c r="C231" s="134">
        <f t="shared" si="939"/>
        <v>40000</v>
      </c>
      <c r="D231" s="74">
        <f>C231/B231*100</f>
        <v>100</v>
      </c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8"/>
      <c r="AC231" s="74"/>
      <c r="AD231" s="74"/>
      <c r="AE231" s="74"/>
      <c r="AF231" s="74"/>
      <c r="AG231" s="74"/>
      <c r="AH231" s="74"/>
      <c r="AI231" s="74"/>
      <c r="AJ231" s="74">
        <v>0</v>
      </c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>
        <v>40000</v>
      </c>
      <c r="BH231" s="74">
        <v>40000</v>
      </c>
      <c r="BI231" s="74">
        <f>BH231/BG231*100</f>
        <v>100</v>
      </c>
      <c r="BJ231" s="112"/>
      <c r="BK231" s="112"/>
      <c r="BL231" s="112"/>
      <c r="BM231" s="74"/>
      <c r="BN231" s="74"/>
      <c r="BO231" s="109"/>
      <c r="BP231" s="74"/>
      <c r="BQ231" s="74"/>
      <c r="BR231" s="109"/>
      <c r="BS231" s="74"/>
      <c r="BT231" s="74"/>
      <c r="BU231" s="109"/>
      <c r="BV231" s="74"/>
      <c r="BW231" s="74"/>
      <c r="BX231" s="109"/>
      <c r="BY231" s="74"/>
      <c r="BZ231" s="74"/>
      <c r="CA231" s="109"/>
      <c r="CB231" s="74"/>
      <c r="CC231" s="74"/>
      <c r="CD231" s="109"/>
      <c r="CE231" s="74"/>
      <c r="CF231" s="74"/>
      <c r="CG231" s="109"/>
      <c r="CH231" s="74"/>
      <c r="CI231" s="74"/>
      <c r="CJ231" s="109"/>
      <c r="CK231" s="74"/>
      <c r="CL231" s="74"/>
      <c r="CM231" s="109"/>
      <c r="CN231" s="74"/>
      <c r="CO231" s="74"/>
      <c r="CP231" s="109"/>
      <c r="CQ231" s="74"/>
      <c r="CR231" s="74"/>
      <c r="CS231" s="109"/>
      <c r="CT231" s="74"/>
      <c r="CU231" s="74"/>
      <c r="CV231" s="109"/>
      <c r="CW231" s="74"/>
      <c r="CX231" s="74"/>
      <c r="CY231" s="109"/>
      <c r="CZ231" s="74"/>
      <c r="DA231" s="74"/>
      <c r="DB231" s="74"/>
      <c r="DC231" s="74"/>
      <c r="DD231" s="74"/>
      <c r="DE231" s="109"/>
      <c r="DF231" s="74"/>
      <c r="DG231" s="74"/>
      <c r="DH231" s="74"/>
      <c r="DI231" s="78"/>
      <c r="DJ231" s="74"/>
      <c r="DK231" s="109"/>
      <c r="DL231" s="78"/>
      <c r="DM231" s="74"/>
      <c r="DN231" s="109"/>
      <c r="DO231" s="78"/>
      <c r="DP231" s="74"/>
      <c r="DQ231" s="109"/>
      <c r="DR231" s="78"/>
      <c r="DS231" s="74"/>
      <c r="DT231" s="109"/>
      <c r="DU231" s="78"/>
      <c r="DV231" s="74"/>
      <c r="DW231" s="109"/>
      <c r="DX231" s="78"/>
      <c r="DY231" s="74"/>
      <c r="DZ231" s="74"/>
      <c r="EA231" s="78"/>
      <c r="EB231" s="74"/>
      <c r="EC231" s="109"/>
      <c r="ED231" s="78"/>
      <c r="EE231" s="74"/>
      <c r="EF231" s="78"/>
      <c r="EG231" s="78"/>
      <c r="EH231" s="74"/>
      <c r="EI231" s="109"/>
      <c r="EJ231" s="78"/>
      <c r="EK231" s="74"/>
      <c r="EL231" s="109"/>
      <c r="EM231" s="78"/>
      <c r="EN231" s="74"/>
      <c r="EO231" s="109"/>
      <c r="EP231" s="74"/>
      <c r="EQ231" s="74"/>
      <c r="ER231" s="109"/>
      <c r="ES231" s="74"/>
      <c r="ET231" s="74"/>
      <c r="EU231" s="109"/>
      <c r="EV231" s="78"/>
      <c r="EW231" s="74"/>
      <c r="EX231" s="109"/>
      <c r="EY231" s="78"/>
      <c r="EZ231" s="74"/>
      <c r="FA231" s="109"/>
      <c r="FB231" s="78"/>
      <c r="FC231" s="74"/>
      <c r="FD231" s="109"/>
      <c r="FE231" s="78"/>
      <c r="FF231" s="74"/>
      <c r="FG231" s="109"/>
      <c r="FH231" s="78"/>
      <c r="FI231" s="74"/>
      <c r="FJ231" s="109"/>
      <c r="FK231" s="74"/>
      <c r="FL231" s="74"/>
      <c r="FM231" s="109"/>
      <c r="FN231" s="78"/>
      <c r="FO231" s="74"/>
      <c r="FP231" s="109"/>
      <c r="FQ231" s="74"/>
      <c r="FR231" s="74"/>
      <c r="FS231" s="109"/>
      <c r="FT231" s="74"/>
      <c r="FU231" s="74"/>
      <c r="FV231" s="74"/>
      <c r="FW231" s="74"/>
      <c r="FX231" s="74"/>
      <c r="FY231" s="109"/>
      <c r="FZ231" s="74"/>
      <c r="GA231" s="74"/>
      <c r="GB231" s="109"/>
      <c r="GC231" s="74"/>
      <c r="GD231" s="74"/>
      <c r="GE231" s="109"/>
      <c r="GF231" s="74"/>
      <c r="GG231" s="74"/>
      <c r="GH231" s="109"/>
      <c r="GI231" s="74"/>
      <c r="GJ231" s="74"/>
      <c r="GK231" s="109"/>
      <c r="GL231" s="74"/>
      <c r="GM231" s="74"/>
      <c r="GN231" s="109"/>
      <c r="GO231" s="74"/>
      <c r="GP231" s="74"/>
      <c r="GQ231" s="74"/>
      <c r="GR231" s="74"/>
      <c r="GS231" s="74"/>
      <c r="GT231" s="74"/>
      <c r="GU231" s="74"/>
      <c r="GV231" s="74"/>
      <c r="GW231" s="74"/>
      <c r="GX231" s="74"/>
      <c r="GY231" s="74"/>
      <c r="GZ231" s="74"/>
      <c r="HA231" s="74"/>
      <c r="HB231" s="74"/>
      <c r="HC231" s="74"/>
    </row>
    <row r="232" spans="1:211" s="31" customFormat="1" ht="15.75" x14ac:dyDescent="0.25">
      <c r="A232" s="41" t="s">
        <v>552</v>
      </c>
      <c r="B232" s="134">
        <f t="shared" si="938"/>
        <v>9780</v>
      </c>
      <c r="C232" s="134">
        <f t="shared" si="939"/>
        <v>6751.70867</v>
      </c>
      <c r="D232" s="74">
        <f t="shared" ref="D232:D241" si="1074">C232/B232*100</f>
        <v>69.035875971370146</v>
      </c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8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112"/>
      <c r="BK232" s="112"/>
      <c r="BL232" s="112"/>
      <c r="BM232" s="74"/>
      <c r="BN232" s="74"/>
      <c r="BO232" s="109"/>
      <c r="BP232" s="74"/>
      <c r="BQ232" s="74"/>
      <c r="BR232" s="109"/>
      <c r="BS232" s="74"/>
      <c r="BT232" s="74"/>
      <c r="BU232" s="109"/>
      <c r="BV232" s="74"/>
      <c r="BW232" s="74"/>
      <c r="BX232" s="109"/>
      <c r="BY232" s="74"/>
      <c r="BZ232" s="74"/>
      <c r="CA232" s="109"/>
      <c r="CB232" s="74"/>
      <c r="CC232" s="74"/>
      <c r="CD232" s="109"/>
      <c r="CE232" s="74"/>
      <c r="CF232" s="74"/>
      <c r="CG232" s="109"/>
      <c r="CH232" s="74"/>
      <c r="CI232" s="74"/>
      <c r="CJ232" s="109"/>
      <c r="CK232" s="74"/>
      <c r="CL232" s="74"/>
      <c r="CM232" s="109"/>
      <c r="CN232" s="74"/>
      <c r="CO232" s="74"/>
      <c r="CP232" s="109"/>
      <c r="CQ232" s="74"/>
      <c r="CR232" s="74"/>
      <c r="CS232" s="109"/>
      <c r="CT232" s="74"/>
      <c r="CU232" s="74"/>
      <c r="CV232" s="109"/>
      <c r="CW232" s="74"/>
      <c r="CX232" s="74"/>
      <c r="CY232" s="109"/>
      <c r="CZ232" s="74"/>
      <c r="DA232" s="74"/>
      <c r="DB232" s="74"/>
      <c r="DC232" s="74"/>
      <c r="DD232" s="74"/>
      <c r="DE232" s="109"/>
      <c r="DF232" s="74"/>
      <c r="DG232" s="74"/>
      <c r="DH232" s="74"/>
      <c r="DI232" s="78"/>
      <c r="DJ232" s="74"/>
      <c r="DK232" s="109"/>
      <c r="DL232" s="78"/>
      <c r="DM232" s="74"/>
      <c r="DN232" s="109"/>
      <c r="DO232" s="78"/>
      <c r="DP232" s="74"/>
      <c r="DQ232" s="109"/>
      <c r="DR232" s="78"/>
      <c r="DS232" s="74"/>
      <c r="DT232" s="109"/>
      <c r="DU232" s="78"/>
      <c r="DV232" s="74"/>
      <c r="DW232" s="109"/>
      <c r="DX232" s="78">
        <v>4890</v>
      </c>
      <c r="DY232" s="74">
        <v>4890</v>
      </c>
      <c r="DZ232" s="74">
        <f t="shared" ref="DZ232:DZ295" si="1075">DY232/DX232*100</f>
        <v>100</v>
      </c>
      <c r="EA232" s="78"/>
      <c r="EB232" s="74"/>
      <c r="EC232" s="109"/>
      <c r="ED232" s="78"/>
      <c r="EE232" s="74"/>
      <c r="EF232" s="78"/>
      <c r="EG232" s="78"/>
      <c r="EH232" s="74"/>
      <c r="EI232" s="109"/>
      <c r="EJ232" s="78"/>
      <c r="EK232" s="74"/>
      <c r="EL232" s="109"/>
      <c r="EM232" s="78"/>
      <c r="EN232" s="74"/>
      <c r="EO232" s="109"/>
      <c r="EP232" s="74"/>
      <c r="EQ232" s="74"/>
      <c r="ER232" s="109"/>
      <c r="ES232" s="74"/>
      <c r="ET232" s="74"/>
      <c r="EU232" s="109"/>
      <c r="EV232" s="78"/>
      <c r="EW232" s="74"/>
      <c r="EX232" s="109"/>
      <c r="EY232" s="78"/>
      <c r="EZ232" s="74"/>
      <c r="FA232" s="109"/>
      <c r="FB232" s="78"/>
      <c r="FC232" s="74"/>
      <c r="FD232" s="109"/>
      <c r="FE232" s="78"/>
      <c r="FF232" s="74"/>
      <c r="FG232" s="109"/>
      <c r="FH232" s="78"/>
      <c r="FI232" s="74"/>
      <c r="FJ232" s="109"/>
      <c r="FK232" s="74"/>
      <c r="FL232" s="74"/>
      <c r="FM232" s="109"/>
      <c r="FN232" s="78"/>
      <c r="FO232" s="74"/>
      <c r="FP232" s="109"/>
      <c r="FQ232" s="74"/>
      <c r="FR232" s="74"/>
      <c r="FS232" s="109"/>
      <c r="FT232" s="74">
        <v>4890</v>
      </c>
      <c r="FU232" s="74">
        <v>1861.70867</v>
      </c>
      <c r="FV232" s="74">
        <f t="shared" si="1064"/>
        <v>38.071751942740285</v>
      </c>
      <c r="FW232" s="74"/>
      <c r="FX232" s="74"/>
      <c r="FY232" s="109"/>
      <c r="FZ232" s="74"/>
      <c r="GA232" s="74"/>
      <c r="GB232" s="109"/>
      <c r="GC232" s="74"/>
      <c r="GD232" s="74"/>
      <c r="GE232" s="109"/>
      <c r="GF232" s="74"/>
      <c r="GG232" s="74"/>
      <c r="GH232" s="109"/>
      <c r="GI232" s="74"/>
      <c r="GJ232" s="74"/>
      <c r="GK232" s="109"/>
      <c r="GL232" s="74"/>
      <c r="GM232" s="74"/>
      <c r="GN232" s="109"/>
      <c r="GO232" s="74"/>
      <c r="GP232" s="74"/>
      <c r="GQ232" s="74"/>
      <c r="GR232" s="74"/>
      <c r="GS232" s="74"/>
      <c r="GT232" s="74"/>
      <c r="GU232" s="74"/>
      <c r="GV232" s="74"/>
      <c r="GW232" s="74"/>
      <c r="GX232" s="74"/>
      <c r="GY232" s="74"/>
      <c r="GZ232" s="74"/>
      <c r="HA232" s="74"/>
      <c r="HB232" s="74"/>
      <c r="HC232" s="74"/>
    </row>
    <row r="233" spans="1:211" s="31" customFormat="1" ht="15.75" x14ac:dyDescent="0.25">
      <c r="A233" s="41" t="s">
        <v>553</v>
      </c>
      <c r="B233" s="134">
        <f t="shared" si="938"/>
        <v>2850</v>
      </c>
      <c r="C233" s="134">
        <f t="shared" si="939"/>
        <v>2850</v>
      </c>
      <c r="D233" s="74">
        <f t="shared" si="1074"/>
        <v>100</v>
      </c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8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112"/>
      <c r="BK233" s="112"/>
      <c r="BL233" s="112"/>
      <c r="BM233" s="74"/>
      <c r="BN233" s="74"/>
      <c r="BO233" s="109"/>
      <c r="BP233" s="74"/>
      <c r="BQ233" s="74"/>
      <c r="BR233" s="109"/>
      <c r="BS233" s="74"/>
      <c r="BT233" s="74"/>
      <c r="BU233" s="109"/>
      <c r="BV233" s="74"/>
      <c r="BW233" s="74"/>
      <c r="BX233" s="109"/>
      <c r="BY233" s="74"/>
      <c r="BZ233" s="74"/>
      <c r="CA233" s="109"/>
      <c r="CB233" s="74"/>
      <c r="CC233" s="74"/>
      <c r="CD233" s="109"/>
      <c r="CE233" s="74"/>
      <c r="CF233" s="74"/>
      <c r="CG233" s="109"/>
      <c r="CH233" s="74"/>
      <c r="CI233" s="74"/>
      <c r="CJ233" s="109"/>
      <c r="CK233" s="74"/>
      <c r="CL233" s="74"/>
      <c r="CM233" s="109"/>
      <c r="CN233" s="74"/>
      <c r="CO233" s="74"/>
      <c r="CP233" s="109"/>
      <c r="CQ233" s="74"/>
      <c r="CR233" s="74"/>
      <c r="CS233" s="109"/>
      <c r="CT233" s="74"/>
      <c r="CU233" s="74"/>
      <c r="CV233" s="109"/>
      <c r="CW233" s="74"/>
      <c r="CX233" s="74"/>
      <c r="CY233" s="109"/>
      <c r="CZ233" s="74"/>
      <c r="DA233" s="74"/>
      <c r="DB233" s="74"/>
      <c r="DC233" s="74"/>
      <c r="DD233" s="74"/>
      <c r="DE233" s="109"/>
      <c r="DF233" s="74"/>
      <c r="DG233" s="74"/>
      <c r="DH233" s="74"/>
      <c r="DI233" s="78"/>
      <c r="DJ233" s="74"/>
      <c r="DK233" s="109"/>
      <c r="DL233" s="78"/>
      <c r="DM233" s="74"/>
      <c r="DN233" s="109"/>
      <c r="DO233" s="78"/>
      <c r="DP233" s="74"/>
      <c r="DQ233" s="109"/>
      <c r="DR233" s="78"/>
      <c r="DS233" s="74"/>
      <c r="DT233" s="109"/>
      <c r="DU233" s="78"/>
      <c r="DV233" s="74"/>
      <c r="DW233" s="109"/>
      <c r="DX233" s="78">
        <v>1425</v>
      </c>
      <c r="DY233" s="74">
        <v>1425</v>
      </c>
      <c r="DZ233" s="74">
        <f t="shared" si="1075"/>
        <v>100</v>
      </c>
      <c r="EA233" s="78"/>
      <c r="EB233" s="74"/>
      <c r="EC233" s="109"/>
      <c r="ED233" s="78"/>
      <c r="EE233" s="74"/>
      <c r="EF233" s="78"/>
      <c r="EG233" s="78"/>
      <c r="EH233" s="74"/>
      <c r="EI233" s="109"/>
      <c r="EJ233" s="78"/>
      <c r="EK233" s="74"/>
      <c r="EL233" s="109"/>
      <c r="EM233" s="78"/>
      <c r="EN233" s="74"/>
      <c r="EO233" s="109"/>
      <c r="EP233" s="74"/>
      <c r="EQ233" s="74"/>
      <c r="ER233" s="109"/>
      <c r="ES233" s="74"/>
      <c r="ET233" s="74"/>
      <c r="EU233" s="109"/>
      <c r="EV233" s="78"/>
      <c r="EW233" s="74"/>
      <c r="EX233" s="109"/>
      <c r="EY233" s="78"/>
      <c r="EZ233" s="74"/>
      <c r="FA233" s="109"/>
      <c r="FB233" s="78"/>
      <c r="FC233" s="74"/>
      <c r="FD233" s="109"/>
      <c r="FE233" s="78"/>
      <c r="FF233" s="74"/>
      <c r="FG233" s="109"/>
      <c r="FH233" s="78"/>
      <c r="FI233" s="74"/>
      <c r="FJ233" s="109"/>
      <c r="FK233" s="74"/>
      <c r="FL233" s="74"/>
      <c r="FM233" s="109"/>
      <c r="FN233" s="78"/>
      <c r="FO233" s="74"/>
      <c r="FP233" s="109"/>
      <c r="FQ233" s="74"/>
      <c r="FR233" s="74"/>
      <c r="FS233" s="109"/>
      <c r="FT233" s="74">
        <v>1425</v>
      </c>
      <c r="FU233" s="74">
        <v>1425</v>
      </c>
      <c r="FV233" s="74">
        <f t="shared" si="1064"/>
        <v>100</v>
      </c>
      <c r="FW233" s="74"/>
      <c r="FX233" s="74"/>
      <c r="FY233" s="109"/>
      <c r="FZ233" s="74"/>
      <c r="GA233" s="74"/>
      <c r="GB233" s="109"/>
      <c r="GC233" s="74"/>
      <c r="GD233" s="74"/>
      <c r="GE233" s="109"/>
      <c r="GF233" s="74"/>
      <c r="GG233" s="74"/>
      <c r="GH233" s="109"/>
      <c r="GI233" s="74"/>
      <c r="GJ233" s="74"/>
      <c r="GK233" s="109"/>
      <c r="GL233" s="74"/>
      <c r="GM233" s="74"/>
      <c r="GN233" s="109"/>
      <c r="GO233" s="74"/>
      <c r="GP233" s="74"/>
      <c r="GQ233" s="74"/>
      <c r="GR233" s="74"/>
      <c r="GS233" s="74"/>
      <c r="GT233" s="74"/>
      <c r="GU233" s="74"/>
      <c r="GV233" s="74"/>
      <c r="GW233" s="74"/>
      <c r="GX233" s="74"/>
      <c r="GY233" s="74"/>
      <c r="GZ233" s="74"/>
      <c r="HA233" s="74"/>
      <c r="HB233" s="74"/>
      <c r="HC233" s="74"/>
    </row>
    <row r="234" spans="1:211" s="31" customFormat="1" ht="15.75" x14ac:dyDescent="0.25">
      <c r="A234" s="41" t="s">
        <v>554</v>
      </c>
      <c r="B234" s="134">
        <f t="shared" si="938"/>
        <v>7122</v>
      </c>
      <c r="C234" s="134">
        <f t="shared" si="939"/>
        <v>7122</v>
      </c>
      <c r="D234" s="74">
        <f t="shared" si="1074"/>
        <v>100</v>
      </c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8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112"/>
      <c r="BK234" s="112"/>
      <c r="BL234" s="112"/>
      <c r="BM234" s="74"/>
      <c r="BN234" s="74"/>
      <c r="BO234" s="109"/>
      <c r="BP234" s="74"/>
      <c r="BQ234" s="74"/>
      <c r="BR234" s="109"/>
      <c r="BS234" s="74"/>
      <c r="BT234" s="74"/>
      <c r="BU234" s="109"/>
      <c r="BV234" s="74"/>
      <c r="BW234" s="74"/>
      <c r="BX234" s="109"/>
      <c r="BY234" s="74"/>
      <c r="BZ234" s="74"/>
      <c r="CA234" s="109"/>
      <c r="CB234" s="74"/>
      <c r="CC234" s="74"/>
      <c r="CD234" s="109"/>
      <c r="CE234" s="74"/>
      <c r="CF234" s="74"/>
      <c r="CG234" s="109"/>
      <c r="CH234" s="74"/>
      <c r="CI234" s="74"/>
      <c r="CJ234" s="109"/>
      <c r="CK234" s="74"/>
      <c r="CL234" s="74"/>
      <c r="CM234" s="109"/>
      <c r="CN234" s="74"/>
      <c r="CO234" s="74"/>
      <c r="CP234" s="109"/>
      <c r="CQ234" s="74"/>
      <c r="CR234" s="74"/>
      <c r="CS234" s="109"/>
      <c r="CT234" s="74"/>
      <c r="CU234" s="74"/>
      <c r="CV234" s="109"/>
      <c r="CW234" s="74"/>
      <c r="CX234" s="74"/>
      <c r="CY234" s="109"/>
      <c r="CZ234" s="74"/>
      <c r="DA234" s="74"/>
      <c r="DB234" s="74"/>
      <c r="DC234" s="74"/>
      <c r="DD234" s="74"/>
      <c r="DE234" s="109"/>
      <c r="DF234" s="74"/>
      <c r="DG234" s="74"/>
      <c r="DH234" s="74"/>
      <c r="DI234" s="78"/>
      <c r="DJ234" s="74"/>
      <c r="DK234" s="109"/>
      <c r="DL234" s="78"/>
      <c r="DM234" s="74"/>
      <c r="DN234" s="109"/>
      <c r="DO234" s="78"/>
      <c r="DP234" s="74"/>
      <c r="DQ234" s="109"/>
      <c r="DR234" s="78"/>
      <c r="DS234" s="74"/>
      <c r="DT234" s="109"/>
      <c r="DU234" s="78"/>
      <c r="DV234" s="74"/>
      <c r="DW234" s="109"/>
      <c r="DX234" s="78">
        <v>3561</v>
      </c>
      <c r="DY234" s="74">
        <v>3561</v>
      </c>
      <c r="DZ234" s="74">
        <f t="shared" si="1075"/>
        <v>100</v>
      </c>
      <c r="EA234" s="78"/>
      <c r="EB234" s="74"/>
      <c r="EC234" s="109"/>
      <c r="ED234" s="78"/>
      <c r="EE234" s="74"/>
      <c r="EF234" s="78"/>
      <c r="EG234" s="78"/>
      <c r="EH234" s="74"/>
      <c r="EI234" s="109"/>
      <c r="EJ234" s="78"/>
      <c r="EK234" s="74"/>
      <c r="EL234" s="109"/>
      <c r="EM234" s="78"/>
      <c r="EN234" s="74"/>
      <c r="EO234" s="109"/>
      <c r="EP234" s="74"/>
      <c r="EQ234" s="74"/>
      <c r="ER234" s="109"/>
      <c r="ES234" s="74"/>
      <c r="ET234" s="74"/>
      <c r="EU234" s="109"/>
      <c r="EV234" s="78"/>
      <c r="EW234" s="74"/>
      <c r="EX234" s="109"/>
      <c r="EY234" s="78"/>
      <c r="EZ234" s="74"/>
      <c r="FA234" s="109"/>
      <c r="FB234" s="78"/>
      <c r="FC234" s="74"/>
      <c r="FD234" s="109"/>
      <c r="FE234" s="78"/>
      <c r="FF234" s="74"/>
      <c r="FG234" s="109"/>
      <c r="FH234" s="78"/>
      <c r="FI234" s="74"/>
      <c r="FJ234" s="109"/>
      <c r="FK234" s="74"/>
      <c r="FL234" s="74"/>
      <c r="FM234" s="109"/>
      <c r="FN234" s="78"/>
      <c r="FO234" s="74"/>
      <c r="FP234" s="109"/>
      <c r="FQ234" s="74"/>
      <c r="FR234" s="74"/>
      <c r="FS234" s="109"/>
      <c r="FT234" s="74">
        <v>3561</v>
      </c>
      <c r="FU234" s="74">
        <v>3561</v>
      </c>
      <c r="FV234" s="74">
        <f t="shared" ref="FV234:FV245" si="1076">FU234/FT234*100</f>
        <v>100</v>
      </c>
      <c r="FW234" s="74"/>
      <c r="FX234" s="74"/>
      <c r="FY234" s="109"/>
      <c r="FZ234" s="74"/>
      <c r="GA234" s="74"/>
      <c r="GB234" s="109"/>
      <c r="GC234" s="74"/>
      <c r="GD234" s="74"/>
      <c r="GE234" s="109"/>
      <c r="GF234" s="74"/>
      <c r="GG234" s="74"/>
      <c r="GH234" s="109"/>
      <c r="GI234" s="74"/>
      <c r="GJ234" s="74"/>
      <c r="GK234" s="109"/>
      <c r="GL234" s="74"/>
      <c r="GM234" s="74"/>
      <c r="GN234" s="109"/>
      <c r="GO234" s="74"/>
      <c r="GP234" s="74"/>
      <c r="GQ234" s="74"/>
      <c r="GR234" s="74"/>
      <c r="GS234" s="74"/>
      <c r="GT234" s="74"/>
      <c r="GU234" s="74"/>
      <c r="GV234" s="74"/>
      <c r="GW234" s="74"/>
      <c r="GX234" s="74"/>
      <c r="GY234" s="74"/>
      <c r="GZ234" s="74"/>
      <c r="HA234" s="74"/>
      <c r="HB234" s="74"/>
      <c r="HC234" s="74"/>
    </row>
    <row r="235" spans="1:211" s="31" customFormat="1" ht="15.75" x14ac:dyDescent="0.25">
      <c r="A235" s="41" t="s">
        <v>555</v>
      </c>
      <c r="B235" s="134">
        <f t="shared" si="938"/>
        <v>5622</v>
      </c>
      <c r="C235" s="134">
        <f t="shared" si="939"/>
        <v>4877.9492099999998</v>
      </c>
      <c r="D235" s="74">
        <f t="shared" si="1074"/>
        <v>86.765371931696905</v>
      </c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8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112"/>
      <c r="BK235" s="112"/>
      <c r="BL235" s="112"/>
      <c r="BM235" s="74"/>
      <c r="BN235" s="74"/>
      <c r="BO235" s="109"/>
      <c r="BP235" s="74"/>
      <c r="BQ235" s="74"/>
      <c r="BR235" s="109"/>
      <c r="BS235" s="74"/>
      <c r="BT235" s="74"/>
      <c r="BU235" s="109"/>
      <c r="BV235" s="74"/>
      <c r="BW235" s="74"/>
      <c r="BX235" s="109"/>
      <c r="BY235" s="74"/>
      <c r="BZ235" s="74"/>
      <c r="CA235" s="109"/>
      <c r="CB235" s="74"/>
      <c r="CC235" s="74"/>
      <c r="CD235" s="109"/>
      <c r="CE235" s="74"/>
      <c r="CF235" s="74"/>
      <c r="CG235" s="109"/>
      <c r="CH235" s="74"/>
      <c r="CI235" s="74"/>
      <c r="CJ235" s="109"/>
      <c r="CK235" s="74"/>
      <c r="CL235" s="74"/>
      <c r="CM235" s="109"/>
      <c r="CN235" s="74"/>
      <c r="CO235" s="74"/>
      <c r="CP235" s="109"/>
      <c r="CQ235" s="74"/>
      <c r="CR235" s="74"/>
      <c r="CS235" s="109"/>
      <c r="CT235" s="74"/>
      <c r="CU235" s="74"/>
      <c r="CV235" s="109"/>
      <c r="CW235" s="74"/>
      <c r="CX235" s="74"/>
      <c r="CY235" s="109"/>
      <c r="CZ235" s="74"/>
      <c r="DA235" s="74"/>
      <c r="DB235" s="74"/>
      <c r="DC235" s="74"/>
      <c r="DD235" s="74"/>
      <c r="DE235" s="109"/>
      <c r="DF235" s="74"/>
      <c r="DG235" s="74"/>
      <c r="DH235" s="74"/>
      <c r="DI235" s="78"/>
      <c r="DJ235" s="74"/>
      <c r="DK235" s="109"/>
      <c r="DL235" s="78"/>
      <c r="DM235" s="74"/>
      <c r="DN235" s="109"/>
      <c r="DO235" s="78"/>
      <c r="DP235" s="74"/>
      <c r="DQ235" s="109"/>
      <c r="DR235" s="78"/>
      <c r="DS235" s="74"/>
      <c r="DT235" s="109"/>
      <c r="DU235" s="78"/>
      <c r="DV235" s="74"/>
      <c r="DW235" s="109"/>
      <c r="DX235" s="78">
        <v>2811</v>
      </c>
      <c r="DY235" s="74">
        <v>2811</v>
      </c>
      <c r="DZ235" s="74">
        <f t="shared" si="1075"/>
        <v>100</v>
      </c>
      <c r="EA235" s="78"/>
      <c r="EB235" s="74"/>
      <c r="EC235" s="109"/>
      <c r="ED235" s="78"/>
      <c r="EE235" s="74"/>
      <c r="EF235" s="78"/>
      <c r="EG235" s="78"/>
      <c r="EH235" s="74"/>
      <c r="EI235" s="109"/>
      <c r="EJ235" s="78"/>
      <c r="EK235" s="74"/>
      <c r="EL235" s="109"/>
      <c r="EM235" s="78"/>
      <c r="EN235" s="74"/>
      <c r="EO235" s="109"/>
      <c r="EP235" s="74"/>
      <c r="EQ235" s="74"/>
      <c r="ER235" s="109"/>
      <c r="ES235" s="74"/>
      <c r="ET235" s="74"/>
      <c r="EU235" s="109"/>
      <c r="EV235" s="78"/>
      <c r="EW235" s="74"/>
      <c r="EX235" s="109"/>
      <c r="EY235" s="78"/>
      <c r="EZ235" s="74"/>
      <c r="FA235" s="109"/>
      <c r="FB235" s="78"/>
      <c r="FC235" s="74"/>
      <c r="FD235" s="109"/>
      <c r="FE235" s="78"/>
      <c r="FF235" s="74"/>
      <c r="FG235" s="109"/>
      <c r="FH235" s="78"/>
      <c r="FI235" s="74"/>
      <c r="FJ235" s="109"/>
      <c r="FK235" s="74"/>
      <c r="FL235" s="74"/>
      <c r="FM235" s="109"/>
      <c r="FN235" s="78"/>
      <c r="FO235" s="74"/>
      <c r="FP235" s="109"/>
      <c r="FQ235" s="74"/>
      <c r="FR235" s="74"/>
      <c r="FS235" s="109"/>
      <c r="FT235" s="74">
        <v>2811</v>
      </c>
      <c r="FU235" s="74">
        <v>2066.9492099999998</v>
      </c>
      <c r="FV235" s="74">
        <f t="shared" si="1076"/>
        <v>73.530743863393795</v>
      </c>
      <c r="FW235" s="74"/>
      <c r="FX235" s="74"/>
      <c r="FY235" s="109"/>
      <c r="FZ235" s="74"/>
      <c r="GA235" s="74"/>
      <c r="GB235" s="109"/>
      <c r="GC235" s="74"/>
      <c r="GD235" s="74"/>
      <c r="GE235" s="109"/>
      <c r="GF235" s="74"/>
      <c r="GG235" s="74"/>
      <c r="GH235" s="109"/>
      <c r="GI235" s="74"/>
      <c r="GJ235" s="74"/>
      <c r="GK235" s="109"/>
      <c r="GL235" s="74"/>
      <c r="GM235" s="74"/>
      <c r="GN235" s="109"/>
      <c r="GO235" s="74"/>
      <c r="GP235" s="74"/>
      <c r="GQ235" s="74"/>
      <c r="GR235" s="74"/>
      <c r="GS235" s="74"/>
      <c r="GT235" s="74"/>
      <c r="GU235" s="74"/>
      <c r="GV235" s="74"/>
      <c r="GW235" s="74"/>
      <c r="GX235" s="74"/>
      <c r="GY235" s="74"/>
      <c r="GZ235" s="74"/>
      <c r="HA235" s="74"/>
      <c r="HB235" s="74"/>
      <c r="HC235" s="74"/>
    </row>
    <row r="236" spans="1:211" s="31" customFormat="1" ht="15.75" x14ac:dyDescent="0.25">
      <c r="A236" s="41" t="s">
        <v>556</v>
      </c>
      <c r="B236" s="134">
        <f t="shared" si="938"/>
        <v>6510</v>
      </c>
      <c r="C236" s="134">
        <f t="shared" si="939"/>
        <v>6152.2840099999994</v>
      </c>
      <c r="D236" s="74">
        <f t="shared" si="1074"/>
        <v>94.505130721966196</v>
      </c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8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>
        <v>420</v>
      </c>
      <c r="BE236" s="74">
        <v>420</v>
      </c>
      <c r="BF236" s="74">
        <f t="shared" si="993"/>
        <v>100</v>
      </c>
      <c r="BG236" s="74"/>
      <c r="BH236" s="74"/>
      <c r="BI236" s="74"/>
      <c r="BJ236" s="112"/>
      <c r="BK236" s="112"/>
      <c r="BL236" s="112"/>
      <c r="BM236" s="74"/>
      <c r="BN236" s="74"/>
      <c r="BO236" s="109"/>
      <c r="BP236" s="74"/>
      <c r="BQ236" s="74"/>
      <c r="BR236" s="109"/>
      <c r="BS236" s="74"/>
      <c r="BT236" s="74"/>
      <c r="BU236" s="109"/>
      <c r="BV236" s="74"/>
      <c r="BW236" s="74"/>
      <c r="BX236" s="109"/>
      <c r="BY236" s="74"/>
      <c r="BZ236" s="74"/>
      <c r="CA236" s="109"/>
      <c r="CB236" s="74"/>
      <c r="CC236" s="74"/>
      <c r="CD236" s="109"/>
      <c r="CE236" s="74"/>
      <c r="CF236" s="74"/>
      <c r="CG236" s="109"/>
      <c r="CH236" s="74"/>
      <c r="CI236" s="74"/>
      <c r="CJ236" s="109"/>
      <c r="CK236" s="74"/>
      <c r="CL236" s="74"/>
      <c r="CM236" s="109"/>
      <c r="CN236" s="74"/>
      <c r="CO236" s="74"/>
      <c r="CP236" s="109"/>
      <c r="CQ236" s="74"/>
      <c r="CR236" s="74"/>
      <c r="CS236" s="109"/>
      <c r="CT236" s="74"/>
      <c r="CU236" s="74"/>
      <c r="CV236" s="109"/>
      <c r="CW236" s="74"/>
      <c r="CX236" s="74"/>
      <c r="CY236" s="109"/>
      <c r="CZ236" s="74"/>
      <c r="DA236" s="74"/>
      <c r="DB236" s="74"/>
      <c r="DC236" s="74"/>
      <c r="DD236" s="74"/>
      <c r="DE236" s="109"/>
      <c r="DF236" s="74"/>
      <c r="DG236" s="74"/>
      <c r="DH236" s="74"/>
      <c r="DI236" s="78"/>
      <c r="DJ236" s="74"/>
      <c r="DK236" s="109"/>
      <c r="DL236" s="78"/>
      <c r="DM236" s="74"/>
      <c r="DN236" s="109"/>
      <c r="DO236" s="78"/>
      <c r="DP236" s="74"/>
      <c r="DQ236" s="109"/>
      <c r="DR236" s="78"/>
      <c r="DS236" s="74"/>
      <c r="DT236" s="109"/>
      <c r="DU236" s="78"/>
      <c r="DV236" s="74"/>
      <c r="DW236" s="109"/>
      <c r="DX236" s="78">
        <v>3045</v>
      </c>
      <c r="DY236" s="74">
        <v>3045</v>
      </c>
      <c r="DZ236" s="74">
        <f t="shared" si="1075"/>
        <v>100</v>
      </c>
      <c r="EA236" s="78"/>
      <c r="EB236" s="74"/>
      <c r="EC236" s="109"/>
      <c r="ED236" s="78"/>
      <c r="EE236" s="74"/>
      <c r="EF236" s="78"/>
      <c r="EG236" s="78"/>
      <c r="EH236" s="74"/>
      <c r="EI236" s="109"/>
      <c r="EJ236" s="78"/>
      <c r="EK236" s="74"/>
      <c r="EL236" s="109"/>
      <c r="EM236" s="78"/>
      <c r="EN236" s="74"/>
      <c r="EO236" s="109"/>
      <c r="EP236" s="74"/>
      <c r="EQ236" s="74"/>
      <c r="ER236" s="109"/>
      <c r="ES236" s="74"/>
      <c r="ET236" s="74"/>
      <c r="EU236" s="109"/>
      <c r="EV236" s="78"/>
      <c r="EW236" s="74"/>
      <c r="EX236" s="109"/>
      <c r="EY236" s="78"/>
      <c r="EZ236" s="74"/>
      <c r="FA236" s="109"/>
      <c r="FB236" s="78"/>
      <c r="FC236" s="74"/>
      <c r="FD236" s="109"/>
      <c r="FE236" s="78"/>
      <c r="FF236" s="74"/>
      <c r="FG236" s="109"/>
      <c r="FH236" s="78"/>
      <c r="FI236" s="74"/>
      <c r="FJ236" s="109"/>
      <c r="FK236" s="74"/>
      <c r="FL236" s="74"/>
      <c r="FM236" s="109"/>
      <c r="FN236" s="78"/>
      <c r="FO236" s="74"/>
      <c r="FP236" s="109"/>
      <c r="FQ236" s="74"/>
      <c r="FR236" s="74"/>
      <c r="FS236" s="109"/>
      <c r="FT236" s="74">
        <v>3045</v>
      </c>
      <c r="FU236" s="74">
        <v>2687.2840099999999</v>
      </c>
      <c r="FV236" s="74">
        <f t="shared" si="1076"/>
        <v>88.252348440065674</v>
      </c>
      <c r="FW236" s="74"/>
      <c r="FX236" s="74"/>
      <c r="FY236" s="109"/>
      <c r="FZ236" s="74"/>
      <c r="GA236" s="74"/>
      <c r="GB236" s="109"/>
      <c r="GC236" s="74"/>
      <c r="GD236" s="74"/>
      <c r="GE236" s="109"/>
      <c r="GF236" s="74"/>
      <c r="GG236" s="74"/>
      <c r="GH236" s="109"/>
      <c r="GI236" s="74"/>
      <c r="GJ236" s="74"/>
      <c r="GK236" s="109"/>
      <c r="GL236" s="74"/>
      <c r="GM236" s="74"/>
      <c r="GN236" s="109"/>
      <c r="GO236" s="74"/>
      <c r="GP236" s="74"/>
      <c r="GQ236" s="74"/>
      <c r="GR236" s="74"/>
      <c r="GS236" s="74"/>
      <c r="GT236" s="74"/>
      <c r="GU236" s="74"/>
      <c r="GV236" s="74"/>
      <c r="GW236" s="74"/>
      <c r="GX236" s="74"/>
      <c r="GY236" s="74"/>
      <c r="GZ236" s="74"/>
      <c r="HA236" s="74"/>
      <c r="HB236" s="74"/>
      <c r="HC236" s="74"/>
    </row>
    <row r="237" spans="1:211" s="31" customFormat="1" ht="15.75" x14ac:dyDescent="0.25">
      <c r="A237" s="41" t="s">
        <v>371</v>
      </c>
      <c r="B237" s="134">
        <f t="shared" si="938"/>
        <v>19188.79</v>
      </c>
      <c r="C237" s="134">
        <f t="shared" si="939"/>
        <v>11761.553889999999</v>
      </c>
      <c r="D237" s="74">
        <f t="shared" si="1074"/>
        <v>61.293879864233226</v>
      </c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8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>
        <v>1173.3900000000001</v>
      </c>
      <c r="BE237" s="74"/>
      <c r="BF237" s="74">
        <f t="shared" si="993"/>
        <v>0</v>
      </c>
      <c r="BG237" s="74"/>
      <c r="BH237" s="74"/>
      <c r="BI237" s="74"/>
      <c r="BJ237" s="112"/>
      <c r="BK237" s="112"/>
      <c r="BL237" s="112"/>
      <c r="BM237" s="74"/>
      <c r="BN237" s="74"/>
      <c r="BO237" s="109"/>
      <c r="BP237" s="74"/>
      <c r="BQ237" s="74"/>
      <c r="BR237" s="109"/>
      <c r="BS237" s="74"/>
      <c r="BT237" s="74"/>
      <c r="BU237" s="109"/>
      <c r="BV237" s="74"/>
      <c r="BW237" s="74"/>
      <c r="BX237" s="109"/>
      <c r="BY237" s="74"/>
      <c r="BZ237" s="74"/>
      <c r="CA237" s="109"/>
      <c r="CB237" s="74"/>
      <c r="CC237" s="74"/>
      <c r="CD237" s="109"/>
      <c r="CE237" s="74"/>
      <c r="CF237" s="74"/>
      <c r="CG237" s="109"/>
      <c r="CH237" s="74"/>
      <c r="CI237" s="74"/>
      <c r="CJ237" s="109"/>
      <c r="CK237" s="74"/>
      <c r="CL237" s="74"/>
      <c r="CM237" s="109"/>
      <c r="CN237" s="74"/>
      <c r="CO237" s="74"/>
      <c r="CP237" s="109"/>
      <c r="CQ237" s="74"/>
      <c r="CR237" s="74"/>
      <c r="CS237" s="109"/>
      <c r="CT237" s="74"/>
      <c r="CU237" s="74"/>
      <c r="CV237" s="109"/>
      <c r="CW237" s="74"/>
      <c r="CX237" s="74"/>
      <c r="CY237" s="109"/>
      <c r="CZ237" s="74">
        <v>609.4</v>
      </c>
      <c r="DA237" s="74">
        <v>609.4</v>
      </c>
      <c r="DB237" s="74">
        <f>DA237/CZ237*100</f>
        <v>100</v>
      </c>
      <c r="DC237" s="74"/>
      <c r="DD237" s="74"/>
      <c r="DE237" s="109"/>
      <c r="DF237" s="74"/>
      <c r="DG237" s="74"/>
      <c r="DH237" s="74"/>
      <c r="DI237" s="78"/>
      <c r="DJ237" s="74"/>
      <c r="DK237" s="109"/>
      <c r="DL237" s="78"/>
      <c r="DM237" s="74"/>
      <c r="DN237" s="109"/>
      <c r="DO237" s="78"/>
      <c r="DP237" s="74"/>
      <c r="DQ237" s="109"/>
      <c r="DR237" s="78"/>
      <c r="DS237" s="74"/>
      <c r="DT237" s="109"/>
      <c r="DU237" s="78"/>
      <c r="DV237" s="74"/>
      <c r="DW237" s="109"/>
      <c r="DX237" s="78">
        <v>8703</v>
      </c>
      <c r="DY237" s="74">
        <v>8703</v>
      </c>
      <c r="DZ237" s="74">
        <f t="shared" si="1075"/>
        <v>100</v>
      </c>
      <c r="EA237" s="78"/>
      <c r="EB237" s="74"/>
      <c r="EC237" s="109"/>
      <c r="ED237" s="78"/>
      <c r="EE237" s="74"/>
      <c r="EF237" s="78"/>
      <c r="EG237" s="78"/>
      <c r="EH237" s="74"/>
      <c r="EI237" s="109"/>
      <c r="EJ237" s="78"/>
      <c r="EK237" s="74"/>
      <c r="EL237" s="109"/>
      <c r="EM237" s="78"/>
      <c r="EN237" s="74"/>
      <c r="EO237" s="109"/>
      <c r="EP237" s="74"/>
      <c r="EQ237" s="74"/>
      <c r="ER237" s="109"/>
      <c r="ES237" s="74"/>
      <c r="ET237" s="74"/>
      <c r="EU237" s="109"/>
      <c r="EV237" s="78"/>
      <c r="EW237" s="74"/>
      <c r="EX237" s="109"/>
      <c r="EY237" s="78"/>
      <c r="EZ237" s="74"/>
      <c r="FA237" s="109"/>
      <c r="FB237" s="78"/>
      <c r="FC237" s="74"/>
      <c r="FD237" s="109"/>
      <c r="FE237" s="78"/>
      <c r="FF237" s="74"/>
      <c r="FG237" s="109"/>
      <c r="FH237" s="78"/>
      <c r="FI237" s="74"/>
      <c r="FJ237" s="109"/>
      <c r="FK237" s="74"/>
      <c r="FL237" s="74"/>
      <c r="FM237" s="109"/>
      <c r="FN237" s="78"/>
      <c r="FO237" s="74"/>
      <c r="FP237" s="109"/>
      <c r="FQ237" s="74"/>
      <c r="FR237" s="74"/>
      <c r="FS237" s="109"/>
      <c r="FT237" s="74">
        <v>8703</v>
      </c>
      <c r="FU237" s="74">
        <v>2449.15389</v>
      </c>
      <c r="FV237" s="74">
        <f t="shared" si="1076"/>
        <v>28.141490175801447</v>
      </c>
      <c r="FW237" s="74"/>
      <c r="FX237" s="74"/>
      <c r="FY237" s="109"/>
      <c r="FZ237" s="74"/>
      <c r="GA237" s="74"/>
      <c r="GB237" s="109"/>
      <c r="GC237" s="74"/>
      <c r="GD237" s="74"/>
      <c r="GE237" s="109"/>
      <c r="GF237" s="74"/>
      <c r="GG237" s="74"/>
      <c r="GH237" s="109"/>
      <c r="GI237" s="74"/>
      <c r="GJ237" s="74"/>
      <c r="GK237" s="109"/>
      <c r="GL237" s="74"/>
      <c r="GM237" s="74"/>
      <c r="GN237" s="109"/>
      <c r="GO237" s="74"/>
      <c r="GP237" s="74"/>
      <c r="GQ237" s="74"/>
      <c r="GR237" s="74"/>
      <c r="GS237" s="74"/>
      <c r="GT237" s="74"/>
      <c r="GU237" s="74"/>
      <c r="GV237" s="74"/>
      <c r="GW237" s="74"/>
      <c r="GX237" s="74"/>
      <c r="GY237" s="74"/>
      <c r="GZ237" s="74"/>
      <c r="HA237" s="74"/>
      <c r="HB237" s="74"/>
      <c r="HC237" s="74"/>
    </row>
    <row r="238" spans="1:211" s="31" customFormat="1" ht="15.75" x14ac:dyDescent="0.25">
      <c r="A238" s="41" t="s">
        <v>557</v>
      </c>
      <c r="B238" s="134">
        <f t="shared" si="938"/>
        <v>6936</v>
      </c>
      <c r="C238" s="134">
        <f t="shared" si="939"/>
        <v>6360.4481500000002</v>
      </c>
      <c r="D238" s="74">
        <f t="shared" si="1074"/>
        <v>91.701962946943482</v>
      </c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8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112"/>
      <c r="BK238" s="112"/>
      <c r="BL238" s="112"/>
      <c r="BM238" s="74"/>
      <c r="BN238" s="74"/>
      <c r="BO238" s="109"/>
      <c r="BP238" s="74"/>
      <c r="BQ238" s="74"/>
      <c r="BR238" s="109"/>
      <c r="BS238" s="74"/>
      <c r="BT238" s="74"/>
      <c r="BU238" s="109"/>
      <c r="BV238" s="74"/>
      <c r="BW238" s="74"/>
      <c r="BX238" s="109"/>
      <c r="BY238" s="74"/>
      <c r="BZ238" s="74"/>
      <c r="CA238" s="109"/>
      <c r="CB238" s="74"/>
      <c r="CC238" s="74"/>
      <c r="CD238" s="109"/>
      <c r="CE238" s="74"/>
      <c r="CF238" s="74"/>
      <c r="CG238" s="109"/>
      <c r="CH238" s="74"/>
      <c r="CI238" s="74"/>
      <c r="CJ238" s="109"/>
      <c r="CK238" s="74"/>
      <c r="CL238" s="74"/>
      <c r="CM238" s="109"/>
      <c r="CN238" s="74"/>
      <c r="CO238" s="74"/>
      <c r="CP238" s="109"/>
      <c r="CQ238" s="74"/>
      <c r="CR238" s="74"/>
      <c r="CS238" s="109"/>
      <c r="CT238" s="74"/>
      <c r="CU238" s="74"/>
      <c r="CV238" s="109"/>
      <c r="CW238" s="74"/>
      <c r="CX238" s="74"/>
      <c r="CY238" s="109"/>
      <c r="CZ238" s="74"/>
      <c r="DA238" s="74"/>
      <c r="DB238" s="109"/>
      <c r="DC238" s="74"/>
      <c r="DD238" s="74"/>
      <c r="DE238" s="109"/>
      <c r="DF238" s="74"/>
      <c r="DG238" s="74"/>
      <c r="DH238" s="74"/>
      <c r="DI238" s="78"/>
      <c r="DJ238" s="74"/>
      <c r="DK238" s="109"/>
      <c r="DL238" s="78"/>
      <c r="DM238" s="74"/>
      <c r="DN238" s="109"/>
      <c r="DO238" s="78"/>
      <c r="DP238" s="74"/>
      <c r="DQ238" s="109"/>
      <c r="DR238" s="78"/>
      <c r="DS238" s="74"/>
      <c r="DT238" s="109"/>
      <c r="DU238" s="78"/>
      <c r="DV238" s="74"/>
      <c r="DW238" s="109"/>
      <c r="DX238" s="78">
        <v>3468</v>
      </c>
      <c r="DY238" s="74">
        <v>3468</v>
      </c>
      <c r="DZ238" s="74">
        <f t="shared" si="1075"/>
        <v>100</v>
      </c>
      <c r="EA238" s="78"/>
      <c r="EB238" s="74"/>
      <c r="EC238" s="109"/>
      <c r="ED238" s="78"/>
      <c r="EE238" s="74"/>
      <c r="EF238" s="78"/>
      <c r="EG238" s="78"/>
      <c r="EH238" s="74"/>
      <c r="EI238" s="109"/>
      <c r="EJ238" s="78"/>
      <c r="EK238" s="74"/>
      <c r="EL238" s="109"/>
      <c r="EM238" s="78"/>
      <c r="EN238" s="74"/>
      <c r="EO238" s="109"/>
      <c r="EP238" s="74"/>
      <c r="EQ238" s="74"/>
      <c r="ER238" s="109"/>
      <c r="ES238" s="74"/>
      <c r="ET238" s="74"/>
      <c r="EU238" s="109"/>
      <c r="EV238" s="78"/>
      <c r="EW238" s="74"/>
      <c r="EX238" s="109"/>
      <c r="EY238" s="78"/>
      <c r="EZ238" s="74"/>
      <c r="FA238" s="109"/>
      <c r="FB238" s="78"/>
      <c r="FC238" s="74"/>
      <c r="FD238" s="109"/>
      <c r="FE238" s="78"/>
      <c r="FF238" s="74"/>
      <c r="FG238" s="109"/>
      <c r="FH238" s="78"/>
      <c r="FI238" s="74"/>
      <c r="FJ238" s="109"/>
      <c r="FK238" s="74"/>
      <c r="FL238" s="74"/>
      <c r="FM238" s="109"/>
      <c r="FN238" s="78"/>
      <c r="FO238" s="74"/>
      <c r="FP238" s="109"/>
      <c r="FQ238" s="74"/>
      <c r="FR238" s="74"/>
      <c r="FS238" s="109"/>
      <c r="FT238" s="74">
        <v>3468</v>
      </c>
      <c r="FU238" s="74">
        <v>2892.4481499999997</v>
      </c>
      <c r="FV238" s="74">
        <f t="shared" si="1076"/>
        <v>83.403925893886949</v>
      </c>
      <c r="FW238" s="74"/>
      <c r="FX238" s="74"/>
      <c r="FY238" s="109"/>
      <c r="FZ238" s="74"/>
      <c r="GA238" s="74"/>
      <c r="GB238" s="109"/>
      <c r="GC238" s="74"/>
      <c r="GD238" s="74"/>
      <c r="GE238" s="109"/>
      <c r="GF238" s="74"/>
      <c r="GG238" s="74"/>
      <c r="GH238" s="109"/>
      <c r="GI238" s="74"/>
      <c r="GJ238" s="74"/>
      <c r="GK238" s="109"/>
      <c r="GL238" s="74"/>
      <c r="GM238" s="74"/>
      <c r="GN238" s="109"/>
      <c r="GO238" s="74"/>
      <c r="GP238" s="74"/>
      <c r="GQ238" s="74"/>
      <c r="GR238" s="74"/>
      <c r="GS238" s="74"/>
      <c r="GT238" s="74"/>
      <c r="GU238" s="74"/>
      <c r="GV238" s="74"/>
      <c r="GW238" s="74"/>
      <c r="GX238" s="74"/>
      <c r="GY238" s="74"/>
      <c r="GZ238" s="74"/>
      <c r="HA238" s="74"/>
      <c r="HB238" s="74"/>
      <c r="HC238" s="74"/>
    </row>
    <row r="239" spans="1:211" s="31" customFormat="1" ht="15.75" x14ac:dyDescent="0.25">
      <c r="A239" s="41" t="s">
        <v>372</v>
      </c>
      <c r="B239" s="134">
        <f t="shared" si="938"/>
        <v>4728</v>
      </c>
      <c r="C239" s="134">
        <f t="shared" si="939"/>
        <v>4728</v>
      </c>
      <c r="D239" s="74">
        <f t="shared" si="1074"/>
        <v>100</v>
      </c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8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112"/>
      <c r="BK239" s="112"/>
      <c r="BL239" s="112"/>
      <c r="BM239" s="74"/>
      <c r="BN239" s="74"/>
      <c r="BO239" s="109"/>
      <c r="BP239" s="74"/>
      <c r="BQ239" s="74"/>
      <c r="BR239" s="109"/>
      <c r="BS239" s="74"/>
      <c r="BT239" s="74"/>
      <c r="BU239" s="109"/>
      <c r="BV239" s="74"/>
      <c r="BW239" s="74"/>
      <c r="BX239" s="109"/>
      <c r="BY239" s="74"/>
      <c r="BZ239" s="74"/>
      <c r="CA239" s="109"/>
      <c r="CB239" s="74"/>
      <c r="CC239" s="74"/>
      <c r="CD239" s="109"/>
      <c r="CE239" s="74"/>
      <c r="CF239" s="74"/>
      <c r="CG239" s="109"/>
      <c r="CH239" s="74"/>
      <c r="CI239" s="74"/>
      <c r="CJ239" s="109"/>
      <c r="CK239" s="74"/>
      <c r="CL239" s="74"/>
      <c r="CM239" s="109"/>
      <c r="CN239" s="74"/>
      <c r="CO239" s="74"/>
      <c r="CP239" s="109"/>
      <c r="CQ239" s="74"/>
      <c r="CR239" s="74"/>
      <c r="CS239" s="109"/>
      <c r="CT239" s="74"/>
      <c r="CU239" s="74"/>
      <c r="CV239" s="109"/>
      <c r="CW239" s="74"/>
      <c r="CX239" s="74"/>
      <c r="CY239" s="109"/>
      <c r="CZ239" s="74"/>
      <c r="DA239" s="74"/>
      <c r="DB239" s="109"/>
      <c r="DC239" s="74"/>
      <c r="DD239" s="74"/>
      <c r="DE239" s="109"/>
      <c r="DF239" s="74"/>
      <c r="DG239" s="74"/>
      <c r="DH239" s="74"/>
      <c r="DI239" s="78"/>
      <c r="DJ239" s="74"/>
      <c r="DK239" s="109"/>
      <c r="DL239" s="78"/>
      <c r="DM239" s="74"/>
      <c r="DN239" s="109"/>
      <c r="DO239" s="78"/>
      <c r="DP239" s="74"/>
      <c r="DQ239" s="109"/>
      <c r="DR239" s="78"/>
      <c r="DS239" s="74"/>
      <c r="DT239" s="109"/>
      <c r="DU239" s="78"/>
      <c r="DV239" s="74"/>
      <c r="DW239" s="109"/>
      <c r="DX239" s="78">
        <v>2364</v>
      </c>
      <c r="DY239" s="74">
        <v>2364</v>
      </c>
      <c r="DZ239" s="74">
        <f t="shared" si="1075"/>
        <v>100</v>
      </c>
      <c r="EA239" s="78"/>
      <c r="EB239" s="74"/>
      <c r="EC239" s="109"/>
      <c r="ED239" s="78"/>
      <c r="EE239" s="74"/>
      <c r="EF239" s="78"/>
      <c r="EG239" s="78"/>
      <c r="EH239" s="74"/>
      <c r="EI239" s="109"/>
      <c r="EJ239" s="78"/>
      <c r="EK239" s="74"/>
      <c r="EL239" s="109"/>
      <c r="EM239" s="78"/>
      <c r="EN239" s="74"/>
      <c r="EO239" s="109"/>
      <c r="EP239" s="74"/>
      <c r="EQ239" s="74"/>
      <c r="ER239" s="109"/>
      <c r="ES239" s="74"/>
      <c r="ET239" s="74"/>
      <c r="EU239" s="109"/>
      <c r="EV239" s="78"/>
      <c r="EW239" s="74"/>
      <c r="EX239" s="109"/>
      <c r="EY239" s="78"/>
      <c r="EZ239" s="74"/>
      <c r="FA239" s="109"/>
      <c r="FB239" s="78"/>
      <c r="FC239" s="74"/>
      <c r="FD239" s="109"/>
      <c r="FE239" s="78"/>
      <c r="FF239" s="74"/>
      <c r="FG239" s="109"/>
      <c r="FH239" s="78"/>
      <c r="FI239" s="74"/>
      <c r="FJ239" s="109"/>
      <c r="FK239" s="74"/>
      <c r="FL239" s="74"/>
      <c r="FM239" s="109"/>
      <c r="FN239" s="78"/>
      <c r="FO239" s="74"/>
      <c r="FP239" s="109"/>
      <c r="FQ239" s="74"/>
      <c r="FR239" s="74"/>
      <c r="FS239" s="109"/>
      <c r="FT239" s="74">
        <v>2364</v>
      </c>
      <c r="FU239" s="74">
        <v>2364</v>
      </c>
      <c r="FV239" s="74">
        <f t="shared" si="1076"/>
        <v>100</v>
      </c>
      <c r="FW239" s="74"/>
      <c r="FX239" s="74"/>
      <c r="FY239" s="109"/>
      <c r="FZ239" s="74"/>
      <c r="GA239" s="74"/>
      <c r="GB239" s="109"/>
      <c r="GC239" s="74"/>
      <c r="GD239" s="74"/>
      <c r="GE239" s="109"/>
      <c r="GF239" s="74"/>
      <c r="GG239" s="74"/>
      <c r="GH239" s="109"/>
      <c r="GI239" s="74"/>
      <c r="GJ239" s="74"/>
      <c r="GK239" s="109"/>
      <c r="GL239" s="74"/>
      <c r="GM239" s="74"/>
      <c r="GN239" s="109"/>
      <c r="GO239" s="74"/>
      <c r="GP239" s="74"/>
      <c r="GQ239" s="74"/>
      <c r="GR239" s="74"/>
      <c r="GS239" s="74"/>
      <c r="GT239" s="74"/>
      <c r="GU239" s="74"/>
      <c r="GV239" s="74"/>
      <c r="GW239" s="74"/>
      <c r="GX239" s="74"/>
      <c r="GY239" s="74"/>
      <c r="GZ239" s="74"/>
      <c r="HA239" s="74"/>
      <c r="HB239" s="74"/>
      <c r="HC239" s="74"/>
    </row>
    <row r="240" spans="1:211" s="31" customFormat="1" ht="15.75" x14ac:dyDescent="0.25">
      <c r="A240" s="41" t="s">
        <v>560</v>
      </c>
      <c r="B240" s="134">
        <f t="shared" si="938"/>
        <v>3908.7130000000002</v>
      </c>
      <c r="C240" s="134">
        <f t="shared" si="939"/>
        <v>3908.7130000000002</v>
      </c>
      <c r="D240" s="74">
        <f t="shared" si="1074"/>
        <v>100</v>
      </c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8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>
        <v>332.71300000000002</v>
      </c>
      <c r="BE240" s="74">
        <v>332.71300000000002</v>
      </c>
      <c r="BF240" s="74">
        <f t="shared" si="993"/>
        <v>100</v>
      </c>
      <c r="BG240" s="74"/>
      <c r="BH240" s="74"/>
      <c r="BI240" s="74"/>
      <c r="BJ240" s="112"/>
      <c r="BK240" s="112"/>
      <c r="BL240" s="112"/>
      <c r="BM240" s="74"/>
      <c r="BN240" s="74"/>
      <c r="BO240" s="109"/>
      <c r="BP240" s="74"/>
      <c r="BQ240" s="74"/>
      <c r="BR240" s="109"/>
      <c r="BS240" s="74"/>
      <c r="BT240" s="74"/>
      <c r="BU240" s="109"/>
      <c r="BV240" s="74"/>
      <c r="BW240" s="74"/>
      <c r="BX240" s="109"/>
      <c r="BY240" s="74"/>
      <c r="BZ240" s="74"/>
      <c r="CA240" s="109"/>
      <c r="CB240" s="74"/>
      <c r="CC240" s="74"/>
      <c r="CD240" s="109"/>
      <c r="CE240" s="74"/>
      <c r="CF240" s="74"/>
      <c r="CG240" s="109"/>
      <c r="CH240" s="74"/>
      <c r="CI240" s="74"/>
      <c r="CJ240" s="109"/>
      <c r="CK240" s="74"/>
      <c r="CL240" s="74"/>
      <c r="CM240" s="109"/>
      <c r="CN240" s="74"/>
      <c r="CO240" s="74"/>
      <c r="CP240" s="109"/>
      <c r="CQ240" s="74"/>
      <c r="CR240" s="74"/>
      <c r="CS240" s="109"/>
      <c r="CT240" s="74"/>
      <c r="CU240" s="74"/>
      <c r="CV240" s="109"/>
      <c r="CW240" s="74"/>
      <c r="CX240" s="74"/>
      <c r="CY240" s="109"/>
      <c r="CZ240" s="74"/>
      <c r="DA240" s="74"/>
      <c r="DB240" s="109"/>
      <c r="DC240" s="74"/>
      <c r="DD240" s="74"/>
      <c r="DE240" s="109"/>
      <c r="DF240" s="74"/>
      <c r="DG240" s="74"/>
      <c r="DH240" s="74"/>
      <c r="DI240" s="78"/>
      <c r="DJ240" s="74"/>
      <c r="DK240" s="109"/>
      <c r="DL240" s="78"/>
      <c r="DM240" s="74"/>
      <c r="DN240" s="109"/>
      <c r="DO240" s="78"/>
      <c r="DP240" s="74"/>
      <c r="DQ240" s="109"/>
      <c r="DR240" s="78"/>
      <c r="DS240" s="74"/>
      <c r="DT240" s="109"/>
      <c r="DU240" s="78"/>
      <c r="DV240" s="74"/>
      <c r="DW240" s="109"/>
      <c r="DX240" s="78">
        <v>1788</v>
      </c>
      <c r="DY240" s="74">
        <v>1788</v>
      </c>
      <c r="DZ240" s="74">
        <f t="shared" si="1075"/>
        <v>100</v>
      </c>
      <c r="EA240" s="78"/>
      <c r="EB240" s="74"/>
      <c r="EC240" s="109"/>
      <c r="ED240" s="78"/>
      <c r="EE240" s="74"/>
      <c r="EF240" s="78"/>
      <c r="EG240" s="78"/>
      <c r="EH240" s="74"/>
      <c r="EI240" s="109"/>
      <c r="EJ240" s="78"/>
      <c r="EK240" s="74"/>
      <c r="EL240" s="109"/>
      <c r="EM240" s="78"/>
      <c r="EN240" s="74"/>
      <c r="EO240" s="109"/>
      <c r="EP240" s="74"/>
      <c r="EQ240" s="74"/>
      <c r="ER240" s="109"/>
      <c r="ES240" s="74"/>
      <c r="ET240" s="74"/>
      <c r="EU240" s="109"/>
      <c r="EV240" s="78"/>
      <c r="EW240" s="74"/>
      <c r="EX240" s="109"/>
      <c r="EY240" s="78"/>
      <c r="EZ240" s="74"/>
      <c r="FA240" s="109"/>
      <c r="FB240" s="78"/>
      <c r="FC240" s="74"/>
      <c r="FD240" s="109"/>
      <c r="FE240" s="78"/>
      <c r="FF240" s="74"/>
      <c r="FG240" s="109"/>
      <c r="FH240" s="78"/>
      <c r="FI240" s="74"/>
      <c r="FJ240" s="109"/>
      <c r="FK240" s="74"/>
      <c r="FL240" s="74"/>
      <c r="FM240" s="109"/>
      <c r="FN240" s="78"/>
      <c r="FO240" s="74"/>
      <c r="FP240" s="109"/>
      <c r="FQ240" s="74"/>
      <c r="FR240" s="74"/>
      <c r="FS240" s="109"/>
      <c r="FT240" s="74">
        <v>1788</v>
      </c>
      <c r="FU240" s="74">
        <v>1788</v>
      </c>
      <c r="FV240" s="74">
        <f t="shared" si="1076"/>
        <v>100</v>
      </c>
      <c r="FW240" s="74"/>
      <c r="FX240" s="74"/>
      <c r="FY240" s="109"/>
      <c r="FZ240" s="74"/>
      <c r="GA240" s="74"/>
      <c r="GB240" s="109"/>
      <c r="GC240" s="74"/>
      <c r="GD240" s="74"/>
      <c r="GE240" s="109"/>
      <c r="GF240" s="74"/>
      <c r="GG240" s="74"/>
      <c r="GH240" s="109"/>
      <c r="GI240" s="74"/>
      <c r="GJ240" s="74"/>
      <c r="GK240" s="109"/>
      <c r="GL240" s="74"/>
      <c r="GM240" s="74"/>
      <c r="GN240" s="109"/>
      <c r="GO240" s="74"/>
      <c r="GP240" s="74"/>
      <c r="GQ240" s="74"/>
      <c r="GR240" s="74"/>
      <c r="GS240" s="74"/>
      <c r="GT240" s="74"/>
      <c r="GU240" s="74"/>
      <c r="GV240" s="74"/>
      <c r="GW240" s="74"/>
      <c r="GX240" s="74"/>
      <c r="GY240" s="74"/>
      <c r="GZ240" s="74"/>
      <c r="HA240" s="74"/>
      <c r="HB240" s="74"/>
      <c r="HC240" s="74"/>
    </row>
    <row r="241" spans="1:211" s="31" customFormat="1" ht="15.75" x14ac:dyDescent="0.25">
      <c r="A241" s="41" t="s">
        <v>559</v>
      </c>
      <c r="B241" s="134">
        <f t="shared" si="938"/>
        <v>10923.0108</v>
      </c>
      <c r="C241" s="134">
        <f t="shared" si="939"/>
        <v>8350.2420000000002</v>
      </c>
      <c r="D241" s="74">
        <f t="shared" si="1074"/>
        <v>76.44634023432441</v>
      </c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8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>
        <v>909.01080000000002</v>
      </c>
      <c r="BE241" s="74"/>
      <c r="BF241" s="74">
        <f t="shared" si="993"/>
        <v>0</v>
      </c>
      <c r="BG241" s="74"/>
      <c r="BH241" s="74"/>
      <c r="BI241" s="74"/>
      <c r="BJ241" s="112"/>
      <c r="BK241" s="112"/>
      <c r="BL241" s="112"/>
      <c r="BM241" s="74"/>
      <c r="BN241" s="74"/>
      <c r="BO241" s="109"/>
      <c r="BP241" s="74"/>
      <c r="BQ241" s="74"/>
      <c r="BR241" s="109"/>
      <c r="BS241" s="74"/>
      <c r="BT241" s="74"/>
      <c r="BU241" s="109"/>
      <c r="BV241" s="74"/>
      <c r="BW241" s="74"/>
      <c r="BX241" s="109"/>
      <c r="BY241" s="74"/>
      <c r="BZ241" s="74"/>
      <c r="CA241" s="109"/>
      <c r="CB241" s="74"/>
      <c r="CC241" s="74"/>
      <c r="CD241" s="109"/>
      <c r="CE241" s="74"/>
      <c r="CF241" s="74"/>
      <c r="CG241" s="109"/>
      <c r="CH241" s="74"/>
      <c r="CI241" s="74"/>
      <c r="CJ241" s="109"/>
      <c r="CK241" s="74"/>
      <c r="CL241" s="74"/>
      <c r="CM241" s="109"/>
      <c r="CN241" s="74"/>
      <c r="CO241" s="74"/>
      <c r="CP241" s="109"/>
      <c r="CQ241" s="74"/>
      <c r="CR241" s="74"/>
      <c r="CS241" s="109"/>
      <c r="CT241" s="74"/>
      <c r="CU241" s="74"/>
      <c r="CV241" s="109"/>
      <c r="CW241" s="74"/>
      <c r="CX241" s="74"/>
      <c r="CY241" s="109"/>
      <c r="CZ241" s="74"/>
      <c r="DA241" s="74"/>
      <c r="DB241" s="109"/>
      <c r="DC241" s="74"/>
      <c r="DD241" s="74"/>
      <c r="DE241" s="109"/>
      <c r="DF241" s="74"/>
      <c r="DG241" s="74"/>
      <c r="DH241" s="74"/>
      <c r="DI241" s="78"/>
      <c r="DJ241" s="74"/>
      <c r="DK241" s="109"/>
      <c r="DL241" s="78"/>
      <c r="DM241" s="74"/>
      <c r="DN241" s="109"/>
      <c r="DO241" s="78"/>
      <c r="DP241" s="74"/>
      <c r="DQ241" s="109"/>
      <c r="DR241" s="78"/>
      <c r="DS241" s="74"/>
      <c r="DT241" s="109"/>
      <c r="DU241" s="78"/>
      <c r="DV241" s="74"/>
      <c r="DW241" s="109"/>
      <c r="DX241" s="78">
        <v>5007</v>
      </c>
      <c r="DY241" s="74">
        <v>5007</v>
      </c>
      <c r="DZ241" s="74">
        <f t="shared" si="1075"/>
        <v>100</v>
      </c>
      <c r="EA241" s="78"/>
      <c r="EB241" s="74"/>
      <c r="EC241" s="109"/>
      <c r="ED241" s="78"/>
      <c r="EE241" s="74"/>
      <c r="EF241" s="78"/>
      <c r="EG241" s="78"/>
      <c r="EH241" s="74"/>
      <c r="EI241" s="109"/>
      <c r="EJ241" s="78"/>
      <c r="EK241" s="74"/>
      <c r="EL241" s="109"/>
      <c r="EM241" s="78"/>
      <c r="EN241" s="74"/>
      <c r="EO241" s="109"/>
      <c r="EP241" s="74"/>
      <c r="EQ241" s="74"/>
      <c r="ER241" s="109"/>
      <c r="ES241" s="74"/>
      <c r="ET241" s="74"/>
      <c r="EU241" s="109"/>
      <c r="EV241" s="78"/>
      <c r="EW241" s="74"/>
      <c r="EX241" s="109"/>
      <c r="EY241" s="78"/>
      <c r="EZ241" s="74"/>
      <c r="FA241" s="109"/>
      <c r="FB241" s="78"/>
      <c r="FC241" s="74"/>
      <c r="FD241" s="109"/>
      <c r="FE241" s="78"/>
      <c r="FF241" s="74"/>
      <c r="FG241" s="109"/>
      <c r="FH241" s="78"/>
      <c r="FI241" s="74"/>
      <c r="FJ241" s="109"/>
      <c r="FK241" s="74"/>
      <c r="FL241" s="74"/>
      <c r="FM241" s="109"/>
      <c r="FN241" s="78"/>
      <c r="FO241" s="74"/>
      <c r="FP241" s="109"/>
      <c r="FQ241" s="74"/>
      <c r="FR241" s="74"/>
      <c r="FS241" s="109"/>
      <c r="FT241" s="74">
        <v>5007</v>
      </c>
      <c r="FU241" s="74">
        <v>3343.2420000000002</v>
      </c>
      <c r="FV241" s="74">
        <f t="shared" si="1076"/>
        <v>66.771360095865788</v>
      </c>
      <c r="FW241" s="74"/>
      <c r="FX241" s="74"/>
      <c r="FY241" s="109"/>
      <c r="FZ241" s="74"/>
      <c r="GA241" s="74"/>
      <c r="GB241" s="109"/>
      <c r="GC241" s="74"/>
      <c r="GD241" s="74"/>
      <c r="GE241" s="109"/>
      <c r="GF241" s="74"/>
      <c r="GG241" s="74"/>
      <c r="GH241" s="109"/>
      <c r="GI241" s="74"/>
      <c r="GJ241" s="74"/>
      <c r="GK241" s="109"/>
      <c r="GL241" s="74"/>
      <c r="GM241" s="74"/>
      <c r="GN241" s="109"/>
      <c r="GO241" s="74"/>
      <c r="GP241" s="74"/>
      <c r="GQ241" s="74"/>
      <c r="GR241" s="74"/>
      <c r="GS241" s="74"/>
      <c r="GT241" s="74"/>
      <c r="GU241" s="74"/>
      <c r="GV241" s="74"/>
      <c r="GW241" s="74"/>
      <c r="GX241" s="74"/>
      <c r="GY241" s="74"/>
      <c r="GZ241" s="74"/>
      <c r="HA241" s="74"/>
      <c r="HB241" s="74"/>
      <c r="HC241" s="74"/>
    </row>
    <row r="242" spans="1:211" s="32" customFormat="1" ht="31.5" x14ac:dyDescent="0.25">
      <c r="A242" s="40" t="s">
        <v>354</v>
      </c>
      <c r="B242" s="133">
        <f t="shared" si="938"/>
        <v>142328.22839200002</v>
      </c>
      <c r="C242" s="133">
        <f t="shared" si="939"/>
        <v>115048.59721000001</v>
      </c>
      <c r="D242" s="91">
        <f t="shared" ref="D242" si="1077">C242/B242*100</f>
        <v>80.833295341197868</v>
      </c>
      <c r="E242" s="92">
        <f t="shared" ref="E242:BL242" si="1078">E243+E244+E245+E246+E247+E248+E249+E250+E251+E252+E253+E254</f>
        <v>0</v>
      </c>
      <c r="F242" s="92">
        <f t="shared" si="1078"/>
        <v>0</v>
      </c>
      <c r="G242" s="92"/>
      <c r="H242" s="92">
        <f t="shared" si="1078"/>
        <v>193</v>
      </c>
      <c r="I242" s="92">
        <f t="shared" si="1078"/>
        <v>193</v>
      </c>
      <c r="J242" s="91">
        <f>I242/H242*100</f>
        <v>100</v>
      </c>
      <c r="K242" s="92">
        <f t="shared" ref="K242:M242" si="1079">K243+K244+K245+K246+K247+K248+K249+K250+K251+K252+K253+K254</f>
        <v>0</v>
      </c>
      <c r="L242" s="92">
        <f t="shared" si="1079"/>
        <v>0</v>
      </c>
      <c r="M242" s="92">
        <f t="shared" si="1079"/>
        <v>0</v>
      </c>
      <c r="N242" s="92">
        <f t="shared" ref="N242:P242" si="1080">N243+N244+N245+N246+N247+N248+N249+N250+N251+N252+N253+N254</f>
        <v>0</v>
      </c>
      <c r="O242" s="92">
        <f t="shared" si="1080"/>
        <v>0</v>
      </c>
      <c r="P242" s="92">
        <f t="shared" si="1080"/>
        <v>0</v>
      </c>
      <c r="Q242" s="92">
        <f t="shared" ref="Q242:S242" si="1081">Q243+Q244+Q245+Q246+Q247+Q248+Q249+Q250+Q251+Q252+Q253+Q254</f>
        <v>0</v>
      </c>
      <c r="R242" s="92">
        <f t="shared" si="1081"/>
        <v>0</v>
      </c>
      <c r="S242" s="92">
        <f t="shared" si="1081"/>
        <v>0</v>
      </c>
      <c r="T242" s="92">
        <f t="shared" ref="T242:V242" si="1082">T243+T244+T245+T246+T247+T248+T249+T250+T251+T252+T253+T254</f>
        <v>0</v>
      </c>
      <c r="U242" s="92">
        <f t="shared" si="1082"/>
        <v>0</v>
      </c>
      <c r="V242" s="92">
        <f t="shared" si="1082"/>
        <v>0</v>
      </c>
      <c r="W242" s="92">
        <f t="shared" ref="W242:Y242" si="1083">W243+W244+W245+W246+W247+W248+W249+W250+W251+W252+W253+W254</f>
        <v>0</v>
      </c>
      <c r="X242" s="92">
        <f t="shared" si="1083"/>
        <v>0</v>
      </c>
      <c r="Y242" s="92">
        <f t="shared" si="1083"/>
        <v>0</v>
      </c>
      <c r="Z242" s="92">
        <f t="shared" si="1078"/>
        <v>465.24240000000003</v>
      </c>
      <c r="AA242" s="92">
        <f t="shared" si="1078"/>
        <v>465.24240000000003</v>
      </c>
      <c r="AB242" s="92">
        <f t="shared" si="1037"/>
        <v>100</v>
      </c>
      <c r="AC242" s="92">
        <f t="shared" si="1078"/>
        <v>0</v>
      </c>
      <c r="AD242" s="92">
        <f t="shared" si="1078"/>
        <v>0</v>
      </c>
      <c r="AE242" s="92">
        <f t="shared" si="1078"/>
        <v>0</v>
      </c>
      <c r="AF242" s="92">
        <f t="shared" si="1078"/>
        <v>0</v>
      </c>
      <c r="AG242" s="92">
        <f t="shared" si="1078"/>
        <v>0</v>
      </c>
      <c r="AH242" s="92">
        <f t="shared" si="1078"/>
        <v>0</v>
      </c>
      <c r="AI242" s="92">
        <f t="shared" si="1078"/>
        <v>0</v>
      </c>
      <c r="AJ242" s="92">
        <f t="shared" si="1078"/>
        <v>0</v>
      </c>
      <c r="AK242" s="92">
        <f t="shared" si="1078"/>
        <v>0</v>
      </c>
      <c r="AL242" s="92">
        <f t="shared" si="1078"/>
        <v>0</v>
      </c>
      <c r="AM242" s="92">
        <f t="shared" si="1078"/>
        <v>0</v>
      </c>
      <c r="AN242" s="92">
        <f t="shared" si="1078"/>
        <v>0</v>
      </c>
      <c r="AO242" s="92">
        <f t="shared" si="1078"/>
        <v>51.020422000000003</v>
      </c>
      <c r="AP242" s="92">
        <f t="shared" si="1078"/>
        <v>51.020420000000001</v>
      </c>
      <c r="AQ242" s="91">
        <f>AP242/AO242*100</f>
        <v>99.999996080001068</v>
      </c>
      <c r="AR242" s="92">
        <f t="shared" ref="AR242:AS242" si="1084">AR243+AR244+AR245+AR246+AR247+AR248+AR249+AR250+AR251+AR252+AR253+AR254</f>
        <v>73.183999999999997</v>
      </c>
      <c r="AS242" s="92">
        <f t="shared" si="1084"/>
        <v>73.183999999999997</v>
      </c>
      <c r="AT242" s="91">
        <f>AS242/AR242*100</f>
        <v>100</v>
      </c>
      <c r="AU242" s="92"/>
      <c r="AV242" s="92"/>
      <c r="AW242" s="91"/>
      <c r="AX242" s="92"/>
      <c r="AY242" s="92"/>
      <c r="AZ242" s="91"/>
      <c r="BA242" s="92">
        <f t="shared" si="1078"/>
        <v>0</v>
      </c>
      <c r="BB242" s="92">
        <f t="shared" si="1078"/>
        <v>0</v>
      </c>
      <c r="BC242" s="92">
        <f t="shared" si="1078"/>
        <v>0</v>
      </c>
      <c r="BD242" s="92">
        <f t="shared" si="1078"/>
        <v>3644.6594800000003</v>
      </c>
      <c r="BE242" s="92">
        <f t="shared" si="1078"/>
        <v>1010.8741100000001</v>
      </c>
      <c r="BF242" s="91">
        <f t="shared" si="993"/>
        <v>27.735762848275748</v>
      </c>
      <c r="BG242" s="92">
        <f t="shared" si="1078"/>
        <v>11000</v>
      </c>
      <c r="BH242" s="92">
        <f t="shared" si="1078"/>
        <v>11000</v>
      </c>
      <c r="BI242" s="91">
        <f t="shared" ref="BI242" si="1085">BH242/BG242*100</f>
        <v>100</v>
      </c>
      <c r="BJ242" s="92">
        <f t="shared" si="1078"/>
        <v>18033.5</v>
      </c>
      <c r="BK242" s="92">
        <f t="shared" si="1078"/>
        <v>11713.554699999999</v>
      </c>
      <c r="BL242" s="92">
        <f t="shared" si="1078"/>
        <v>64.95441650262012</v>
      </c>
      <c r="BM242" s="92">
        <f t="shared" ref="BM242:DG242" si="1086">BM243+BM244+BM245+BM246+BM247+BM248+BM249+BM250+BM251+BM252+BM253+BM254</f>
        <v>0</v>
      </c>
      <c r="BN242" s="92">
        <f t="shared" si="1086"/>
        <v>0</v>
      </c>
      <c r="BO242" s="92">
        <f t="shared" si="1086"/>
        <v>0</v>
      </c>
      <c r="BP242" s="92">
        <f t="shared" ref="BP242:BR242" si="1087">BP243+BP244+BP245+BP246+BP247+BP248+BP249+BP250+BP251+BP252+BP253+BP254</f>
        <v>0</v>
      </c>
      <c r="BQ242" s="92">
        <f t="shared" si="1087"/>
        <v>0</v>
      </c>
      <c r="BR242" s="92">
        <f t="shared" si="1087"/>
        <v>0</v>
      </c>
      <c r="BS242" s="92">
        <f t="shared" si="1086"/>
        <v>2585.7469999999998</v>
      </c>
      <c r="BT242" s="92">
        <f t="shared" si="1086"/>
        <v>1574.04278</v>
      </c>
      <c r="BU242" s="92">
        <f t="shared" si="1086"/>
        <v>60.873812480494038</v>
      </c>
      <c r="BV242" s="92">
        <f t="shared" ref="BV242:BW242" si="1088">BV243+BV244+BV245+BV246+BV247+BV248+BV249+BV250+BV251+BV252+BV253+BV254</f>
        <v>517.15300000000002</v>
      </c>
      <c r="BW242" s="92">
        <f t="shared" si="1088"/>
        <v>517.15300000000002</v>
      </c>
      <c r="BX242" s="92">
        <f t="shared" ref="BX242:BX243" si="1089">BW242/BV242*100</f>
        <v>100</v>
      </c>
      <c r="BY242" s="92">
        <f t="shared" ref="BY242:BZ242" si="1090">BY243+BY244+BY245+BY246+BY247+BY248+BY249+BY250+BY251+BY252+BY253+BY254</f>
        <v>560</v>
      </c>
      <c r="BZ242" s="92">
        <f t="shared" si="1090"/>
        <v>129.33000000000001</v>
      </c>
      <c r="CA242" s="92">
        <f t="shared" ref="CA242:CA243" si="1091">BZ242/BY242*100</f>
        <v>23.094642857142858</v>
      </c>
      <c r="CB242" s="92">
        <f t="shared" si="1086"/>
        <v>0</v>
      </c>
      <c r="CC242" s="92">
        <f t="shared" si="1086"/>
        <v>0</v>
      </c>
      <c r="CD242" s="92">
        <f t="shared" si="1086"/>
        <v>0</v>
      </c>
      <c r="CE242" s="92">
        <f t="shared" si="1086"/>
        <v>0</v>
      </c>
      <c r="CF242" s="92">
        <f t="shared" si="1086"/>
        <v>0</v>
      </c>
      <c r="CG242" s="92">
        <f t="shared" si="1086"/>
        <v>0</v>
      </c>
      <c r="CH242" s="92">
        <f t="shared" ref="CH242:CJ242" si="1092">CH243+CH244+CH245+CH246+CH247+CH248+CH249+CH250+CH251+CH252+CH253+CH254</f>
        <v>0</v>
      </c>
      <c r="CI242" s="92">
        <f t="shared" si="1092"/>
        <v>0</v>
      </c>
      <c r="CJ242" s="92">
        <f t="shared" si="1092"/>
        <v>0</v>
      </c>
      <c r="CK242" s="92">
        <f t="shared" si="1086"/>
        <v>0</v>
      </c>
      <c r="CL242" s="92">
        <f t="shared" si="1086"/>
        <v>0</v>
      </c>
      <c r="CM242" s="92">
        <f t="shared" si="1086"/>
        <v>0</v>
      </c>
      <c r="CN242" s="92">
        <f t="shared" si="1086"/>
        <v>0</v>
      </c>
      <c r="CO242" s="92">
        <f t="shared" si="1086"/>
        <v>0</v>
      </c>
      <c r="CP242" s="92">
        <f t="shared" si="1086"/>
        <v>0</v>
      </c>
      <c r="CQ242" s="92">
        <f t="shared" ref="CQ242:CS242" si="1093">CQ243+CQ244+CQ245+CQ246+CQ247+CQ248+CQ249+CQ250+CQ251+CQ252+CQ253+CQ254</f>
        <v>0</v>
      </c>
      <c r="CR242" s="92">
        <f t="shared" si="1093"/>
        <v>0</v>
      </c>
      <c r="CS242" s="92">
        <f t="shared" si="1093"/>
        <v>0</v>
      </c>
      <c r="CT242" s="92">
        <f t="shared" si="1086"/>
        <v>0</v>
      </c>
      <c r="CU242" s="92">
        <f t="shared" si="1086"/>
        <v>0</v>
      </c>
      <c r="CV242" s="92">
        <f t="shared" si="1086"/>
        <v>0</v>
      </c>
      <c r="CW242" s="92">
        <f t="shared" si="1086"/>
        <v>0</v>
      </c>
      <c r="CX242" s="92">
        <f t="shared" si="1086"/>
        <v>0</v>
      </c>
      <c r="CY242" s="92">
        <f t="shared" si="1086"/>
        <v>0</v>
      </c>
      <c r="CZ242" s="92">
        <f t="shared" si="1086"/>
        <v>0</v>
      </c>
      <c r="DA242" s="92">
        <f t="shared" si="1086"/>
        <v>0</v>
      </c>
      <c r="DB242" s="92">
        <f t="shared" si="1086"/>
        <v>0</v>
      </c>
      <c r="DC242" s="92">
        <f t="shared" si="1086"/>
        <v>211.4</v>
      </c>
      <c r="DD242" s="92">
        <f t="shared" si="1086"/>
        <v>38.56</v>
      </c>
      <c r="DE242" s="92">
        <f>DD242/DC242*100</f>
        <v>18.240302743614002</v>
      </c>
      <c r="DF242" s="92">
        <f t="shared" si="1086"/>
        <v>4511.6401999999998</v>
      </c>
      <c r="DG242" s="92">
        <f t="shared" si="1086"/>
        <v>4511.6401999999998</v>
      </c>
      <c r="DH242" s="92">
        <f t="shared" ref="DH242:DH255" si="1094">DG242/DF242*100</f>
        <v>100</v>
      </c>
      <c r="DI242" s="92">
        <f t="shared" ref="DI242:DY242" si="1095">DI243+DI244+DI245+DI246+DI247+DI248+DI249+DI250+DI251+DI252+DI253+DI254</f>
        <v>0</v>
      </c>
      <c r="DJ242" s="92">
        <f t="shared" si="1095"/>
        <v>0</v>
      </c>
      <c r="DK242" s="92">
        <f t="shared" si="1095"/>
        <v>0</v>
      </c>
      <c r="DL242" s="92">
        <f t="shared" ref="DL242:DN242" si="1096">DL243+DL244+DL245+DL246+DL247+DL248+DL249+DL250+DL251+DL252+DL253+DL254</f>
        <v>0</v>
      </c>
      <c r="DM242" s="92">
        <f t="shared" si="1096"/>
        <v>0</v>
      </c>
      <c r="DN242" s="92">
        <f t="shared" si="1096"/>
        <v>0</v>
      </c>
      <c r="DO242" s="92">
        <f t="shared" ref="DO242:DQ242" si="1097">DO243+DO244+DO245+DO246+DO247+DO248+DO249+DO250+DO251+DO252+DO253+DO254</f>
        <v>0</v>
      </c>
      <c r="DP242" s="92">
        <f t="shared" si="1097"/>
        <v>0</v>
      </c>
      <c r="DQ242" s="92">
        <f t="shared" si="1097"/>
        <v>0</v>
      </c>
      <c r="DR242" s="92">
        <f t="shared" ref="DR242:DT242" si="1098">DR243+DR244+DR245+DR246+DR247+DR248+DR249+DR250+DR251+DR252+DR253+DR254</f>
        <v>0</v>
      </c>
      <c r="DS242" s="92">
        <f t="shared" si="1098"/>
        <v>0</v>
      </c>
      <c r="DT242" s="92">
        <f t="shared" si="1098"/>
        <v>0</v>
      </c>
      <c r="DU242" s="92">
        <f t="shared" si="1095"/>
        <v>8829.4</v>
      </c>
      <c r="DV242" s="92">
        <f t="shared" si="1095"/>
        <v>5330.1618699999999</v>
      </c>
      <c r="DW242" s="92">
        <f t="shared" si="132"/>
        <v>60.368336127030155</v>
      </c>
      <c r="DX242" s="92">
        <f t="shared" si="1095"/>
        <v>21591</v>
      </c>
      <c r="DY242" s="92">
        <f t="shared" si="1095"/>
        <v>21591</v>
      </c>
      <c r="DZ242" s="91">
        <f t="shared" si="1075"/>
        <v>100</v>
      </c>
      <c r="EA242" s="92">
        <f t="shared" ref="EA242:EB242" si="1099">EA243+EA244+EA245+EA246+EA247+EA248+EA249+EA250+EA251+EA252+EA253+EA254</f>
        <v>3620.0447999999997</v>
      </c>
      <c r="EB242" s="92">
        <f t="shared" si="1099"/>
        <v>1434.9430300000001</v>
      </c>
      <c r="EC242" s="92">
        <f>EB242/EA242*100</f>
        <v>39.638819663226279</v>
      </c>
      <c r="ED242" s="92">
        <f t="shared" ref="ED242:EE242" si="1100">ED243+ED244+ED245+ED246+ED247+ED248+ED249+ED250+ED251+ED252+ED253+ED254</f>
        <v>517.15520000000004</v>
      </c>
      <c r="EE242" s="92">
        <f t="shared" si="1100"/>
        <v>517.15520000000004</v>
      </c>
      <c r="EF242" s="92">
        <f t="shared" ref="EF242:EF243" si="1101">EE242/ED242*100</f>
        <v>100</v>
      </c>
      <c r="EG242" s="92">
        <f t="shared" ref="EG242:EH242" si="1102">EG243+EG244+EG245+EG246+EG247+EG248+EG249+EG250+EG251+EG252+EG253+EG254</f>
        <v>880</v>
      </c>
      <c r="EH242" s="92">
        <f t="shared" si="1102"/>
        <v>5.5</v>
      </c>
      <c r="EI242" s="92">
        <f>EH242/EG242*100</f>
        <v>0.625</v>
      </c>
      <c r="EJ242" s="92">
        <f t="shared" ref="EJ242:EK242" si="1103">EJ243+EJ244+EJ245+EJ246+EJ247+EJ248+EJ249+EJ250+EJ251+EJ252+EJ253+EJ254</f>
        <v>3137.4920000000002</v>
      </c>
      <c r="EK242" s="92">
        <f t="shared" si="1103"/>
        <v>2746.2495800000002</v>
      </c>
      <c r="EL242" s="92">
        <f>EK242/EJ242*100</f>
        <v>87.530090275927392</v>
      </c>
      <c r="EM242" s="92">
        <f t="shared" ref="EM242:EU242" si="1104">EM243+EM244+EM245+EM246+EM247+EM248+EM249+EM250+EM251+EM252+EM253+EM254</f>
        <v>0</v>
      </c>
      <c r="EN242" s="92">
        <f t="shared" si="1104"/>
        <v>0</v>
      </c>
      <c r="EO242" s="92">
        <f t="shared" si="1104"/>
        <v>0</v>
      </c>
      <c r="EP242" s="92">
        <f t="shared" si="1104"/>
        <v>2000</v>
      </c>
      <c r="EQ242" s="92">
        <f t="shared" si="1104"/>
        <v>2000</v>
      </c>
      <c r="ER242" s="92">
        <f t="shared" si="1104"/>
        <v>100</v>
      </c>
      <c r="ES242" s="92">
        <f t="shared" si="1104"/>
        <v>2000</v>
      </c>
      <c r="ET242" s="92">
        <f t="shared" si="1104"/>
        <v>2000</v>
      </c>
      <c r="EU242" s="92">
        <f t="shared" si="1104"/>
        <v>100</v>
      </c>
      <c r="EV242" s="92">
        <f t="shared" ref="EV242:EX242" si="1105">EV243+EV244+EV245+EV246+EV247+EV248+EV249+EV250+EV251+EV252+EV253+EV254</f>
        <v>0</v>
      </c>
      <c r="EW242" s="92">
        <f t="shared" si="1105"/>
        <v>0</v>
      </c>
      <c r="EX242" s="92">
        <f t="shared" si="1105"/>
        <v>0</v>
      </c>
      <c r="EY242" s="92">
        <f t="shared" ref="EY242:FA242" si="1106">EY243+EY244+EY245+EY246+EY247+EY248+EY249+EY250+EY251+EY252+EY253+EY254</f>
        <v>0</v>
      </c>
      <c r="EZ242" s="92">
        <f t="shared" si="1106"/>
        <v>0</v>
      </c>
      <c r="FA242" s="92">
        <f t="shared" si="1106"/>
        <v>0</v>
      </c>
      <c r="FB242" s="92">
        <f t="shared" ref="FB242:FD242" si="1107">FB243+FB244+FB245+FB246+FB247+FB248+FB249+FB250+FB251+FB252+FB253+FB254</f>
        <v>0</v>
      </c>
      <c r="FC242" s="92">
        <f t="shared" si="1107"/>
        <v>0</v>
      </c>
      <c r="FD242" s="92">
        <f t="shared" si="1107"/>
        <v>0</v>
      </c>
      <c r="FE242" s="92">
        <f t="shared" ref="FE242:FG242" si="1108">FE243+FE244+FE245+FE246+FE247+FE248+FE249+FE250+FE251+FE252+FE253+FE254</f>
        <v>0</v>
      </c>
      <c r="FF242" s="92">
        <f t="shared" si="1108"/>
        <v>0</v>
      </c>
      <c r="FG242" s="92">
        <f t="shared" si="1108"/>
        <v>0</v>
      </c>
      <c r="FH242" s="92">
        <f t="shared" ref="FH242:FL242" si="1109">FH243+FH244+FH245+FH246+FH247+FH248+FH249+FH250+FH251+FH252+FH253+FH254</f>
        <v>0</v>
      </c>
      <c r="FI242" s="92">
        <f t="shared" si="1109"/>
        <v>0</v>
      </c>
      <c r="FJ242" s="92">
        <f t="shared" si="1109"/>
        <v>0</v>
      </c>
      <c r="FK242" s="92"/>
      <c r="FL242" s="92">
        <f t="shared" si="1109"/>
        <v>0</v>
      </c>
      <c r="FM242" s="92"/>
      <c r="FN242" s="92">
        <f t="shared" ref="FN242:FP242" si="1110">FN243+FN244+FN245+FN246+FN247+FN248+FN249+FN250+FN251+FN252+FN253+FN254</f>
        <v>0</v>
      </c>
      <c r="FO242" s="92">
        <f t="shared" si="1110"/>
        <v>0</v>
      </c>
      <c r="FP242" s="92">
        <f t="shared" si="1110"/>
        <v>0</v>
      </c>
      <c r="FQ242" s="92"/>
      <c r="FR242" s="92">
        <f t="shared" ref="FR242" si="1111">FR243+FR244+FR245+FR246+FR247+FR248+FR249+FR250+FR251+FR252+FR253+FR254</f>
        <v>0</v>
      </c>
      <c r="FS242" s="92"/>
      <c r="FT242" s="92">
        <f t="shared" ref="FT242:FX242" si="1112">FT243+FT244+FT245+FT246+FT247+FT248+FT249+FT250+FT251+FT252+FT253+FT254</f>
        <v>21591</v>
      </c>
      <c r="FU242" s="92">
        <f t="shared" si="1112"/>
        <v>17728.139920000001</v>
      </c>
      <c r="FV242" s="91">
        <f t="shared" si="1076"/>
        <v>82.108933907646701</v>
      </c>
      <c r="FW242" s="92">
        <f t="shared" si="1112"/>
        <v>33538.089890000003</v>
      </c>
      <c r="FX242" s="92">
        <f t="shared" si="1112"/>
        <v>28569.846000000001</v>
      </c>
      <c r="FY242" s="92">
        <f t="shared" ref="FY242:FY243" si="1113">FX242/FW242*100</f>
        <v>85.186264613473483</v>
      </c>
      <c r="FZ242" s="92">
        <f t="shared" ref="FZ242:GA242" si="1114">FZ243+FZ244+FZ245+FZ246+FZ247+FZ248+FZ249+FZ250+FZ251+FZ252+FZ253+FZ254</f>
        <v>1848</v>
      </c>
      <c r="GA242" s="92">
        <f t="shared" si="1114"/>
        <v>1848</v>
      </c>
      <c r="GB242" s="92">
        <f t="shared" ref="GB242:GB243" si="1115">GA242/FZ242*100</f>
        <v>100</v>
      </c>
      <c r="GC242" s="92">
        <f t="shared" ref="GC242:GE242" si="1116">GC243+GC244+GC245+GC246+GC247+GC248+GC249+GC250+GC251+GC252+GC253+GC254</f>
        <v>0</v>
      </c>
      <c r="GD242" s="92">
        <f t="shared" si="1116"/>
        <v>0</v>
      </c>
      <c r="GE242" s="92">
        <f t="shared" si="1116"/>
        <v>0</v>
      </c>
      <c r="GF242" s="92">
        <f t="shared" ref="GF242:GQ242" si="1117">GF243+GF244+GF245+GF246+GF247+GF248+GF249+GF250+GF251+GF252+GF253+GF254</f>
        <v>0</v>
      </c>
      <c r="GG242" s="92">
        <f t="shared" si="1117"/>
        <v>0</v>
      </c>
      <c r="GH242" s="92">
        <f t="shared" si="1117"/>
        <v>0</v>
      </c>
      <c r="GI242" s="92">
        <f t="shared" si="1117"/>
        <v>0</v>
      </c>
      <c r="GJ242" s="92">
        <f t="shared" si="1117"/>
        <v>0</v>
      </c>
      <c r="GK242" s="92">
        <f t="shared" si="1117"/>
        <v>0</v>
      </c>
      <c r="GL242" s="92">
        <f t="shared" si="1117"/>
        <v>0</v>
      </c>
      <c r="GM242" s="92">
        <f t="shared" si="1117"/>
        <v>0</v>
      </c>
      <c r="GN242" s="92">
        <f t="shared" si="1117"/>
        <v>0</v>
      </c>
      <c r="GO242" s="92">
        <f t="shared" si="1117"/>
        <v>0</v>
      </c>
      <c r="GP242" s="92">
        <f t="shared" si="1117"/>
        <v>0</v>
      </c>
      <c r="GQ242" s="92">
        <f t="shared" si="1117"/>
        <v>0</v>
      </c>
      <c r="GR242" s="92">
        <f t="shared" ref="GR242:GT242" si="1118">GR243+GR244+GR245+GR246+GR247+GR248+GR249+GR250+GR251+GR252+GR253+GR254</f>
        <v>0</v>
      </c>
      <c r="GS242" s="92">
        <f t="shared" si="1118"/>
        <v>0</v>
      </c>
      <c r="GT242" s="92">
        <f t="shared" si="1118"/>
        <v>0</v>
      </c>
      <c r="GU242" s="92">
        <f t="shared" ref="GU242:GY242" si="1119">GU243+GU244+GU245+GU246+GU247+GU248+GU249+GU250+GU251+GU252+GU253+GU254</f>
        <v>0</v>
      </c>
      <c r="GV242" s="92">
        <f t="shared" si="1119"/>
        <v>0</v>
      </c>
      <c r="GW242" s="92">
        <f t="shared" si="1119"/>
        <v>0</v>
      </c>
      <c r="GX242" s="92">
        <f t="shared" si="1119"/>
        <v>929.5</v>
      </c>
      <c r="GY242" s="92">
        <f t="shared" si="1119"/>
        <v>0</v>
      </c>
      <c r="GZ242" s="91">
        <f t="shared" ref="GZ242" si="1120">GY242/GX242*100</f>
        <v>0</v>
      </c>
      <c r="HA242" s="92"/>
      <c r="HB242" s="92"/>
      <c r="HC242" s="91"/>
    </row>
    <row r="243" spans="1:211" s="31" customFormat="1" ht="15.75" x14ac:dyDescent="0.25">
      <c r="A243" s="41" t="s">
        <v>352</v>
      </c>
      <c r="B243" s="134">
        <f t="shared" si="938"/>
        <v>84501.568912000017</v>
      </c>
      <c r="C243" s="134">
        <f t="shared" si="939"/>
        <v>63718.583180000001</v>
      </c>
      <c r="D243" s="74">
        <f t="shared" si="104"/>
        <v>75.405207264679987</v>
      </c>
      <c r="E243" s="74"/>
      <c r="F243" s="74"/>
      <c r="G243" s="74"/>
      <c r="H243" s="78">
        <v>193</v>
      </c>
      <c r="I243" s="78">
        <v>193</v>
      </c>
      <c r="J243" s="74">
        <f>I243/H243*100</f>
        <v>100</v>
      </c>
      <c r="K243" s="78"/>
      <c r="L243" s="78"/>
      <c r="M243" s="74"/>
      <c r="N243" s="78"/>
      <c r="O243" s="78"/>
      <c r="P243" s="74"/>
      <c r="Q243" s="78"/>
      <c r="R243" s="78"/>
      <c r="S243" s="74"/>
      <c r="T243" s="78"/>
      <c r="U243" s="78"/>
      <c r="V243" s="74"/>
      <c r="W243" s="78"/>
      <c r="X243" s="78"/>
      <c r="Y243" s="74"/>
      <c r="Z243" s="74">
        <v>465.24240000000003</v>
      </c>
      <c r="AA243" s="74">
        <v>465.24240000000003</v>
      </c>
      <c r="AB243" s="78">
        <f>AA243/Z243*100</f>
        <v>100</v>
      </c>
      <c r="AC243" s="74"/>
      <c r="AD243" s="74"/>
      <c r="AE243" s="78"/>
      <c r="AF243" s="78">
        <v>0</v>
      </c>
      <c r="AG243" s="78">
        <v>0</v>
      </c>
      <c r="AH243" s="74"/>
      <c r="AI243" s="78"/>
      <c r="AJ243" s="78"/>
      <c r="AK243" s="78"/>
      <c r="AL243" s="78"/>
      <c r="AM243" s="78"/>
      <c r="AN243" s="74"/>
      <c r="AO243" s="78">
        <v>51.020422000000003</v>
      </c>
      <c r="AP243" s="78">
        <v>51.020420000000001</v>
      </c>
      <c r="AQ243" s="74">
        <f>AP243/AO243*100</f>
        <v>99.999996080001068</v>
      </c>
      <c r="AR243" s="78">
        <v>73.183999999999997</v>
      </c>
      <c r="AS243" s="78">
        <v>73.183999999999997</v>
      </c>
      <c r="AT243" s="74">
        <f>AS243/AR243*100</f>
        <v>100</v>
      </c>
      <c r="AU243" s="78"/>
      <c r="AV243" s="78"/>
      <c r="AW243" s="74"/>
      <c r="AX243" s="78"/>
      <c r="AY243" s="78"/>
      <c r="AZ243" s="74"/>
      <c r="BA243" s="78"/>
      <c r="BB243" s="78"/>
      <c r="BC243" s="74"/>
      <c r="BD243" s="74"/>
      <c r="BE243" s="74"/>
      <c r="BF243" s="74"/>
      <c r="BG243" s="78">
        <v>0</v>
      </c>
      <c r="BH243" s="78"/>
      <c r="BI243" s="74"/>
      <c r="BJ243" s="78">
        <v>18033.5</v>
      </c>
      <c r="BK243" s="74">
        <v>11713.554699999999</v>
      </c>
      <c r="BL243" s="78">
        <f t="shared" si="118"/>
        <v>64.95441650262012</v>
      </c>
      <c r="BM243" s="78"/>
      <c r="BN243" s="78"/>
      <c r="BO243" s="78"/>
      <c r="BP243" s="78"/>
      <c r="BQ243" s="78"/>
      <c r="BR243" s="78"/>
      <c r="BS243" s="78">
        <v>2585.7469999999998</v>
      </c>
      <c r="BT243" s="78">
        <v>1574.04278</v>
      </c>
      <c r="BU243" s="78">
        <f t="shared" si="121"/>
        <v>60.873812480494038</v>
      </c>
      <c r="BV243" s="78">
        <v>517.15300000000002</v>
      </c>
      <c r="BW243" s="78">
        <v>517.15300000000002</v>
      </c>
      <c r="BX243" s="78">
        <f t="shared" si="1089"/>
        <v>100</v>
      </c>
      <c r="BY243" s="78">
        <v>560</v>
      </c>
      <c r="BZ243" s="78">
        <v>129.33000000000001</v>
      </c>
      <c r="CA243" s="78">
        <f t="shared" si="1091"/>
        <v>23.094642857142858</v>
      </c>
      <c r="CB243" s="78"/>
      <c r="CC243" s="108"/>
      <c r="CD243" s="108"/>
      <c r="CE243" s="78"/>
      <c r="CF243" s="108"/>
      <c r="CG243" s="108"/>
      <c r="CH243" s="78"/>
      <c r="CI243" s="108"/>
      <c r="CJ243" s="108"/>
      <c r="CK243" s="78"/>
      <c r="CL243" s="108"/>
      <c r="CM243" s="108"/>
      <c r="CN243" s="78"/>
      <c r="CO243" s="108"/>
      <c r="CP243" s="108"/>
      <c r="CQ243" s="78"/>
      <c r="CR243" s="108"/>
      <c r="CS243" s="108"/>
      <c r="CT243" s="78"/>
      <c r="CU243" s="108"/>
      <c r="CV243" s="108"/>
      <c r="CW243" s="78"/>
      <c r="CX243" s="108"/>
      <c r="CY243" s="108"/>
      <c r="CZ243" s="78"/>
      <c r="DA243" s="129"/>
      <c r="DB243" s="108"/>
      <c r="DC243" s="78">
        <v>211.4</v>
      </c>
      <c r="DD243" s="78">
        <v>38.56</v>
      </c>
      <c r="DE243" s="78">
        <f>DD243/DC243*100</f>
        <v>18.240302743614002</v>
      </c>
      <c r="DF243" s="78">
        <v>4511.6401999999998</v>
      </c>
      <c r="DG243" s="78">
        <v>4511.6401999999998</v>
      </c>
      <c r="DH243" s="78">
        <f t="shared" si="1094"/>
        <v>100</v>
      </c>
      <c r="DI243" s="78"/>
      <c r="DJ243" s="108"/>
      <c r="DK243" s="108"/>
      <c r="DL243" s="78"/>
      <c r="DM243" s="108"/>
      <c r="DN243" s="108"/>
      <c r="DO243" s="78"/>
      <c r="DP243" s="108"/>
      <c r="DQ243" s="108"/>
      <c r="DR243" s="78"/>
      <c r="DS243" s="108"/>
      <c r="DT243" s="108"/>
      <c r="DU243" s="78">
        <v>8829.4</v>
      </c>
      <c r="DV243" s="78">
        <v>5330.1618699999999</v>
      </c>
      <c r="DW243" s="78">
        <f t="shared" si="132"/>
        <v>60.368336127030155</v>
      </c>
      <c r="DX243" s="78"/>
      <c r="DY243" s="108"/>
      <c r="DZ243" s="74"/>
      <c r="EA243" s="78">
        <v>3620.0447999999997</v>
      </c>
      <c r="EB243" s="78">
        <v>1434.9430300000001</v>
      </c>
      <c r="EC243" s="78">
        <f>EB243/EA243*100</f>
        <v>39.638819663226279</v>
      </c>
      <c r="ED243" s="78">
        <v>517.15520000000004</v>
      </c>
      <c r="EE243" s="78">
        <v>517.15520000000004</v>
      </c>
      <c r="EF243" s="78">
        <f t="shared" si="1101"/>
        <v>100</v>
      </c>
      <c r="EG243" s="78">
        <v>880</v>
      </c>
      <c r="EH243" s="78">
        <v>5.5</v>
      </c>
      <c r="EI243" s="78">
        <f>EH243/EG243*100</f>
        <v>0.625</v>
      </c>
      <c r="EJ243" s="78">
        <v>3137.4920000000002</v>
      </c>
      <c r="EK243" s="78">
        <v>2746.2495800000002</v>
      </c>
      <c r="EL243" s="78">
        <f>EK243/EJ243*100</f>
        <v>87.530090275927392</v>
      </c>
      <c r="EM243" s="78"/>
      <c r="EN243" s="108"/>
      <c r="EO243" s="108"/>
      <c r="EP243" s="78">
        <v>2000</v>
      </c>
      <c r="EQ243" s="78">
        <v>2000</v>
      </c>
      <c r="ER243" s="78">
        <f t="shared" ref="ER243" si="1121">EQ243/EP243*100</f>
        <v>100</v>
      </c>
      <c r="ES243" s="78">
        <v>2000</v>
      </c>
      <c r="ET243" s="78">
        <v>2000</v>
      </c>
      <c r="EU243" s="78">
        <f>ET243/ES243*100</f>
        <v>100</v>
      </c>
      <c r="EV243" s="78"/>
      <c r="EW243" s="108"/>
      <c r="EX243" s="108"/>
      <c r="EY243" s="78"/>
      <c r="EZ243" s="108"/>
      <c r="FA243" s="108"/>
      <c r="FB243" s="78"/>
      <c r="FC243" s="108"/>
      <c r="FD243" s="108"/>
      <c r="FE243" s="78"/>
      <c r="FF243" s="108"/>
      <c r="FG243" s="108"/>
      <c r="FH243" s="78"/>
      <c r="FI243" s="108"/>
      <c r="FJ243" s="108"/>
      <c r="FK243" s="78"/>
      <c r="FL243" s="78"/>
      <c r="FM243" s="78"/>
      <c r="FN243" s="78"/>
      <c r="FO243" s="108"/>
      <c r="FP243" s="108"/>
      <c r="FQ243" s="78"/>
      <c r="FR243" s="78"/>
      <c r="FS243" s="78"/>
      <c r="FT243" s="78"/>
      <c r="FU243" s="78"/>
      <c r="FV243" s="74"/>
      <c r="FW243" s="78">
        <v>33538.089890000003</v>
      </c>
      <c r="FX243" s="78">
        <v>28569.846000000001</v>
      </c>
      <c r="FY243" s="78">
        <f t="shared" si="1113"/>
        <v>85.186264613473483</v>
      </c>
      <c r="FZ243" s="78">
        <v>1848</v>
      </c>
      <c r="GA243" s="78">
        <v>1848</v>
      </c>
      <c r="GB243" s="78">
        <f t="shared" si="1115"/>
        <v>100</v>
      </c>
      <c r="GC243" s="78"/>
      <c r="GD243" s="78"/>
      <c r="GE243" s="78"/>
      <c r="GF243" s="78"/>
      <c r="GG243" s="78"/>
      <c r="GH243" s="78"/>
      <c r="GI243" s="78"/>
      <c r="GJ243" s="78"/>
      <c r="GK243" s="78"/>
      <c r="GL243" s="78"/>
      <c r="GM243" s="78"/>
      <c r="GN243" s="78"/>
      <c r="GO243" s="78">
        <v>0</v>
      </c>
      <c r="GP243" s="78">
        <v>0</v>
      </c>
      <c r="GQ243" s="74"/>
      <c r="GR243" s="78">
        <v>0</v>
      </c>
      <c r="GS243" s="78">
        <v>0</v>
      </c>
      <c r="GT243" s="74"/>
      <c r="GU243" s="78">
        <v>0</v>
      </c>
      <c r="GV243" s="78">
        <v>0</v>
      </c>
      <c r="GW243" s="74"/>
      <c r="GX243" s="78">
        <v>929.5</v>
      </c>
      <c r="GY243" s="78"/>
      <c r="GZ243" s="74">
        <f t="shared" ref="GZ243" si="1122">GY243/GX243*100</f>
        <v>0</v>
      </c>
      <c r="HA243" s="78"/>
      <c r="HB243" s="78"/>
      <c r="HC243" s="74"/>
    </row>
    <row r="244" spans="1:211" s="31" customFormat="1" ht="15.75" x14ac:dyDescent="0.25">
      <c r="A244" s="41" t="s">
        <v>561</v>
      </c>
      <c r="B244" s="134">
        <f t="shared" si="938"/>
        <v>4590</v>
      </c>
      <c r="C244" s="134">
        <f t="shared" si="939"/>
        <v>4341.3259200000002</v>
      </c>
      <c r="D244" s="74">
        <f t="shared" si="104"/>
        <v>94.582264052287584</v>
      </c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112"/>
      <c r="BK244" s="112"/>
      <c r="BL244" s="112"/>
      <c r="BM244" s="74"/>
      <c r="BN244" s="74"/>
      <c r="BO244" s="109"/>
      <c r="BP244" s="74"/>
      <c r="BQ244" s="74"/>
      <c r="BR244" s="109"/>
      <c r="BS244" s="74"/>
      <c r="BT244" s="74"/>
      <c r="BU244" s="109"/>
      <c r="BV244" s="74"/>
      <c r="BW244" s="74"/>
      <c r="BX244" s="109"/>
      <c r="BY244" s="74"/>
      <c r="BZ244" s="74"/>
      <c r="CA244" s="109"/>
      <c r="CB244" s="74"/>
      <c r="CC244" s="74"/>
      <c r="CD244" s="74"/>
      <c r="CE244" s="74"/>
      <c r="CF244" s="74"/>
      <c r="CG244" s="74"/>
      <c r="CH244" s="74"/>
      <c r="CI244" s="74"/>
      <c r="CJ244" s="74"/>
      <c r="CK244" s="74"/>
      <c r="CL244" s="74"/>
      <c r="CM244" s="74"/>
      <c r="CN244" s="74"/>
      <c r="CO244" s="74"/>
      <c r="CP244" s="109"/>
      <c r="CQ244" s="74"/>
      <c r="CR244" s="74"/>
      <c r="CS244" s="109"/>
      <c r="CT244" s="74"/>
      <c r="CU244" s="74"/>
      <c r="CV244" s="109"/>
      <c r="CW244" s="74"/>
      <c r="CX244" s="74"/>
      <c r="CY244" s="109"/>
      <c r="CZ244" s="74"/>
      <c r="DA244" s="74"/>
      <c r="DB244" s="109"/>
      <c r="DC244" s="74"/>
      <c r="DD244" s="74"/>
      <c r="DE244" s="109"/>
      <c r="DF244" s="74"/>
      <c r="DG244" s="74"/>
      <c r="DH244" s="78"/>
      <c r="DI244" s="78"/>
      <c r="DJ244" s="74"/>
      <c r="DK244" s="109"/>
      <c r="DL244" s="78"/>
      <c r="DM244" s="74"/>
      <c r="DN244" s="109"/>
      <c r="DO244" s="78"/>
      <c r="DP244" s="74"/>
      <c r="DQ244" s="109"/>
      <c r="DR244" s="78"/>
      <c r="DS244" s="74"/>
      <c r="DT244" s="109"/>
      <c r="DU244" s="78"/>
      <c r="DV244" s="74"/>
      <c r="DW244" s="109"/>
      <c r="DX244" s="78">
        <v>2295</v>
      </c>
      <c r="DY244" s="74">
        <v>2295</v>
      </c>
      <c r="DZ244" s="74">
        <f t="shared" si="1075"/>
        <v>100</v>
      </c>
      <c r="EA244" s="78"/>
      <c r="EB244" s="74"/>
      <c r="EC244" s="109"/>
      <c r="ED244" s="78"/>
      <c r="EE244" s="74"/>
      <c r="EF244" s="109"/>
      <c r="EG244" s="78"/>
      <c r="EH244" s="74"/>
      <c r="EI244" s="109"/>
      <c r="EJ244" s="78"/>
      <c r="EK244" s="74"/>
      <c r="EL244" s="109"/>
      <c r="EM244" s="78"/>
      <c r="EN244" s="74"/>
      <c r="EO244" s="109"/>
      <c r="EP244" s="74"/>
      <c r="EQ244" s="74"/>
      <c r="ER244" s="109"/>
      <c r="ES244" s="74"/>
      <c r="ET244" s="74"/>
      <c r="EU244" s="109"/>
      <c r="EV244" s="78"/>
      <c r="EW244" s="74"/>
      <c r="EX244" s="109"/>
      <c r="EY244" s="78"/>
      <c r="EZ244" s="74"/>
      <c r="FA244" s="109"/>
      <c r="FB244" s="78"/>
      <c r="FC244" s="74"/>
      <c r="FD244" s="109"/>
      <c r="FE244" s="78"/>
      <c r="FF244" s="74"/>
      <c r="FG244" s="109"/>
      <c r="FH244" s="78"/>
      <c r="FI244" s="74"/>
      <c r="FJ244" s="109"/>
      <c r="FK244" s="74"/>
      <c r="FL244" s="74"/>
      <c r="FM244" s="109"/>
      <c r="FN244" s="78"/>
      <c r="FO244" s="74"/>
      <c r="FP244" s="109"/>
      <c r="FQ244" s="74"/>
      <c r="FR244" s="74"/>
      <c r="FS244" s="109"/>
      <c r="FT244" s="74">
        <v>2295</v>
      </c>
      <c r="FU244" s="74">
        <v>2046.32592</v>
      </c>
      <c r="FV244" s="74">
        <f t="shared" si="1076"/>
        <v>89.164528104575155</v>
      </c>
      <c r="FW244" s="74"/>
      <c r="FX244" s="74"/>
      <c r="FY244" s="109"/>
      <c r="FZ244" s="74"/>
      <c r="GA244" s="74"/>
      <c r="GB244" s="109"/>
      <c r="GC244" s="74"/>
      <c r="GD244" s="74"/>
      <c r="GE244" s="109"/>
      <c r="GF244" s="74"/>
      <c r="GG244" s="74"/>
      <c r="GH244" s="109"/>
      <c r="GI244" s="74"/>
      <c r="GJ244" s="74"/>
      <c r="GK244" s="109"/>
      <c r="GL244" s="74"/>
      <c r="GM244" s="74"/>
      <c r="GN244" s="109"/>
      <c r="GO244" s="74"/>
      <c r="GP244" s="74"/>
      <c r="GQ244" s="74"/>
      <c r="GR244" s="74"/>
      <c r="GS244" s="74"/>
      <c r="GT244" s="74"/>
      <c r="GU244" s="74"/>
      <c r="GV244" s="74"/>
      <c r="GW244" s="74"/>
      <c r="GX244" s="74"/>
      <c r="GY244" s="74"/>
      <c r="GZ244" s="74"/>
      <c r="HA244" s="74"/>
      <c r="HB244" s="74"/>
      <c r="HC244" s="74"/>
    </row>
    <row r="245" spans="1:211" s="31" customFormat="1" ht="15.75" x14ac:dyDescent="0.25">
      <c r="A245" s="41" t="s">
        <v>400</v>
      </c>
      <c r="B245" s="134">
        <f t="shared" si="938"/>
        <v>2724</v>
      </c>
      <c r="C245" s="134">
        <f t="shared" si="939"/>
        <v>2724</v>
      </c>
      <c r="D245" s="74">
        <f t="shared" si="104"/>
        <v>100</v>
      </c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112"/>
      <c r="BK245" s="112"/>
      <c r="BL245" s="112"/>
      <c r="BM245" s="74"/>
      <c r="BN245" s="74"/>
      <c r="BO245" s="109"/>
      <c r="BP245" s="74"/>
      <c r="BQ245" s="74"/>
      <c r="BR245" s="109"/>
      <c r="BS245" s="74"/>
      <c r="BT245" s="74"/>
      <c r="BU245" s="109"/>
      <c r="BV245" s="74"/>
      <c r="BW245" s="74"/>
      <c r="BX245" s="109"/>
      <c r="BY245" s="74"/>
      <c r="BZ245" s="74"/>
      <c r="CA245" s="109"/>
      <c r="CB245" s="74"/>
      <c r="CC245" s="74"/>
      <c r="CD245" s="74"/>
      <c r="CE245" s="74"/>
      <c r="CF245" s="74"/>
      <c r="CG245" s="74"/>
      <c r="CH245" s="74"/>
      <c r="CI245" s="74"/>
      <c r="CJ245" s="74"/>
      <c r="CK245" s="74"/>
      <c r="CL245" s="74"/>
      <c r="CM245" s="74"/>
      <c r="CN245" s="74"/>
      <c r="CO245" s="74"/>
      <c r="CP245" s="109"/>
      <c r="CQ245" s="74"/>
      <c r="CR245" s="74"/>
      <c r="CS245" s="109"/>
      <c r="CT245" s="74"/>
      <c r="CU245" s="74"/>
      <c r="CV245" s="109"/>
      <c r="CW245" s="74"/>
      <c r="CX245" s="74"/>
      <c r="CY245" s="109"/>
      <c r="CZ245" s="74"/>
      <c r="DA245" s="74"/>
      <c r="DB245" s="109"/>
      <c r="DC245" s="74"/>
      <c r="DD245" s="74"/>
      <c r="DE245" s="109"/>
      <c r="DF245" s="74"/>
      <c r="DG245" s="74"/>
      <c r="DH245" s="78"/>
      <c r="DI245" s="78"/>
      <c r="DJ245" s="74"/>
      <c r="DK245" s="109"/>
      <c r="DL245" s="78"/>
      <c r="DM245" s="74"/>
      <c r="DN245" s="109"/>
      <c r="DO245" s="78"/>
      <c r="DP245" s="74"/>
      <c r="DQ245" s="109"/>
      <c r="DR245" s="78"/>
      <c r="DS245" s="74"/>
      <c r="DT245" s="109"/>
      <c r="DU245" s="78"/>
      <c r="DV245" s="74"/>
      <c r="DW245" s="109"/>
      <c r="DX245" s="78">
        <v>1362</v>
      </c>
      <c r="DY245" s="74">
        <v>1362</v>
      </c>
      <c r="DZ245" s="74">
        <f t="shared" si="1075"/>
        <v>100</v>
      </c>
      <c r="EA245" s="78"/>
      <c r="EB245" s="74"/>
      <c r="EC245" s="109"/>
      <c r="ED245" s="78"/>
      <c r="EE245" s="74"/>
      <c r="EF245" s="109"/>
      <c r="EG245" s="78"/>
      <c r="EH245" s="74"/>
      <c r="EI245" s="109"/>
      <c r="EJ245" s="78"/>
      <c r="EK245" s="74"/>
      <c r="EL245" s="109"/>
      <c r="EM245" s="78"/>
      <c r="EN245" s="74"/>
      <c r="EO245" s="109"/>
      <c r="EP245" s="74"/>
      <c r="EQ245" s="74"/>
      <c r="ER245" s="109"/>
      <c r="ES245" s="74"/>
      <c r="ET245" s="74"/>
      <c r="EU245" s="109"/>
      <c r="EV245" s="78"/>
      <c r="EW245" s="74"/>
      <c r="EX245" s="109"/>
      <c r="EY245" s="78"/>
      <c r="EZ245" s="74"/>
      <c r="FA245" s="109"/>
      <c r="FB245" s="78"/>
      <c r="FC245" s="74"/>
      <c r="FD245" s="109"/>
      <c r="FE245" s="78"/>
      <c r="FF245" s="74"/>
      <c r="FG245" s="109"/>
      <c r="FH245" s="78"/>
      <c r="FI245" s="74"/>
      <c r="FJ245" s="109"/>
      <c r="FK245" s="74"/>
      <c r="FL245" s="74"/>
      <c r="FM245" s="109"/>
      <c r="FN245" s="78"/>
      <c r="FO245" s="74"/>
      <c r="FP245" s="109"/>
      <c r="FQ245" s="74"/>
      <c r="FR245" s="74"/>
      <c r="FS245" s="109"/>
      <c r="FT245" s="74">
        <v>1362</v>
      </c>
      <c r="FU245" s="74">
        <v>1362</v>
      </c>
      <c r="FV245" s="74">
        <f t="shared" si="1076"/>
        <v>100</v>
      </c>
      <c r="FW245" s="74"/>
      <c r="FX245" s="74"/>
      <c r="FY245" s="109"/>
      <c r="FZ245" s="74"/>
      <c r="GA245" s="74"/>
      <c r="GB245" s="109"/>
      <c r="GC245" s="74"/>
      <c r="GD245" s="74"/>
      <c r="GE245" s="109"/>
      <c r="GF245" s="74"/>
      <c r="GG245" s="74"/>
      <c r="GH245" s="109"/>
      <c r="GI245" s="74"/>
      <c r="GJ245" s="74"/>
      <c r="GK245" s="109"/>
      <c r="GL245" s="74"/>
      <c r="GM245" s="74"/>
      <c r="GN245" s="109"/>
      <c r="GO245" s="74"/>
      <c r="GP245" s="74"/>
      <c r="GQ245" s="74"/>
      <c r="GR245" s="74"/>
      <c r="GS245" s="74"/>
      <c r="GT245" s="74"/>
      <c r="GU245" s="74"/>
      <c r="GV245" s="74"/>
      <c r="GW245" s="74"/>
      <c r="GX245" s="74"/>
      <c r="GY245" s="74"/>
      <c r="GZ245" s="74"/>
      <c r="HA245" s="74"/>
      <c r="HB245" s="74"/>
      <c r="HC245" s="74"/>
    </row>
    <row r="246" spans="1:211" s="31" customFormat="1" ht="15.75" x14ac:dyDescent="0.25">
      <c r="A246" s="41" t="s">
        <v>562</v>
      </c>
      <c r="B246" s="134">
        <f t="shared" si="938"/>
        <v>4794</v>
      </c>
      <c r="C246" s="134">
        <f t="shared" si="939"/>
        <v>4794</v>
      </c>
      <c r="D246" s="74">
        <f t="shared" si="104"/>
        <v>100</v>
      </c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112"/>
      <c r="BK246" s="112"/>
      <c r="BL246" s="112"/>
      <c r="BM246" s="74"/>
      <c r="BN246" s="74"/>
      <c r="BO246" s="109"/>
      <c r="BP246" s="74"/>
      <c r="BQ246" s="74"/>
      <c r="BR246" s="109"/>
      <c r="BS246" s="74"/>
      <c r="BT246" s="74"/>
      <c r="BU246" s="109"/>
      <c r="BV246" s="74"/>
      <c r="BW246" s="74"/>
      <c r="BX246" s="109"/>
      <c r="BY246" s="74"/>
      <c r="BZ246" s="74"/>
      <c r="CA246" s="109"/>
      <c r="CB246" s="74"/>
      <c r="CC246" s="74"/>
      <c r="CD246" s="74"/>
      <c r="CE246" s="74"/>
      <c r="CF246" s="74"/>
      <c r="CG246" s="74"/>
      <c r="CH246" s="74"/>
      <c r="CI246" s="74"/>
      <c r="CJ246" s="74"/>
      <c r="CK246" s="74"/>
      <c r="CL246" s="74"/>
      <c r="CM246" s="74"/>
      <c r="CN246" s="74"/>
      <c r="CO246" s="74"/>
      <c r="CP246" s="109"/>
      <c r="CQ246" s="74"/>
      <c r="CR246" s="74"/>
      <c r="CS246" s="109"/>
      <c r="CT246" s="74"/>
      <c r="CU246" s="74"/>
      <c r="CV246" s="109"/>
      <c r="CW246" s="74"/>
      <c r="CX246" s="74"/>
      <c r="CY246" s="109"/>
      <c r="CZ246" s="74"/>
      <c r="DA246" s="74"/>
      <c r="DB246" s="74"/>
      <c r="DC246" s="74"/>
      <c r="DD246" s="74"/>
      <c r="DE246" s="109"/>
      <c r="DF246" s="74"/>
      <c r="DG246" s="74"/>
      <c r="DH246" s="78"/>
      <c r="DI246" s="78"/>
      <c r="DJ246" s="74"/>
      <c r="DK246" s="109"/>
      <c r="DL246" s="78"/>
      <c r="DM246" s="74"/>
      <c r="DN246" s="109"/>
      <c r="DO246" s="78"/>
      <c r="DP246" s="74"/>
      <c r="DQ246" s="109"/>
      <c r="DR246" s="78"/>
      <c r="DS246" s="74"/>
      <c r="DT246" s="109"/>
      <c r="DU246" s="78"/>
      <c r="DV246" s="74"/>
      <c r="DW246" s="109"/>
      <c r="DX246" s="78">
        <v>2397</v>
      </c>
      <c r="DY246" s="74">
        <v>2397</v>
      </c>
      <c r="DZ246" s="74">
        <f t="shared" si="1075"/>
        <v>100</v>
      </c>
      <c r="EA246" s="78"/>
      <c r="EB246" s="74"/>
      <c r="EC246" s="109"/>
      <c r="ED246" s="78"/>
      <c r="EE246" s="74"/>
      <c r="EF246" s="109"/>
      <c r="EG246" s="78"/>
      <c r="EH246" s="74"/>
      <c r="EI246" s="109"/>
      <c r="EJ246" s="78"/>
      <c r="EK246" s="74"/>
      <c r="EL246" s="109"/>
      <c r="EM246" s="78"/>
      <c r="EN246" s="74"/>
      <c r="EO246" s="109"/>
      <c r="EP246" s="74"/>
      <c r="EQ246" s="74"/>
      <c r="ER246" s="109"/>
      <c r="ES246" s="74"/>
      <c r="ET246" s="74"/>
      <c r="EU246" s="109"/>
      <c r="EV246" s="78"/>
      <c r="EW246" s="74"/>
      <c r="EX246" s="109"/>
      <c r="EY246" s="78"/>
      <c r="EZ246" s="74"/>
      <c r="FA246" s="109"/>
      <c r="FB246" s="78"/>
      <c r="FC246" s="74"/>
      <c r="FD246" s="109"/>
      <c r="FE246" s="78"/>
      <c r="FF246" s="74"/>
      <c r="FG246" s="109"/>
      <c r="FH246" s="78"/>
      <c r="FI246" s="74"/>
      <c r="FJ246" s="109"/>
      <c r="FK246" s="74"/>
      <c r="FL246" s="74"/>
      <c r="FM246" s="109"/>
      <c r="FN246" s="78"/>
      <c r="FO246" s="74"/>
      <c r="FP246" s="109"/>
      <c r="FQ246" s="74"/>
      <c r="FR246" s="74"/>
      <c r="FS246" s="109"/>
      <c r="FT246" s="74">
        <v>2397</v>
      </c>
      <c r="FU246" s="74">
        <v>2397</v>
      </c>
      <c r="FV246" s="74">
        <f t="shared" ref="FV246:FV254" si="1123">FU246/FT246*100</f>
        <v>100</v>
      </c>
      <c r="FW246" s="74"/>
      <c r="FX246" s="74"/>
      <c r="FY246" s="109"/>
      <c r="FZ246" s="74"/>
      <c r="GA246" s="74"/>
      <c r="GB246" s="109"/>
      <c r="GC246" s="74"/>
      <c r="GD246" s="74"/>
      <c r="GE246" s="109"/>
      <c r="GF246" s="74"/>
      <c r="GG246" s="74"/>
      <c r="GH246" s="109"/>
      <c r="GI246" s="74"/>
      <c r="GJ246" s="74"/>
      <c r="GK246" s="109"/>
      <c r="GL246" s="74"/>
      <c r="GM246" s="74"/>
      <c r="GN246" s="109"/>
      <c r="GO246" s="74"/>
      <c r="GP246" s="74"/>
      <c r="GQ246" s="74"/>
      <c r="GR246" s="74"/>
      <c r="GS246" s="74"/>
      <c r="GT246" s="74"/>
      <c r="GU246" s="74"/>
      <c r="GV246" s="74"/>
      <c r="GW246" s="74"/>
      <c r="GX246" s="74"/>
      <c r="GY246" s="74"/>
      <c r="GZ246" s="74"/>
      <c r="HA246" s="74"/>
      <c r="HB246" s="74"/>
      <c r="HC246" s="74"/>
    </row>
    <row r="247" spans="1:211" s="31" customFormat="1" ht="15.75" x14ac:dyDescent="0.25">
      <c r="A247" s="41" t="s">
        <v>364</v>
      </c>
      <c r="B247" s="134">
        <f t="shared" si="938"/>
        <v>5948.79468</v>
      </c>
      <c r="C247" s="134">
        <f t="shared" si="939"/>
        <v>5153.9292000000005</v>
      </c>
      <c r="D247" s="74">
        <f t="shared" si="104"/>
        <v>86.638209540625809</v>
      </c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>
        <v>1244.79468</v>
      </c>
      <c r="BE247" s="74">
        <v>449.92920000000004</v>
      </c>
      <c r="BF247" s="74">
        <f t="shared" si="993"/>
        <v>36.144852418553079</v>
      </c>
      <c r="BG247" s="74"/>
      <c r="BH247" s="74"/>
      <c r="BI247" s="74"/>
      <c r="BJ247" s="112"/>
      <c r="BK247" s="112"/>
      <c r="BL247" s="112"/>
      <c r="BM247" s="74"/>
      <c r="BN247" s="74"/>
      <c r="BO247" s="109"/>
      <c r="BP247" s="74"/>
      <c r="BQ247" s="74"/>
      <c r="BR247" s="109"/>
      <c r="BS247" s="74"/>
      <c r="BT247" s="74"/>
      <c r="BU247" s="109"/>
      <c r="BV247" s="74"/>
      <c r="BW247" s="74"/>
      <c r="BX247" s="109"/>
      <c r="BY247" s="74"/>
      <c r="BZ247" s="74"/>
      <c r="CA247" s="109"/>
      <c r="CB247" s="74"/>
      <c r="CC247" s="74"/>
      <c r="CD247" s="74"/>
      <c r="CE247" s="74"/>
      <c r="CF247" s="74"/>
      <c r="CG247" s="74"/>
      <c r="CH247" s="74"/>
      <c r="CI247" s="74"/>
      <c r="CJ247" s="74"/>
      <c r="CK247" s="74"/>
      <c r="CL247" s="74"/>
      <c r="CM247" s="74"/>
      <c r="CN247" s="74"/>
      <c r="CO247" s="74"/>
      <c r="CP247" s="109"/>
      <c r="CQ247" s="74"/>
      <c r="CR247" s="74"/>
      <c r="CS247" s="109"/>
      <c r="CT247" s="74"/>
      <c r="CU247" s="74"/>
      <c r="CV247" s="109"/>
      <c r="CW247" s="74"/>
      <c r="CX247" s="74"/>
      <c r="CY247" s="109"/>
      <c r="CZ247" s="74"/>
      <c r="DA247" s="74"/>
      <c r="DB247" s="109"/>
      <c r="DC247" s="74"/>
      <c r="DD247" s="74"/>
      <c r="DE247" s="109"/>
      <c r="DF247" s="74"/>
      <c r="DG247" s="74"/>
      <c r="DH247" s="78"/>
      <c r="DI247" s="78"/>
      <c r="DJ247" s="74"/>
      <c r="DK247" s="109"/>
      <c r="DL247" s="78"/>
      <c r="DM247" s="74"/>
      <c r="DN247" s="109"/>
      <c r="DO247" s="78"/>
      <c r="DP247" s="74"/>
      <c r="DQ247" s="109"/>
      <c r="DR247" s="78"/>
      <c r="DS247" s="74"/>
      <c r="DT247" s="109"/>
      <c r="DU247" s="78"/>
      <c r="DV247" s="74"/>
      <c r="DW247" s="109"/>
      <c r="DX247" s="78">
        <v>2352</v>
      </c>
      <c r="DY247" s="74">
        <v>2352</v>
      </c>
      <c r="DZ247" s="74">
        <f t="shared" si="1075"/>
        <v>100</v>
      </c>
      <c r="EA247" s="78"/>
      <c r="EB247" s="74"/>
      <c r="EC247" s="109"/>
      <c r="ED247" s="78"/>
      <c r="EE247" s="74"/>
      <c r="EF247" s="109"/>
      <c r="EG247" s="78"/>
      <c r="EH247" s="74"/>
      <c r="EI247" s="109"/>
      <c r="EJ247" s="78"/>
      <c r="EK247" s="74"/>
      <c r="EL247" s="109"/>
      <c r="EM247" s="78"/>
      <c r="EN247" s="74"/>
      <c r="EO247" s="109"/>
      <c r="EP247" s="74"/>
      <c r="EQ247" s="74"/>
      <c r="ER247" s="109"/>
      <c r="ES247" s="74"/>
      <c r="ET247" s="74"/>
      <c r="EU247" s="109"/>
      <c r="EV247" s="78"/>
      <c r="EW247" s="74"/>
      <c r="EX247" s="109"/>
      <c r="EY247" s="78"/>
      <c r="EZ247" s="74"/>
      <c r="FA247" s="109"/>
      <c r="FB247" s="78"/>
      <c r="FC247" s="74"/>
      <c r="FD247" s="109"/>
      <c r="FE247" s="78"/>
      <c r="FF247" s="74"/>
      <c r="FG247" s="109"/>
      <c r="FH247" s="78"/>
      <c r="FI247" s="74"/>
      <c r="FJ247" s="109"/>
      <c r="FK247" s="74"/>
      <c r="FL247" s="74"/>
      <c r="FM247" s="109"/>
      <c r="FN247" s="78"/>
      <c r="FO247" s="74"/>
      <c r="FP247" s="109"/>
      <c r="FQ247" s="74"/>
      <c r="FR247" s="74"/>
      <c r="FS247" s="109"/>
      <c r="FT247" s="74">
        <v>2352</v>
      </c>
      <c r="FU247" s="74">
        <v>2352</v>
      </c>
      <c r="FV247" s="74">
        <f t="shared" si="1123"/>
        <v>100</v>
      </c>
      <c r="FW247" s="74"/>
      <c r="FX247" s="74"/>
      <c r="FY247" s="109"/>
      <c r="FZ247" s="74"/>
      <c r="GA247" s="74"/>
      <c r="GB247" s="109"/>
      <c r="GC247" s="74"/>
      <c r="GD247" s="74"/>
      <c r="GE247" s="109"/>
      <c r="GF247" s="74"/>
      <c r="GG247" s="74"/>
      <c r="GH247" s="109"/>
      <c r="GI247" s="74"/>
      <c r="GJ247" s="74"/>
      <c r="GK247" s="109"/>
      <c r="GL247" s="74"/>
      <c r="GM247" s="74"/>
      <c r="GN247" s="109"/>
      <c r="GO247" s="74"/>
      <c r="GP247" s="74"/>
      <c r="GQ247" s="74"/>
      <c r="GR247" s="74"/>
      <c r="GS247" s="74"/>
      <c r="GT247" s="74"/>
      <c r="GU247" s="74"/>
      <c r="GV247" s="74"/>
      <c r="GW247" s="74"/>
      <c r="GX247" s="74"/>
      <c r="GY247" s="74"/>
      <c r="GZ247" s="74"/>
      <c r="HA247" s="74"/>
      <c r="HB247" s="74"/>
      <c r="HC247" s="74"/>
    </row>
    <row r="248" spans="1:211" s="31" customFormat="1" ht="15.75" x14ac:dyDescent="0.25">
      <c r="A248" s="41" t="s">
        <v>515</v>
      </c>
      <c r="B248" s="134">
        <f t="shared" si="938"/>
        <v>4284</v>
      </c>
      <c r="C248" s="134">
        <f t="shared" si="939"/>
        <v>4283.991</v>
      </c>
      <c r="D248" s="74">
        <f t="shared" si="104"/>
        <v>99.999789915966389</v>
      </c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112"/>
      <c r="BK248" s="112"/>
      <c r="BL248" s="112"/>
      <c r="BM248" s="74"/>
      <c r="BN248" s="74"/>
      <c r="BO248" s="109"/>
      <c r="BP248" s="74"/>
      <c r="BQ248" s="74"/>
      <c r="BR248" s="109"/>
      <c r="BS248" s="74"/>
      <c r="BT248" s="74"/>
      <c r="BU248" s="109"/>
      <c r="BV248" s="74"/>
      <c r="BW248" s="74"/>
      <c r="BX248" s="109"/>
      <c r="BY248" s="74"/>
      <c r="BZ248" s="74"/>
      <c r="CA248" s="109"/>
      <c r="CB248" s="74"/>
      <c r="CC248" s="74"/>
      <c r="CD248" s="74"/>
      <c r="CE248" s="74"/>
      <c r="CF248" s="74"/>
      <c r="CG248" s="74"/>
      <c r="CH248" s="74"/>
      <c r="CI248" s="74"/>
      <c r="CJ248" s="74"/>
      <c r="CK248" s="74"/>
      <c r="CL248" s="74"/>
      <c r="CM248" s="74"/>
      <c r="CN248" s="74"/>
      <c r="CO248" s="74"/>
      <c r="CP248" s="109"/>
      <c r="CQ248" s="74"/>
      <c r="CR248" s="74"/>
      <c r="CS248" s="109"/>
      <c r="CT248" s="74"/>
      <c r="CU248" s="74"/>
      <c r="CV248" s="109"/>
      <c r="CW248" s="74"/>
      <c r="CX248" s="74"/>
      <c r="CY248" s="109"/>
      <c r="CZ248" s="74"/>
      <c r="DA248" s="74"/>
      <c r="DB248" s="109"/>
      <c r="DC248" s="74"/>
      <c r="DD248" s="74"/>
      <c r="DE248" s="109"/>
      <c r="DF248" s="74"/>
      <c r="DG248" s="74"/>
      <c r="DH248" s="78"/>
      <c r="DI248" s="78"/>
      <c r="DJ248" s="74"/>
      <c r="DK248" s="109"/>
      <c r="DL248" s="78"/>
      <c r="DM248" s="74"/>
      <c r="DN248" s="109"/>
      <c r="DO248" s="78"/>
      <c r="DP248" s="74"/>
      <c r="DQ248" s="109"/>
      <c r="DR248" s="78"/>
      <c r="DS248" s="74"/>
      <c r="DT248" s="109"/>
      <c r="DU248" s="78"/>
      <c r="DV248" s="74"/>
      <c r="DW248" s="109"/>
      <c r="DX248" s="78">
        <v>2142</v>
      </c>
      <c r="DY248" s="74">
        <v>2142</v>
      </c>
      <c r="DZ248" s="74">
        <f t="shared" si="1075"/>
        <v>100</v>
      </c>
      <c r="EA248" s="78"/>
      <c r="EB248" s="74"/>
      <c r="EC248" s="109"/>
      <c r="ED248" s="78"/>
      <c r="EE248" s="74"/>
      <c r="EF248" s="109"/>
      <c r="EG248" s="78"/>
      <c r="EH248" s="74"/>
      <c r="EI248" s="109"/>
      <c r="EJ248" s="78"/>
      <c r="EK248" s="74"/>
      <c r="EL248" s="109"/>
      <c r="EM248" s="78"/>
      <c r="EN248" s="74"/>
      <c r="EO248" s="109"/>
      <c r="EP248" s="74"/>
      <c r="EQ248" s="74"/>
      <c r="ER248" s="109"/>
      <c r="ES248" s="74"/>
      <c r="ET248" s="74"/>
      <c r="EU248" s="109"/>
      <c r="EV248" s="78"/>
      <c r="EW248" s="74"/>
      <c r="EX248" s="109"/>
      <c r="EY248" s="78"/>
      <c r="EZ248" s="74"/>
      <c r="FA248" s="109"/>
      <c r="FB248" s="78"/>
      <c r="FC248" s="74"/>
      <c r="FD248" s="109"/>
      <c r="FE248" s="78"/>
      <c r="FF248" s="74"/>
      <c r="FG248" s="109"/>
      <c r="FH248" s="78"/>
      <c r="FI248" s="74"/>
      <c r="FJ248" s="109"/>
      <c r="FK248" s="74"/>
      <c r="FL248" s="74"/>
      <c r="FM248" s="109"/>
      <c r="FN248" s="78"/>
      <c r="FO248" s="74"/>
      <c r="FP248" s="109"/>
      <c r="FQ248" s="74"/>
      <c r="FR248" s="74"/>
      <c r="FS248" s="109"/>
      <c r="FT248" s="74">
        <v>2142</v>
      </c>
      <c r="FU248" s="74">
        <v>2141.991</v>
      </c>
      <c r="FV248" s="74">
        <f t="shared" si="1123"/>
        <v>99.999579831932778</v>
      </c>
      <c r="FW248" s="74"/>
      <c r="FX248" s="74"/>
      <c r="FY248" s="109"/>
      <c r="FZ248" s="74"/>
      <c r="GA248" s="74"/>
      <c r="GB248" s="109"/>
      <c r="GC248" s="74"/>
      <c r="GD248" s="74"/>
      <c r="GE248" s="109"/>
      <c r="GF248" s="74"/>
      <c r="GG248" s="74"/>
      <c r="GH248" s="109"/>
      <c r="GI248" s="74"/>
      <c r="GJ248" s="74"/>
      <c r="GK248" s="109"/>
      <c r="GL248" s="74"/>
      <c r="GM248" s="74"/>
      <c r="GN248" s="109"/>
      <c r="GO248" s="74"/>
      <c r="GP248" s="74"/>
      <c r="GQ248" s="74"/>
      <c r="GR248" s="74"/>
      <c r="GS248" s="74"/>
      <c r="GT248" s="74"/>
      <c r="GU248" s="74"/>
      <c r="GV248" s="74"/>
      <c r="GW248" s="74"/>
      <c r="GX248" s="74"/>
      <c r="GY248" s="74"/>
      <c r="GZ248" s="74"/>
      <c r="HA248" s="74"/>
      <c r="HB248" s="74"/>
      <c r="HC248" s="74"/>
    </row>
    <row r="249" spans="1:211" s="31" customFormat="1" ht="15.75" x14ac:dyDescent="0.25">
      <c r="A249" s="41" t="s">
        <v>350</v>
      </c>
      <c r="B249" s="134">
        <f t="shared" si="938"/>
        <v>12234.4172</v>
      </c>
      <c r="C249" s="134">
        <f t="shared" si="939"/>
        <v>11560.94491</v>
      </c>
      <c r="D249" s="74">
        <f t="shared" si="104"/>
        <v>94.495264637534177</v>
      </c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>
        <v>1234.4171999999999</v>
      </c>
      <c r="BE249" s="74">
        <v>560.94491000000005</v>
      </c>
      <c r="BF249" s="74">
        <f t="shared" si="993"/>
        <v>45.442084734399366</v>
      </c>
      <c r="BG249" s="74">
        <v>11000</v>
      </c>
      <c r="BH249" s="74">
        <v>11000</v>
      </c>
      <c r="BI249" s="74">
        <f>BH249/BG249*100</f>
        <v>100</v>
      </c>
      <c r="BJ249" s="112"/>
      <c r="BK249" s="112"/>
      <c r="BL249" s="112"/>
      <c r="BM249" s="74"/>
      <c r="BN249" s="74"/>
      <c r="BO249" s="109"/>
      <c r="BP249" s="74"/>
      <c r="BQ249" s="74"/>
      <c r="BR249" s="109"/>
      <c r="BS249" s="74"/>
      <c r="BT249" s="74"/>
      <c r="BU249" s="109"/>
      <c r="BV249" s="74"/>
      <c r="BW249" s="74"/>
      <c r="BX249" s="109"/>
      <c r="BY249" s="74"/>
      <c r="BZ249" s="74"/>
      <c r="CA249" s="109"/>
      <c r="CB249" s="74"/>
      <c r="CC249" s="74"/>
      <c r="CD249" s="74"/>
      <c r="CE249" s="74"/>
      <c r="CF249" s="74"/>
      <c r="CG249" s="74"/>
      <c r="CH249" s="74"/>
      <c r="CI249" s="74"/>
      <c r="CJ249" s="74"/>
      <c r="CK249" s="74"/>
      <c r="CL249" s="74"/>
      <c r="CM249" s="74"/>
      <c r="CN249" s="74"/>
      <c r="CO249" s="74"/>
      <c r="CP249" s="109"/>
      <c r="CQ249" s="74"/>
      <c r="CR249" s="74"/>
      <c r="CS249" s="109"/>
      <c r="CT249" s="74"/>
      <c r="CU249" s="74"/>
      <c r="CV249" s="109"/>
      <c r="CW249" s="74"/>
      <c r="CX249" s="74"/>
      <c r="CY249" s="109"/>
      <c r="CZ249" s="78"/>
      <c r="DA249" s="74"/>
      <c r="DB249" s="109"/>
      <c r="DC249" s="74"/>
      <c r="DD249" s="74"/>
      <c r="DE249" s="109"/>
      <c r="DF249" s="74"/>
      <c r="DG249" s="74"/>
      <c r="DH249" s="78"/>
      <c r="DI249" s="78"/>
      <c r="DJ249" s="74"/>
      <c r="DK249" s="109"/>
      <c r="DL249" s="78"/>
      <c r="DM249" s="74"/>
      <c r="DN249" s="109"/>
      <c r="DO249" s="78"/>
      <c r="DP249" s="74"/>
      <c r="DQ249" s="109"/>
      <c r="DR249" s="78"/>
      <c r="DS249" s="74"/>
      <c r="DT249" s="109"/>
      <c r="DU249" s="78"/>
      <c r="DV249" s="74"/>
      <c r="DW249" s="109"/>
      <c r="DX249" s="78"/>
      <c r="DY249" s="74"/>
      <c r="DZ249" s="74"/>
      <c r="EA249" s="78"/>
      <c r="EB249" s="74"/>
      <c r="EC249" s="109"/>
      <c r="ED249" s="78"/>
      <c r="EE249" s="74"/>
      <c r="EF249" s="109"/>
      <c r="EG249" s="78"/>
      <c r="EH249" s="74"/>
      <c r="EI249" s="109"/>
      <c r="EJ249" s="78"/>
      <c r="EK249" s="74"/>
      <c r="EL249" s="109"/>
      <c r="EM249" s="78"/>
      <c r="EN249" s="74"/>
      <c r="EO249" s="109"/>
      <c r="EP249" s="74"/>
      <c r="EQ249" s="74"/>
      <c r="ER249" s="109"/>
      <c r="ES249" s="74"/>
      <c r="ET249" s="74"/>
      <c r="EU249" s="109"/>
      <c r="EV249" s="78"/>
      <c r="EW249" s="74"/>
      <c r="EX249" s="109"/>
      <c r="EY249" s="78"/>
      <c r="EZ249" s="74"/>
      <c r="FA249" s="109"/>
      <c r="FB249" s="78"/>
      <c r="FC249" s="74"/>
      <c r="FD249" s="109"/>
      <c r="FE249" s="78"/>
      <c r="FF249" s="74"/>
      <c r="FG249" s="109"/>
      <c r="FH249" s="78"/>
      <c r="FI249" s="74"/>
      <c r="FJ249" s="109"/>
      <c r="FK249" s="74"/>
      <c r="FL249" s="74"/>
      <c r="FM249" s="109"/>
      <c r="FN249" s="78"/>
      <c r="FO249" s="74"/>
      <c r="FP249" s="109"/>
      <c r="FQ249" s="74"/>
      <c r="FR249" s="74"/>
      <c r="FS249" s="109"/>
      <c r="FT249" s="74"/>
      <c r="FU249" s="74"/>
      <c r="FV249" s="74"/>
      <c r="FW249" s="74"/>
      <c r="FX249" s="74"/>
      <c r="FY249" s="109"/>
      <c r="FZ249" s="74"/>
      <c r="GA249" s="74"/>
      <c r="GB249" s="109"/>
      <c r="GC249" s="74"/>
      <c r="GD249" s="74"/>
      <c r="GE249" s="109"/>
      <c r="GF249" s="74"/>
      <c r="GG249" s="74"/>
      <c r="GH249" s="109"/>
      <c r="GI249" s="74"/>
      <c r="GJ249" s="74"/>
      <c r="GK249" s="109"/>
      <c r="GL249" s="74"/>
      <c r="GM249" s="74"/>
      <c r="GN249" s="109"/>
      <c r="GO249" s="74"/>
      <c r="GP249" s="74"/>
      <c r="GQ249" s="74"/>
      <c r="GR249" s="74"/>
      <c r="GS249" s="74"/>
      <c r="GT249" s="74"/>
      <c r="GU249" s="74"/>
      <c r="GV249" s="74"/>
      <c r="GW249" s="74"/>
      <c r="GX249" s="74"/>
      <c r="GY249" s="74"/>
      <c r="GZ249" s="74"/>
      <c r="HA249" s="74"/>
      <c r="HB249" s="74"/>
      <c r="HC249" s="74"/>
    </row>
    <row r="250" spans="1:211" s="31" customFormat="1" ht="15.75" x14ac:dyDescent="0.25">
      <c r="A250" s="41" t="s">
        <v>563</v>
      </c>
      <c r="B250" s="134">
        <f t="shared" si="938"/>
        <v>3912</v>
      </c>
      <c r="C250" s="134">
        <f t="shared" si="939"/>
        <v>3765.8230000000003</v>
      </c>
      <c r="D250" s="74">
        <f t="shared" si="104"/>
        <v>96.263369120654403</v>
      </c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112"/>
      <c r="BK250" s="112"/>
      <c r="BL250" s="112"/>
      <c r="BM250" s="74"/>
      <c r="BN250" s="74"/>
      <c r="BO250" s="109"/>
      <c r="BP250" s="74"/>
      <c r="BQ250" s="74"/>
      <c r="BR250" s="109"/>
      <c r="BS250" s="74"/>
      <c r="BT250" s="74"/>
      <c r="BU250" s="109"/>
      <c r="BV250" s="74"/>
      <c r="BW250" s="74"/>
      <c r="BX250" s="109"/>
      <c r="BY250" s="74"/>
      <c r="BZ250" s="74"/>
      <c r="CA250" s="109"/>
      <c r="CB250" s="74"/>
      <c r="CC250" s="74"/>
      <c r="CD250" s="74"/>
      <c r="CE250" s="74"/>
      <c r="CF250" s="74"/>
      <c r="CG250" s="74"/>
      <c r="CH250" s="74"/>
      <c r="CI250" s="74"/>
      <c r="CJ250" s="74"/>
      <c r="CK250" s="74"/>
      <c r="CL250" s="74"/>
      <c r="CM250" s="74"/>
      <c r="CN250" s="74"/>
      <c r="CO250" s="74"/>
      <c r="CP250" s="109"/>
      <c r="CQ250" s="74"/>
      <c r="CR250" s="74"/>
      <c r="CS250" s="109"/>
      <c r="CT250" s="74"/>
      <c r="CU250" s="74"/>
      <c r="CV250" s="109"/>
      <c r="CW250" s="74"/>
      <c r="CX250" s="74"/>
      <c r="CY250" s="109"/>
      <c r="CZ250" s="74"/>
      <c r="DA250" s="74"/>
      <c r="DB250" s="109"/>
      <c r="DC250" s="74"/>
      <c r="DD250" s="74"/>
      <c r="DE250" s="109"/>
      <c r="DF250" s="74"/>
      <c r="DG250" s="74"/>
      <c r="DH250" s="78"/>
      <c r="DI250" s="78"/>
      <c r="DJ250" s="74"/>
      <c r="DK250" s="109"/>
      <c r="DL250" s="78"/>
      <c r="DM250" s="74"/>
      <c r="DN250" s="109"/>
      <c r="DO250" s="78"/>
      <c r="DP250" s="74"/>
      <c r="DQ250" s="109"/>
      <c r="DR250" s="78"/>
      <c r="DS250" s="74"/>
      <c r="DT250" s="109"/>
      <c r="DU250" s="78"/>
      <c r="DV250" s="74"/>
      <c r="DW250" s="109"/>
      <c r="DX250" s="78">
        <v>1956</v>
      </c>
      <c r="DY250" s="74">
        <v>1956</v>
      </c>
      <c r="DZ250" s="74">
        <f t="shared" si="1075"/>
        <v>100</v>
      </c>
      <c r="EA250" s="78"/>
      <c r="EB250" s="74"/>
      <c r="EC250" s="109"/>
      <c r="ED250" s="78"/>
      <c r="EE250" s="74"/>
      <c r="EF250" s="109"/>
      <c r="EG250" s="78"/>
      <c r="EH250" s="74"/>
      <c r="EI250" s="109"/>
      <c r="EJ250" s="78"/>
      <c r="EK250" s="74"/>
      <c r="EL250" s="109"/>
      <c r="EM250" s="78"/>
      <c r="EN250" s="74"/>
      <c r="EO250" s="109"/>
      <c r="EP250" s="74"/>
      <c r="EQ250" s="74"/>
      <c r="ER250" s="109"/>
      <c r="ES250" s="74"/>
      <c r="ET250" s="74"/>
      <c r="EU250" s="109"/>
      <c r="EV250" s="78"/>
      <c r="EW250" s="74"/>
      <c r="EX250" s="109"/>
      <c r="EY250" s="78"/>
      <c r="EZ250" s="74"/>
      <c r="FA250" s="109"/>
      <c r="FB250" s="78"/>
      <c r="FC250" s="74"/>
      <c r="FD250" s="109"/>
      <c r="FE250" s="78"/>
      <c r="FF250" s="74"/>
      <c r="FG250" s="109"/>
      <c r="FH250" s="78"/>
      <c r="FI250" s="74"/>
      <c r="FJ250" s="109"/>
      <c r="FK250" s="74"/>
      <c r="FL250" s="74"/>
      <c r="FM250" s="109"/>
      <c r="FN250" s="78"/>
      <c r="FO250" s="74"/>
      <c r="FP250" s="109"/>
      <c r="FQ250" s="74"/>
      <c r="FR250" s="74"/>
      <c r="FS250" s="109"/>
      <c r="FT250" s="74">
        <v>1956</v>
      </c>
      <c r="FU250" s="74">
        <v>1809.8230000000001</v>
      </c>
      <c r="FV250" s="74">
        <f t="shared" si="1123"/>
        <v>92.526738241308806</v>
      </c>
      <c r="FW250" s="74"/>
      <c r="FX250" s="74"/>
      <c r="FY250" s="109"/>
      <c r="FZ250" s="74"/>
      <c r="GA250" s="74"/>
      <c r="GB250" s="109"/>
      <c r="GC250" s="74"/>
      <c r="GD250" s="74"/>
      <c r="GE250" s="109"/>
      <c r="GF250" s="74"/>
      <c r="GG250" s="74"/>
      <c r="GH250" s="109"/>
      <c r="GI250" s="74"/>
      <c r="GJ250" s="74"/>
      <c r="GK250" s="109"/>
      <c r="GL250" s="74"/>
      <c r="GM250" s="74"/>
      <c r="GN250" s="109"/>
      <c r="GO250" s="74"/>
      <c r="GP250" s="74"/>
      <c r="GQ250" s="74"/>
      <c r="GR250" s="74"/>
      <c r="GS250" s="74"/>
      <c r="GT250" s="74"/>
      <c r="GU250" s="74"/>
      <c r="GV250" s="74"/>
      <c r="GW250" s="74"/>
      <c r="GX250" s="74"/>
      <c r="GY250" s="74"/>
      <c r="GZ250" s="74"/>
      <c r="HA250" s="74"/>
      <c r="HB250" s="74"/>
      <c r="HC250" s="74"/>
    </row>
    <row r="251" spans="1:211" s="31" customFormat="1" ht="15.75" x14ac:dyDescent="0.25">
      <c r="A251" s="41" t="s">
        <v>564</v>
      </c>
      <c r="B251" s="134">
        <f t="shared" si="938"/>
        <v>3132</v>
      </c>
      <c r="C251" s="134">
        <f t="shared" si="939"/>
        <v>3132</v>
      </c>
      <c r="D251" s="74">
        <f t="shared" si="104"/>
        <v>100</v>
      </c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112"/>
      <c r="BK251" s="112"/>
      <c r="BL251" s="112"/>
      <c r="BM251" s="74"/>
      <c r="BN251" s="74"/>
      <c r="BO251" s="109"/>
      <c r="BP251" s="74"/>
      <c r="BQ251" s="74"/>
      <c r="BR251" s="109"/>
      <c r="BS251" s="74"/>
      <c r="BT251" s="74"/>
      <c r="BU251" s="109"/>
      <c r="BV251" s="74"/>
      <c r="BW251" s="74"/>
      <c r="BX251" s="109"/>
      <c r="BY251" s="74"/>
      <c r="BZ251" s="74"/>
      <c r="CA251" s="109"/>
      <c r="CB251" s="74"/>
      <c r="CC251" s="74"/>
      <c r="CD251" s="74"/>
      <c r="CE251" s="74"/>
      <c r="CF251" s="74"/>
      <c r="CG251" s="74"/>
      <c r="CH251" s="74"/>
      <c r="CI251" s="74"/>
      <c r="CJ251" s="74"/>
      <c r="CK251" s="74"/>
      <c r="CL251" s="74"/>
      <c r="CM251" s="74"/>
      <c r="CN251" s="74"/>
      <c r="CO251" s="74"/>
      <c r="CP251" s="109"/>
      <c r="CQ251" s="74"/>
      <c r="CR251" s="74"/>
      <c r="CS251" s="109"/>
      <c r="CT251" s="74"/>
      <c r="CU251" s="74"/>
      <c r="CV251" s="109"/>
      <c r="CW251" s="74"/>
      <c r="CX251" s="74"/>
      <c r="CY251" s="109"/>
      <c r="CZ251" s="74"/>
      <c r="DA251" s="74"/>
      <c r="DB251" s="109"/>
      <c r="DC251" s="74"/>
      <c r="DD251" s="74"/>
      <c r="DE251" s="109"/>
      <c r="DF251" s="74"/>
      <c r="DG251" s="74"/>
      <c r="DH251" s="78"/>
      <c r="DI251" s="78"/>
      <c r="DJ251" s="74"/>
      <c r="DK251" s="109"/>
      <c r="DL251" s="78"/>
      <c r="DM251" s="74"/>
      <c r="DN251" s="109"/>
      <c r="DO251" s="78"/>
      <c r="DP251" s="74"/>
      <c r="DQ251" s="109"/>
      <c r="DR251" s="78"/>
      <c r="DS251" s="74"/>
      <c r="DT251" s="109"/>
      <c r="DU251" s="78"/>
      <c r="DV251" s="74"/>
      <c r="DW251" s="109"/>
      <c r="DX251" s="78">
        <v>1566</v>
      </c>
      <c r="DY251" s="74">
        <v>1566</v>
      </c>
      <c r="DZ251" s="74">
        <f t="shared" si="1075"/>
        <v>100</v>
      </c>
      <c r="EA251" s="78"/>
      <c r="EB251" s="74"/>
      <c r="EC251" s="109"/>
      <c r="ED251" s="78"/>
      <c r="EE251" s="74"/>
      <c r="EF251" s="109"/>
      <c r="EG251" s="78"/>
      <c r="EH251" s="74"/>
      <c r="EI251" s="109"/>
      <c r="EJ251" s="78"/>
      <c r="EK251" s="74"/>
      <c r="EL251" s="109"/>
      <c r="EM251" s="78"/>
      <c r="EN251" s="74"/>
      <c r="EO251" s="109"/>
      <c r="EP251" s="74"/>
      <c r="EQ251" s="74"/>
      <c r="ER251" s="109"/>
      <c r="ES251" s="74"/>
      <c r="ET251" s="74"/>
      <c r="EU251" s="109"/>
      <c r="EV251" s="78"/>
      <c r="EW251" s="74"/>
      <c r="EX251" s="109"/>
      <c r="EY251" s="78"/>
      <c r="EZ251" s="74"/>
      <c r="FA251" s="109"/>
      <c r="FB251" s="78"/>
      <c r="FC251" s="74"/>
      <c r="FD251" s="109"/>
      <c r="FE251" s="78"/>
      <c r="FF251" s="74"/>
      <c r="FG251" s="109"/>
      <c r="FH251" s="78"/>
      <c r="FI251" s="74"/>
      <c r="FJ251" s="109"/>
      <c r="FK251" s="74"/>
      <c r="FL251" s="74"/>
      <c r="FM251" s="109"/>
      <c r="FN251" s="78"/>
      <c r="FO251" s="74"/>
      <c r="FP251" s="109"/>
      <c r="FQ251" s="74"/>
      <c r="FR251" s="74"/>
      <c r="FS251" s="109"/>
      <c r="FT251" s="74">
        <v>1566</v>
      </c>
      <c r="FU251" s="74">
        <v>1566</v>
      </c>
      <c r="FV251" s="74">
        <f t="shared" si="1123"/>
        <v>100</v>
      </c>
      <c r="FW251" s="74"/>
      <c r="FX251" s="74"/>
      <c r="FY251" s="109"/>
      <c r="FZ251" s="74"/>
      <c r="GA251" s="74"/>
      <c r="GB251" s="109"/>
      <c r="GC251" s="74"/>
      <c r="GD251" s="74"/>
      <c r="GE251" s="109"/>
      <c r="GF251" s="74"/>
      <c r="GG251" s="74"/>
      <c r="GH251" s="109"/>
      <c r="GI251" s="74"/>
      <c r="GJ251" s="74"/>
      <c r="GK251" s="109"/>
      <c r="GL251" s="74"/>
      <c r="GM251" s="74"/>
      <c r="GN251" s="109"/>
      <c r="GO251" s="74"/>
      <c r="GP251" s="74"/>
      <c r="GQ251" s="74"/>
      <c r="GR251" s="74"/>
      <c r="GS251" s="74"/>
      <c r="GT251" s="74"/>
      <c r="GU251" s="74"/>
      <c r="GV251" s="74"/>
      <c r="GW251" s="74"/>
      <c r="GX251" s="74"/>
      <c r="GY251" s="74"/>
      <c r="GZ251" s="74"/>
      <c r="HA251" s="74"/>
      <c r="HB251" s="74"/>
      <c r="HC251" s="74"/>
    </row>
    <row r="252" spans="1:211" s="31" customFormat="1" ht="15.75" x14ac:dyDescent="0.25">
      <c r="A252" s="41" t="s">
        <v>349</v>
      </c>
      <c r="B252" s="134">
        <f t="shared" si="938"/>
        <v>6936</v>
      </c>
      <c r="C252" s="134">
        <f t="shared" si="939"/>
        <v>3468</v>
      </c>
      <c r="D252" s="74">
        <f t="shared" si="104"/>
        <v>50</v>
      </c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112"/>
      <c r="BK252" s="112"/>
      <c r="BL252" s="112"/>
      <c r="BM252" s="74"/>
      <c r="BN252" s="74"/>
      <c r="BO252" s="109"/>
      <c r="BP252" s="74"/>
      <c r="BQ252" s="74"/>
      <c r="BR252" s="109"/>
      <c r="BS252" s="74"/>
      <c r="BT252" s="74"/>
      <c r="BU252" s="109"/>
      <c r="BV252" s="74"/>
      <c r="BW252" s="74"/>
      <c r="BX252" s="109"/>
      <c r="BY252" s="74"/>
      <c r="BZ252" s="74"/>
      <c r="CA252" s="109"/>
      <c r="CB252" s="74"/>
      <c r="CC252" s="74"/>
      <c r="CD252" s="74"/>
      <c r="CE252" s="74"/>
      <c r="CF252" s="74"/>
      <c r="CG252" s="74"/>
      <c r="CH252" s="74"/>
      <c r="CI252" s="74"/>
      <c r="CJ252" s="74"/>
      <c r="CK252" s="74"/>
      <c r="CL252" s="74"/>
      <c r="CM252" s="74"/>
      <c r="CN252" s="74"/>
      <c r="CO252" s="74"/>
      <c r="CP252" s="109"/>
      <c r="CQ252" s="74"/>
      <c r="CR252" s="74"/>
      <c r="CS252" s="109"/>
      <c r="CT252" s="74"/>
      <c r="CU252" s="74"/>
      <c r="CV252" s="109"/>
      <c r="CW252" s="74"/>
      <c r="CX252" s="74"/>
      <c r="CY252" s="109"/>
      <c r="CZ252" s="74"/>
      <c r="DA252" s="74"/>
      <c r="DB252" s="109"/>
      <c r="DC252" s="74"/>
      <c r="DD252" s="74"/>
      <c r="DE252" s="109"/>
      <c r="DF252" s="74"/>
      <c r="DG252" s="74"/>
      <c r="DH252" s="78"/>
      <c r="DI252" s="78"/>
      <c r="DJ252" s="74"/>
      <c r="DK252" s="109"/>
      <c r="DL252" s="78"/>
      <c r="DM252" s="74"/>
      <c r="DN252" s="109"/>
      <c r="DO252" s="78"/>
      <c r="DP252" s="74"/>
      <c r="DQ252" s="109"/>
      <c r="DR252" s="78"/>
      <c r="DS252" s="74"/>
      <c r="DT252" s="109"/>
      <c r="DU252" s="78"/>
      <c r="DV252" s="74"/>
      <c r="DW252" s="109"/>
      <c r="DX252" s="78">
        <v>3468</v>
      </c>
      <c r="DY252" s="74">
        <v>3468</v>
      </c>
      <c r="DZ252" s="74">
        <f t="shared" si="1075"/>
        <v>100</v>
      </c>
      <c r="EA252" s="78"/>
      <c r="EB252" s="74"/>
      <c r="EC252" s="109"/>
      <c r="ED252" s="78"/>
      <c r="EE252" s="74"/>
      <c r="EF252" s="109"/>
      <c r="EG252" s="78"/>
      <c r="EH252" s="74"/>
      <c r="EI252" s="109"/>
      <c r="EJ252" s="78"/>
      <c r="EK252" s="74"/>
      <c r="EL252" s="109"/>
      <c r="EM252" s="78"/>
      <c r="EN252" s="74"/>
      <c r="EO252" s="109"/>
      <c r="EP252" s="74"/>
      <c r="EQ252" s="74"/>
      <c r="ER252" s="109"/>
      <c r="ES252" s="74"/>
      <c r="ET252" s="74"/>
      <c r="EU252" s="109"/>
      <c r="EV252" s="78"/>
      <c r="EW252" s="74"/>
      <c r="EX252" s="109"/>
      <c r="EY252" s="78"/>
      <c r="EZ252" s="74"/>
      <c r="FA252" s="109"/>
      <c r="FB252" s="78"/>
      <c r="FC252" s="74"/>
      <c r="FD252" s="109"/>
      <c r="FE252" s="78"/>
      <c r="FF252" s="74"/>
      <c r="FG252" s="109"/>
      <c r="FH252" s="78"/>
      <c r="FI252" s="74"/>
      <c r="FJ252" s="109"/>
      <c r="FK252" s="74"/>
      <c r="FL252" s="74"/>
      <c r="FM252" s="109"/>
      <c r="FN252" s="78"/>
      <c r="FO252" s="74"/>
      <c r="FP252" s="109"/>
      <c r="FQ252" s="74"/>
      <c r="FR252" s="74"/>
      <c r="FS252" s="109"/>
      <c r="FT252" s="74">
        <v>3468</v>
      </c>
      <c r="FU252" s="74">
        <v>0</v>
      </c>
      <c r="FV252" s="74">
        <f t="shared" si="1123"/>
        <v>0</v>
      </c>
      <c r="FW252" s="74"/>
      <c r="FX252" s="74"/>
      <c r="FY252" s="109"/>
      <c r="FZ252" s="74"/>
      <c r="GA252" s="74"/>
      <c r="GB252" s="109"/>
      <c r="GC252" s="74"/>
      <c r="GD252" s="74"/>
      <c r="GE252" s="109"/>
      <c r="GF252" s="74"/>
      <c r="GG252" s="74"/>
      <c r="GH252" s="109"/>
      <c r="GI252" s="74"/>
      <c r="GJ252" s="74"/>
      <c r="GK252" s="109"/>
      <c r="GL252" s="74"/>
      <c r="GM252" s="74"/>
      <c r="GN252" s="109"/>
      <c r="GO252" s="74"/>
      <c r="GP252" s="74"/>
      <c r="GQ252" s="74"/>
      <c r="GR252" s="74"/>
      <c r="GS252" s="74"/>
      <c r="GT252" s="74"/>
      <c r="GU252" s="74"/>
      <c r="GV252" s="74"/>
      <c r="GW252" s="74"/>
      <c r="GX252" s="74"/>
      <c r="GY252" s="74"/>
      <c r="GZ252" s="74"/>
      <c r="HA252" s="74"/>
      <c r="HB252" s="74"/>
      <c r="HC252" s="74"/>
    </row>
    <row r="253" spans="1:211" s="31" customFormat="1" ht="15.75" x14ac:dyDescent="0.25">
      <c r="A253" s="41" t="s">
        <v>565</v>
      </c>
      <c r="B253" s="134">
        <f t="shared" si="938"/>
        <v>6337.4476000000004</v>
      </c>
      <c r="C253" s="134">
        <f t="shared" si="939"/>
        <v>5172</v>
      </c>
      <c r="D253" s="74">
        <f t="shared" si="104"/>
        <v>81.610142228237109</v>
      </c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>
        <v>1165.4476000000002</v>
      </c>
      <c r="BE253" s="74"/>
      <c r="BF253" s="74">
        <f t="shared" si="993"/>
        <v>0</v>
      </c>
      <c r="BG253" s="74"/>
      <c r="BH253" s="74"/>
      <c r="BI253" s="74"/>
      <c r="BJ253" s="112"/>
      <c r="BK253" s="112"/>
      <c r="BL253" s="112"/>
      <c r="BM253" s="74"/>
      <c r="BN253" s="74"/>
      <c r="BO253" s="109"/>
      <c r="BP253" s="74"/>
      <c r="BQ253" s="74"/>
      <c r="BR253" s="109"/>
      <c r="BS253" s="74"/>
      <c r="BT253" s="74"/>
      <c r="BU253" s="109"/>
      <c r="BV253" s="74"/>
      <c r="BW253" s="74"/>
      <c r="BX253" s="109"/>
      <c r="BY253" s="74"/>
      <c r="BZ253" s="74"/>
      <c r="CA253" s="109"/>
      <c r="CB253" s="74"/>
      <c r="CC253" s="74"/>
      <c r="CD253" s="74"/>
      <c r="CE253" s="74"/>
      <c r="CF253" s="74"/>
      <c r="CG253" s="74"/>
      <c r="CH253" s="74"/>
      <c r="CI253" s="74"/>
      <c r="CJ253" s="74"/>
      <c r="CK253" s="74"/>
      <c r="CL253" s="74"/>
      <c r="CM253" s="74"/>
      <c r="CN253" s="74"/>
      <c r="CO253" s="74"/>
      <c r="CP253" s="109"/>
      <c r="CQ253" s="74"/>
      <c r="CR253" s="74"/>
      <c r="CS253" s="109"/>
      <c r="CT253" s="74"/>
      <c r="CU253" s="74"/>
      <c r="CV253" s="109"/>
      <c r="CW253" s="74"/>
      <c r="CX253" s="74"/>
      <c r="CY253" s="109"/>
      <c r="CZ253" s="74"/>
      <c r="DA253" s="74"/>
      <c r="DB253" s="109"/>
      <c r="DC253" s="74"/>
      <c r="DD253" s="74"/>
      <c r="DE253" s="109"/>
      <c r="DF253" s="74"/>
      <c r="DG253" s="74"/>
      <c r="DH253" s="78"/>
      <c r="DI253" s="78"/>
      <c r="DJ253" s="74"/>
      <c r="DK253" s="109"/>
      <c r="DL253" s="78"/>
      <c r="DM253" s="74"/>
      <c r="DN253" s="109"/>
      <c r="DO253" s="78"/>
      <c r="DP253" s="74"/>
      <c r="DQ253" s="109"/>
      <c r="DR253" s="78"/>
      <c r="DS253" s="74"/>
      <c r="DT253" s="109"/>
      <c r="DU253" s="78"/>
      <c r="DV253" s="74"/>
      <c r="DW253" s="109"/>
      <c r="DX253" s="78">
        <v>2586</v>
      </c>
      <c r="DY253" s="74">
        <v>2586</v>
      </c>
      <c r="DZ253" s="74">
        <f t="shared" si="1075"/>
        <v>100</v>
      </c>
      <c r="EA253" s="78"/>
      <c r="EB253" s="74"/>
      <c r="EC253" s="109"/>
      <c r="ED253" s="78"/>
      <c r="EE253" s="74"/>
      <c r="EF253" s="109"/>
      <c r="EG253" s="78"/>
      <c r="EH253" s="74"/>
      <c r="EI253" s="109"/>
      <c r="EJ253" s="78"/>
      <c r="EK253" s="74"/>
      <c r="EL253" s="109"/>
      <c r="EM253" s="78"/>
      <c r="EN253" s="74"/>
      <c r="EO253" s="109"/>
      <c r="EP253" s="74"/>
      <c r="EQ253" s="74"/>
      <c r="ER253" s="109"/>
      <c r="ES253" s="74"/>
      <c r="ET253" s="74"/>
      <c r="EU253" s="109"/>
      <c r="EV253" s="78"/>
      <c r="EW253" s="74"/>
      <c r="EX253" s="109"/>
      <c r="EY253" s="78"/>
      <c r="EZ253" s="74"/>
      <c r="FA253" s="109"/>
      <c r="FB253" s="78"/>
      <c r="FC253" s="74"/>
      <c r="FD253" s="109"/>
      <c r="FE253" s="78"/>
      <c r="FF253" s="74"/>
      <c r="FG253" s="109"/>
      <c r="FH253" s="78"/>
      <c r="FI253" s="74"/>
      <c r="FJ253" s="109"/>
      <c r="FK253" s="74"/>
      <c r="FL253" s="74"/>
      <c r="FM253" s="109"/>
      <c r="FN253" s="78"/>
      <c r="FO253" s="74"/>
      <c r="FP253" s="109"/>
      <c r="FQ253" s="74"/>
      <c r="FR253" s="74"/>
      <c r="FS253" s="109"/>
      <c r="FT253" s="74">
        <v>2586</v>
      </c>
      <c r="FU253" s="74">
        <v>2586</v>
      </c>
      <c r="FV253" s="74">
        <f t="shared" si="1123"/>
        <v>100</v>
      </c>
      <c r="FW253" s="74"/>
      <c r="FX253" s="74"/>
      <c r="FY253" s="109"/>
      <c r="FZ253" s="74"/>
      <c r="GA253" s="74"/>
      <c r="GB253" s="109"/>
      <c r="GC253" s="74"/>
      <c r="GD253" s="74"/>
      <c r="GE253" s="109"/>
      <c r="GF253" s="74"/>
      <c r="GG253" s="74"/>
      <c r="GH253" s="109"/>
      <c r="GI253" s="74"/>
      <c r="GJ253" s="74"/>
      <c r="GK253" s="109"/>
      <c r="GL253" s="74"/>
      <c r="GM253" s="74"/>
      <c r="GN253" s="109"/>
      <c r="GO253" s="74"/>
      <c r="GP253" s="74"/>
      <c r="GQ253" s="74"/>
      <c r="GR253" s="74"/>
      <c r="GS253" s="74"/>
      <c r="GT253" s="74"/>
      <c r="GU253" s="74"/>
      <c r="GV253" s="74"/>
      <c r="GW253" s="74"/>
      <c r="GX253" s="74"/>
      <c r="GY253" s="74"/>
      <c r="GZ253" s="74"/>
      <c r="HA253" s="74"/>
      <c r="HB253" s="74"/>
      <c r="HC253" s="74"/>
    </row>
    <row r="254" spans="1:211" s="31" customFormat="1" ht="15.75" x14ac:dyDescent="0.25">
      <c r="A254" s="41" t="s">
        <v>566</v>
      </c>
      <c r="B254" s="134">
        <f t="shared" si="938"/>
        <v>2934</v>
      </c>
      <c r="C254" s="134">
        <f t="shared" si="939"/>
        <v>2934</v>
      </c>
      <c r="D254" s="74">
        <f t="shared" si="104"/>
        <v>100</v>
      </c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112"/>
      <c r="BK254" s="112"/>
      <c r="BL254" s="112"/>
      <c r="BM254" s="74"/>
      <c r="BN254" s="74"/>
      <c r="BO254" s="109"/>
      <c r="BP254" s="74"/>
      <c r="BQ254" s="74"/>
      <c r="BR254" s="109"/>
      <c r="BS254" s="74"/>
      <c r="BT254" s="74"/>
      <c r="BU254" s="109"/>
      <c r="BV254" s="74"/>
      <c r="BW254" s="74"/>
      <c r="BX254" s="109"/>
      <c r="BY254" s="74"/>
      <c r="BZ254" s="74"/>
      <c r="CA254" s="109"/>
      <c r="CB254" s="74"/>
      <c r="CC254" s="74"/>
      <c r="CD254" s="109"/>
      <c r="CE254" s="74"/>
      <c r="CF254" s="74"/>
      <c r="CG254" s="109"/>
      <c r="CH254" s="74"/>
      <c r="CI254" s="74"/>
      <c r="CJ254" s="109"/>
      <c r="CK254" s="74"/>
      <c r="CL254" s="74"/>
      <c r="CM254" s="109"/>
      <c r="CN254" s="74"/>
      <c r="CO254" s="74"/>
      <c r="CP254" s="109"/>
      <c r="CQ254" s="74"/>
      <c r="CR254" s="74"/>
      <c r="CS254" s="109"/>
      <c r="CT254" s="74"/>
      <c r="CU254" s="74"/>
      <c r="CV254" s="109"/>
      <c r="CW254" s="74"/>
      <c r="CX254" s="74"/>
      <c r="CY254" s="109"/>
      <c r="CZ254" s="74"/>
      <c r="DA254" s="74"/>
      <c r="DB254" s="109"/>
      <c r="DC254" s="74"/>
      <c r="DD254" s="74"/>
      <c r="DE254" s="109"/>
      <c r="DF254" s="74"/>
      <c r="DG254" s="74"/>
      <c r="DH254" s="78"/>
      <c r="DI254" s="78"/>
      <c r="DJ254" s="74"/>
      <c r="DK254" s="109"/>
      <c r="DL254" s="78"/>
      <c r="DM254" s="74"/>
      <c r="DN254" s="109"/>
      <c r="DO254" s="78"/>
      <c r="DP254" s="74"/>
      <c r="DQ254" s="109"/>
      <c r="DR254" s="78"/>
      <c r="DS254" s="74"/>
      <c r="DT254" s="109"/>
      <c r="DU254" s="78"/>
      <c r="DV254" s="74"/>
      <c r="DW254" s="109"/>
      <c r="DX254" s="78">
        <v>1467</v>
      </c>
      <c r="DY254" s="74">
        <v>1467</v>
      </c>
      <c r="DZ254" s="74">
        <f t="shared" si="1075"/>
        <v>100</v>
      </c>
      <c r="EA254" s="78"/>
      <c r="EB254" s="74"/>
      <c r="EC254" s="109"/>
      <c r="ED254" s="78"/>
      <c r="EE254" s="74"/>
      <c r="EF254" s="109"/>
      <c r="EG254" s="78"/>
      <c r="EH254" s="74"/>
      <c r="EI254" s="109"/>
      <c r="EJ254" s="78"/>
      <c r="EK254" s="74"/>
      <c r="EL254" s="109"/>
      <c r="EM254" s="78"/>
      <c r="EN254" s="74"/>
      <c r="EO254" s="109"/>
      <c r="EP254" s="74"/>
      <c r="EQ254" s="74"/>
      <c r="ER254" s="109"/>
      <c r="ES254" s="74"/>
      <c r="ET254" s="74"/>
      <c r="EU254" s="109"/>
      <c r="EV254" s="78"/>
      <c r="EW254" s="74"/>
      <c r="EX254" s="109"/>
      <c r="EY254" s="78"/>
      <c r="EZ254" s="74"/>
      <c r="FA254" s="109"/>
      <c r="FB254" s="78"/>
      <c r="FC254" s="74"/>
      <c r="FD254" s="109"/>
      <c r="FE254" s="78"/>
      <c r="FF254" s="74"/>
      <c r="FG254" s="109"/>
      <c r="FH254" s="78"/>
      <c r="FI254" s="74"/>
      <c r="FJ254" s="109"/>
      <c r="FK254" s="74"/>
      <c r="FL254" s="74"/>
      <c r="FM254" s="109"/>
      <c r="FN254" s="78"/>
      <c r="FO254" s="74"/>
      <c r="FP254" s="109"/>
      <c r="FQ254" s="74"/>
      <c r="FR254" s="74"/>
      <c r="FS254" s="109"/>
      <c r="FT254" s="74">
        <v>1467</v>
      </c>
      <c r="FU254" s="74">
        <v>1467</v>
      </c>
      <c r="FV254" s="74">
        <f t="shared" si="1123"/>
        <v>100</v>
      </c>
      <c r="FW254" s="74"/>
      <c r="FX254" s="74"/>
      <c r="FY254" s="109"/>
      <c r="FZ254" s="74"/>
      <c r="GA254" s="74"/>
      <c r="GB254" s="109"/>
      <c r="GC254" s="74"/>
      <c r="GD254" s="74"/>
      <c r="GE254" s="109"/>
      <c r="GF254" s="74"/>
      <c r="GG254" s="74"/>
      <c r="GH254" s="109"/>
      <c r="GI254" s="74"/>
      <c r="GJ254" s="74"/>
      <c r="GK254" s="109"/>
      <c r="GL254" s="74"/>
      <c r="GM254" s="74"/>
      <c r="GN254" s="109"/>
      <c r="GO254" s="74"/>
      <c r="GP254" s="74"/>
      <c r="GQ254" s="74"/>
      <c r="GR254" s="74"/>
      <c r="GS254" s="74"/>
      <c r="GT254" s="74"/>
      <c r="GU254" s="74"/>
      <c r="GV254" s="74"/>
      <c r="GW254" s="74"/>
      <c r="GX254" s="74"/>
      <c r="GY254" s="74"/>
      <c r="GZ254" s="74"/>
      <c r="HA254" s="74"/>
      <c r="HB254" s="74"/>
      <c r="HC254" s="74"/>
    </row>
    <row r="255" spans="1:211" s="32" customFormat="1" ht="31.5" x14ac:dyDescent="0.25">
      <c r="A255" s="40" t="s">
        <v>387</v>
      </c>
      <c r="B255" s="133">
        <f t="shared" si="938"/>
        <v>177766.81991999998</v>
      </c>
      <c r="C255" s="133">
        <f t="shared" si="939"/>
        <v>72560.826870000004</v>
      </c>
      <c r="D255" s="91">
        <f t="shared" ref="D255" si="1124">C255/B255*100</f>
        <v>40.817981051050133</v>
      </c>
      <c r="E255" s="92">
        <f t="shared" ref="E255:BL255" si="1125">E256+E257+E258+E259+E260+E261+E262+E263+E264+E265</f>
        <v>1516.2527</v>
      </c>
      <c r="F255" s="92">
        <f t="shared" si="1125"/>
        <v>1498.6377</v>
      </c>
      <c r="G255" s="91">
        <f>F255/E255*100</f>
        <v>98.838254335837291</v>
      </c>
      <c r="H255" s="92">
        <f t="shared" si="1125"/>
        <v>0</v>
      </c>
      <c r="I255" s="92">
        <f t="shared" si="1125"/>
        <v>0</v>
      </c>
      <c r="J255" s="92">
        <f t="shared" si="1125"/>
        <v>0</v>
      </c>
      <c r="K255" s="92">
        <f t="shared" ref="K255:M255" si="1126">K256+K257+K258+K259+K260+K261+K262+K263+K264+K265</f>
        <v>0</v>
      </c>
      <c r="L255" s="92">
        <f t="shared" si="1126"/>
        <v>0</v>
      </c>
      <c r="M255" s="92">
        <f t="shared" si="1126"/>
        <v>0</v>
      </c>
      <c r="N255" s="92">
        <f t="shared" ref="N255:P255" si="1127">N256+N257+N258+N259+N260+N261+N262+N263+N264+N265</f>
        <v>0</v>
      </c>
      <c r="O255" s="92">
        <f t="shared" si="1127"/>
        <v>0</v>
      </c>
      <c r="P255" s="92">
        <f t="shared" si="1127"/>
        <v>0</v>
      </c>
      <c r="Q255" s="92">
        <f t="shared" ref="Q255:S255" si="1128">Q256+Q257+Q258+Q259+Q260+Q261+Q262+Q263+Q264+Q265</f>
        <v>0</v>
      </c>
      <c r="R255" s="92">
        <f t="shared" si="1128"/>
        <v>0</v>
      </c>
      <c r="S255" s="92">
        <f t="shared" si="1128"/>
        <v>0</v>
      </c>
      <c r="T255" s="92">
        <f t="shared" ref="T255:V255" si="1129">T256+T257+T258+T259+T260+T261+T262+T263+T264+T265</f>
        <v>0</v>
      </c>
      <c r="U255" s="92">
        <f t="shared" si="1129"/>
        <v>0</v>
      </c>
      <c r="V255" s="92">
        <f t="shared" si="1129"/>
        <v>0</v>
      </c>
      <c r="W255" s="92">
        <f t="shared" ref="W255:Y255" si="1130">W256+W257+W258+W259+W260+W261+W262+W263+W264+W265</f>
        <v>0</v>
      </c>
      <c r="X255" s="92">
        <f t="shared" si="1130"/>
        <v>0</v>
      </c>
      <c r="Y255" s="92">
        <f t="shared" si="1130"/>
        <v>0</v>
      </c>
      <c r="Z255" s="92">
        <f t="shared" si="1125"/>
        <v>0</v>
      </c>
      <c r="AA255" s="92">
        <f t="shared" si="1125"/>
        <v>0</v>
      </c>
      <c r="AB255" s="92">
        <f t="shared" si="1125"/>
        <v>0</v>
      </c>
      <c r="AC255" s="92">
        <f t="shared" si="1125"/>
        <v>0</v>
      </c>
      <c r="AD255" s="92">
        <f t="shared" si="1125"/>
        <v>0</v>
      </c>
      <c r="AE255" s="92">
        <f t="shared" si="1125"/>
        <v>0</v>
      </c>
      <c r="AF255" s="92">
        <f t="shared" si="1125"/>
        <v>0</v>
      </c>
      <c r="AG255" s="92">
        <f t="shared" si="1125"/>
        <v>0</v>
      </c>
      <c r="AH255" s="92">
        <f t="shared" si="1125"/>
        <v>0</v>
      </c>
      <c r="AI255" s="92">
        <f t="shared" si="1125"/>
        <v>0</v>
      </c>
      <c r="AJ255" s="92">
        <f t="shared" si="1125"/>
        <v>0</v>
      </c>
      <c r="AK255" s="92"/>
      <c r="AL255" s="92">
        <f t="shared" si="1125"/>
        <v>102.04082</v>
      </c>
      <c r="AM255" s="92">
        <f t="shared" si="1125"/>
        <v>102.04083</v>
      </c>
      <c r="AN255" s="91">
        <f>AM255/AL255*100</f>
        <v>100.00000979999966</v>
      </c>
      <c r="AO255" s="92">
        <f t="shared" si="1125"/>
        <v>51.020420000000001</v>
      </c>
      <c r="AP255" s="92">
        <f t="shared" si="1125"/>
        <v>51.020420000000001</v>
      </c>
      <c r="AQ255" s="91">
        <f>AP255/AO255*100</f>
        <v>100</v>
      </c>
      <c r="AR255" s="92">
        <f t="shared" ref="AR255:AS255" si="1131">AR256+AR257+AR258+AR259+AR260+AR261+AR262+AR263+AR264+AR265</f>
        <v>57.881999999999998</v>
      </c>
      <c r="AS255" s="92">
        <f t="shared" si="1131"/>
        <v>57.881999999999998</v>
      </c>
      <c r="AT255" s="91">
        <f>AS255/AR255*100</f>
        <v>100</v>
      </c>
      <c r="AU255" s="92"/>
      <c r="AV255" s="92"/>
      <c r="AW255" s="91"/>
      <c r="AX255" s="92"/>
      <c r="AY255" s="92"/>
      <c r="AZ255" s="91"/>
      <c r="BA255" s="92">
        <f t="shared" si="1125"/>
        <v>0</v>
      </c>
      <c r="BB255" s="92">
        <f t="shared" si="1125"/>
        <v>0</v>
      </c>
      <c r="BC255" s="92">
        <f t="shared" si="1125"/>
        <v>0</v>
      </c>
      <c r="BD255" s="92">
        <f t="shared" si="1125"/>
        <v>4428.8359</v>
      </c>
      <c r="BE255" s="92">
        <f t="shared" si="1125"/>
        <v>600</v>
      </c>
      <c r="BF255" s="91">
        <f t="shared" si="993"/>
        <v>13.547578044153768</v>
      </c>
      <c r="BG255" s="92">
        <f t="shared" si="1125"/>
        <v>11000</v>
      </c>
      <c r="BH255" s="92">
        <f t="shared" si="1125"/>
        <v>11000</v>
      </c>
      <c r="BI255" s="91">
        <f t="shared" ref="BI255" si="1132">BH255/BG255*100</f>
        <v>100</v>
      </c>
      <c r="BJ255" s="92">
        <f t="shared" si="1125"/>
        <v>16501</v>
      </c>
      <c r="BK255" s="92">
        <f t="shared" si="1125"/>
        <v>10057.35297</v>
      </c>
      <c r="BL255" s="92">
        <f t="shared" si="1125"/>
        <v>60.949960426640814</v>
      </c>
      <c r="BM255" s="92">
        <f t="shared" ref="BM255:DG255" si="1133">BM256+BM257+BM258+BM259+BM260+BM261+BM262+BM263+BM264+BM265</f>
        <v>0</v>
      </c>
      <c r="BN255" s="92">
        <f t="shared" si="1133"/>
        <v>0</v>
      </c>
      <c r="BO255" s="92">
        <f t="shared" si="1133"/>
        <v>0</v>
      </c>
      <c r="BP255" s="92">
        <f t="shared" ref="BP255:BR255" si="1134">BP256+BP257+BP258+BP259+BP260+BP261+BP262+BP263+BP264+BP265</f>
        <v>0</v>
      </c>
      <c r="BQ255" s="92">
        <f t="shared" si="1134"/>
        <v>0</v>
      </c>
      <c r="BR255" s="92">
        <f t="shared" si="1134"/>
        <v>0</v>
      </c>
      <c r="BS255" s="92">
        <f t="shared" si="1133"/>
        <v>2585.6999999999998</v>
      </c>
      <c r="BT255" s="92">
        <f t="shared" si="1133"/>
        <v>2063.5443399999999</v>
      </c>
      <c r="BU255" s="92">
        <f t="shared" si="1133"/>
        <v>79.806023127199595</v>
      </c>
      <c r="BV255" s="92">
        <f t="shared" ref="BV255:BW255" si="1135">BV256+BV257+BV258+BV259+BV260+BV261+BV262+BV263+BV264+BV265</f>
        <v>517.20000000000005</v>
      </c>
      <c r="BW255" s="92">
        <f t="shared" si="1135"/>
        <v>0</v>
      </c>
      <c r="BX255" s="92">
        <f t="shared" ref="BX255:BX256" si="1136">BW255/BV255*100</f>
        <v>0</v>
      </c>
      <c r="BY255" s="92">
        <f t="shared" ref="BY255:BZ255" si="1137">BY256+BY257+BY258+BY259+BY260+BY261+BY262+BY263+BY264+BY265</f>
        <v>560</v>
      </c>
      <c r="BZ255" s="92">
        <f t="shared" si="1137"/>
        <v>119.65600000000001</v>
      </c>
      <c r="CA255" s="92">
        <f t="shared" ref="CA255:CA256" si="1138">BZ255/BY255*100</f>
        <v>21.367142857142859</v>
      </c>
      <c r="CB255" s="92">
        <f t="shared" si="1133"/>
        <v>0</v>
      </c>
      <c r="CC255" s="92">
        <f t="shared" si="1133"/>
        <v>0</v>
      </c>
      <c r="CD255" s="92">
        <f t="shared" si="1133"/>
        <v>0</v>
      </c>
      <c r="CE255" s="92">
        <f t="shared" si="1133"/>
        <v>0</v>
      </c>
      <c r="CF255" s="92">
        <f t="shared" si="1133"/>
        <v>0</v>
      </c>
      <c r="CG255" s="92">
        <f t="shared" si="1133"/>
        <v>0</v>
      </c>
      <c r="CH255" s="92">
        <f t="shared" ref="CH255:CJ255" si="1139">CH256+CH257+CH258+CH259+CH260+CH261+CH262+CH263+CH264+CH265</f>
        <v>0</v>
      </c>
      <c r="CI255" s="92">
        <f t="shared" si="1139"/>
        <v>0</v>
      </c>
      <c r="CJ255" s="92">
        <f t="shared" si="1139"/>
        <v>0</v>
      </c>
      <c r="CK255" s="92">
        <f t="shared" si="1133"/>
        <v>0</v>
      </c>
      <c r="CL255" s="92">
        <f t="shared" si="1133"/>
        <v>0</v>
      </c>
      <c r="CM255" s="92">
        <f t="shared" si="1133"/>
        <v>0</v>
      </c>
      <c r="CN255" s="92">
        <f t="shared" si="1133"/>
        <v>0</v>
      </c>
      <c r="CO255" s="92">
        <f t="shared" si="1133"/>
        <v>0</v>
      </c>
      <c r="CP255" s="92">
        <f t="shared" si="1133"/>
        <v>0</v>
      </c>
      <c r="CQ255" s="92">
        <f t="shared" ref="CQ255:CS255" si="1140">CQ256+CQ257+CQ258+CQ259+CQ260+CQ261+CQ262+CQ263+CQ264+CQ265</f>
        <v>0</v>
      </c>
      <c r="CR255" s="92">
        <f t="shared" si="1140"/>
        <v>0</v>
      </c>
      <c r="CS255" s="92">
        <f t="shared" si="1140"/>
        <v>0</v>
      </c>
      <c r="CT255" s="92">
        <f t="shared" si="1133"/>
        <v>0</v>
      </c>
      <c r="CU255" s="92">
        <f t="shared" si="1133"/>
        <v>0</v>
      </c>
      <c r="CV255" s="92">
        <f t="shared" si="1133"/>
        <v>0</v>
      </c>
      <c r="CW255" s="92">
        <f t="shared" si="1133"/>
        <v>0</v>
      </c>
      <c r="CX255" s="92">
        <f t="shared" si="1133"/>
        <v>0</v>
      </c>
      <c r="CY255" s="92">
        <f t="shared" si="1133"/>
        <v>0</v>
      </c>
      <c r="CZ255" s="92">
        <f t="shared" si="1133"/>
        <v>0</v>
      </c>
      <c r="DA255" s="92">
        <f t="shared" si="1133"/>
        <v>0</v>
      </c>
      <c r="DB255" s="92">
        <f t="shared" si="1133"/>
        <v>0</v>
      </c>
      <c r="DC255" s="92">
        <f t="shared" si="1133"/>
        <v>398</v>
      </c>
      <c r="DD255" s="92">
        <f t="shared" si="1133"/>
        <v>0</v>
      </c>
      <c r="DE255" s="92">
        <f t="shared" si="1133"/>
        <v>0</v>
      </c>
      <c r="DF255" s="92">
        <f t="shared" si="1133"/>
        <v>7619.5005000000001</v>
      </c>
      <c r="DG255" s="92">
        <f t="shared" si="1133"/>
        <v>7619.5005000000001</v>
      </c>
      <c r="DH255" s="92">
        <f t="shared" si="1094"/>
        <v>100</v>
      </c>
      <c r="DI255" s="92">
        <f t="shared" ref="DI255:DV255" si="1141">DI256+DI257+DI258+DI259+DI260+DI261+DI262+DI263+DI264+DI265</f>
        <v>0</v>
      </c>
      <c r="DJ255" s="92">
        <f t="shared" si="1141"/>
        <v>0</v>
      </c>
      <c r="DK255" s="92">
        <f t="shared" si="1141"/>
        <v>0</v>
      </c>
      <c r="DL255" s="92">
        <f t="shared" ref="DL255:DN255" si="1142">DL256+DL257+DL258+DL259+DL260+DL261+DL262+DL263+DL264+DL265</f>
        <v>0</v>
      </c>
      <c r="DM255" s="92">
        <f t="shared" si="1142"/>
        <v>0</v>
      </c>
      <c r="DN255" s="92">
        <f t="shared" si="1142"/>
        <v>0</v>
      </c>
      <c r="DO255" s="92">
        <f t="shared" ref="DO255:DQ255" si="1143">DO256+DO257+DO258+DO259+DO260+DO261+DO262+DO263+DO264+DO265</f>
        <v>0</v>
      </c>
      <c r="DP255" s="92">
        <f t="shared" si="1143"/>
        <v>0</v>
      </c>
      <c r="DQ255" s="92">
        <f t="shared" si="1143"/>
        <v>0</v>
      </c>
      <c r="DR255" s="92">
        <f t="shared" ref="DR255:DT255" si="1144">DR256+DR257+DR258+DR259+DR260+DR261+DR262+DR263+DR264+DR265</f>
        <v>0</v>
      </c>
      <c r="DS255" s="92">
        <f t="shared" si="1144"/>
        <v>0</v>
      </c>
      <c r="DT255" s="92">
        <f t="shared" si="1144"/>
        <v>0</v>
      </c>
      <c r="DU255" s="92">
        <f t="shared" si="1141"/>
        <v>6730.9</v>
      </c>
      <c r="DV255" s="92">
        <f t="shared" si="1141"/>
        <v>2911.6098299999999</v>
      </c>
      <c r="DW255" s="92">
        <f t="shared" si="132"/>
        <v>43.25736275980924</v>
      </c>
      <c r="DX255" s="92">
        <f>SUM(DX256:DX268)</f>
        <v>37158</v>
      </c>
      <c r="DY255" s="92">
        <f>SUM(DY256:DY268)</f>
        <v>0</v>
      </c>
      <c r="DZ255" s="91">
        <f t="shared" si="1075"/>
        <v>0</v>
      </c>
      <c r="EA255" s="92">
        <f t="shared" ref="EA255:EB255" si="1145">EA256+EA257+EA258+EA259+EA260+EA261+EA262+EA263+EA264+EA265</f>
        <v>1808.7</v>
      </c>
      <c r="EB255" s="92">
        <f t="shared" si="1145"/>
        <v>1059.9792500000001</v>
      </c>
      <c r="EC255" s="92">
        <f>EB255/EA255*100</f>
        <v>58.604481119035782</v>
      </c>
      <c r="ED255" s="92">
        <f t="shared" ref="ED255:EE255" si="1146">ED256+ED257+ED258+ED259+ED260+ED261+ED262+ED263+ED264+ED265</f>
        <v>260</v>
      </c>
      <c r="EE255" s="92">
        <f t="shared" si="1146"/>
        <v>0</v>
      </c>
      <c r="EF255" s="92">
        <f>EE255/ED255*100</f>
        <v>0</v>
      </c>
      <c r="EG255" s="92">
        <f t="shared" ref="EG255:EH255" si="1147">EG256+EG257+EG258+EG259+EG260+EG261+EG262+EG263+EG264+EG265</f>
        <v>440</v>
      </c>
      <c r="EH255" s="92">
        <f t="shared" si="1147"/>
        <v>96.236999999999995</v>
      </c>
      <c r="EI255" s="92">
        <f>EH255/EG255*100</f>
        <v>21.872045454545454</v>
      </c>
      <c r="EJ255" s="92">
        <f t="shared" ref="EJ255:EK255" si="1148">EJ256+EJ257+EJ258+EJ259+EJ260+EJ261+EJ262+EJ263+EJ264+EJ265</f>
        <v>1568.7460000000001</v>
      </c>
      <c r="EK255" s="92">
        <f t="shared" si="1148"/>
        <v>1286.6479999999999</v>
      </c>
      <c r="EL255" s="92">
        <f>EK255/EJ255*100</f>
        <v>82.017611519009435</v>
      </c>
      <c r="EM255" s="92">
        <f t="shared" ref="EM255:EU255" si="1149">EM256+EM257+EM258+EM259+EM260+EM261+EM262+EM263+EM264+EM265</f>
        <v>0</v>
      </c>
      <c r="EN255" s="92">
        <f t="shared" si="1149"/>
        <v>0</v>
      </c>
      <c r="EO255" s="92">
        <f t="shared" si="1149"/>
        <v>0</v>
      </c>
      <c r="EP255" s="92">
        <f t="shared" si="1149"/>
        <v>2204.3000000000002</v>
      </c>
      <c r="EQ255" s="92">
        <f t="shared" si="1149"/>
        <v>2204.3308199999997</v>
      </c>
      <c r="ER255" s="92">
        <f t="shared" si="1149"/>
        <v>100.00139817629177</v>
      </c>
      <c r="ES255" s="92">
        <f t="shared" si="1149"/>
        <v>3795.7</v>
      </c>
      <c r="ET255" s="92">
        <f t="shared" si="1149"/>
        <v>2328.1897300000001</v>
      </c>
      <c r="EU255" s="92">
        <f t="shared" si="1149"/>
        <v>61.337559080011594</v>
      </c>
      <c r="EV255" s="92">
        <f t="shared" ref="EV255:EX255" si="1150">EV256+EV257+EV258+EV259+EV260+EV261+EV262+EV263+EV264+EV265</f>
        <v>0</v>
      </c>
      <c r="EW255" s="92">
        <f t="shared" si="1150"/>
        <v>0</v>
      </c>
      <c r="EX255" s="92">
        <f t="shared" si="1150"/>
        <v>0</v>
      </c>
      <c r="EY255" s="92">
        <f t="shared" ref="EY255:FA255" si="1151">EY256+EY257+EY258+EY259+EY260+EY261+EY262+EY263+EY264+EY265</f>
        <v>0</v>
      </c>
      <c r="EZ255" s="92">
        <f t="shared" si="1151"/>
        <v>0</v>
      </c>
      <c r="FA255" s="92">
        <f t="shared" si="1151"/>
        <v>0</v>
      </c>
      <c r="FB255" s="92">
        <f t="shared" ref="FB255:FD255" si="1152">FB256+FB257+FB258+FB259+FB260+FB261+FB262+FB263+FB264+FB265</f>
        <v>0</v>
      </c>
      <c r="FC255" s="92">
        <f t="shared" si="1152"/>
        <v>0</v>
      </c>
      <c r="FD255" s="92">
        <f t="shared" si="1152"/>
        <v>0</v>
      </c>
      <c r="FE255" s="92">
        <f t="shared" ref="FE255:FG255" si="1153">FE256+FE257+FE258+FE259+FE260+FE261+FE262+FE263+FE264+FE265</f>
        <v>0</v>
      </c>
      <c r="FF255" s="92">
        <f t="shared" si="1153"/>
        <v>0</v>
      </c>
      <c r="FG255" s="92">
        <f t="shared" si="1153"/>
        <v>0</v>
      </c>
      <c r="FH255" s="92">
        <f t="shared" ref="FH255:FL255" si="1154">FH256+FH257+FH258+FH259+FH260+FH261+FH262+FH263+FH264+FH265</f>
        <v>0</v>
      </c>
      <c r="FI255" s="92">
        <f t="shared" si="1154"/>
        <v>0</v>
      </c>
      <c r="FJ255" s="92">
        <f t="shared" si="1154"/>
        <v>0</v>
      </c>
      <c r="FK255" s="92"/>
      <c r="FL255" s="92">
        <f t="shared" si="1154"/>
        <v>0</v>
      </c>
      <c r="FM255" s="92"/>
      <c r="FN255" s="92">
        <f t="shared" ref="FN255:FP255" si="1155">FN256+FN257+FN258+FN259+FN260+FN261+FN262+FN263+FN264+FN265</f>
        <v>0</v>
      </c>
      <c r="FO255" s="92">
        <f t="shared" si="1155"/>
        <v>0</v>
      </c>
      <c r="FP255" s="92">
        <f t="shared" si="1155"/>
        <v>0</v>
      </c>
      <c r="FQ255" s="92"/>
      <c r="FR255" s="92">
        <f t="shared" ref="FR255" si="1156">FR256+FR257+FR258+FR259+FR260+FR261+FR262+FR263+FR264+FR265</f>
        <v>0</v>
      </c>
      <c r="FS255" s="92"/>
      <c r="FT255" s="92">
        <f>SUM(FT256:FT268)</f>
        <v>37158</v>
      </c>
      <c r="FU255" s="92">
        <f>SUM(FU256:FU268)</f>
        <v>4710.1121999999996</v>
      </c>
      <c r="FV255" s="92">
        <f>FU255/FT255*100</f>
        <v>12.675903439367026</v>
      </c>
      <c r="FW255" s="92">
        <f t="shared" ref="FW255:FX255" si="1157">FW256+FW257+FW258+FW259+FW260+FW261+FW262+FW263+FW264+FW265</f>
        <v>36386.741580000002</v>
      </c>
      <c r="FX255" s="92">
        <f t="shared" si="1157"/>
        <v>22758.635280000002</v>
      </c>
      <c r="FY255" s="92">
        <f t="shared" ref="FY255:FY256" si="1158">FX255/FW255*100</f>
        <v>62.546505380161058</v>
      </c>
      <c r="FZ255" s="92">
        <f t="shared" ref="FZ255:GA255" si="1159">FZ256+FZ257+FZ258+FZ259+FZ260+FZ261+FZ262+FZ263+FZ264+FZ265</f>
        <v>4190.8999999999996</v>
      </c>
      <c r="GA255" s="92">
        <f t="shared" si="1159"/>
        <v>2035.45</v>
      </c>
      <c r="GB255" s="92">
        <f t="shared" ref="GB255:GB256" si="1160">GA255/FZ255*100</f>
        <v>48.568326612422155</v>
      </c>
      <c r="GC255" s="92">
        <f t="shared" ref="GC255:GE255" si="1161">GC256+GC257+GC258+GC259+GC260+GC261+GC262+GC263+GC264+GC265</f>
        <v>0</v>
      </c>
      <c r="GD255" s="92">
        <f t="shared" si="1161"/>
        <v>0</v>
      </c>
      <c r="GE255" s="92">
        <f t="shared" si="1161"/>
        <v>0</v>
      </c>
      <c r="GF255" s="92">
        <f t="shared" ref="GF255:GQ255" si="1162">GF256+GF257+GF258+GF259+GF260+GF261+GF262+GF263+GF264+GF265</f>
        <v>0</v>
      </c>
      <c r="GG255" s="92">
        <f t="shared" si="1162"/>
        <v>0</v>
      </c>
      <c r="GH255" s="92">
        <f t="shared" si="1162"/>
        <v>0</v>
      </c>
      <c r="GI255" s="92">
        <f t="shared" si="1162"/>
        <v>0</v>
      </c>
      <c r="GJ255" s="92">
        <f t="shared" si="1162"/>
        <v>0</v>
      </c>
      <c r="GK255" s="92">
        <f t="shared" si="1162"/>
        <v>0</v>
      </c>
      <c r="GL255" s="92">
        <f t="shared" si="1162"/>
        <v>0</v>
      </c>
      <c r="GM255" s="92">
        <f t="shared" si="1162"/>
        <v>0</v>
      </c>
      <c r="GN255" s="92">
        <f t="shared" si="1162"/>
        <v>0</v>
      </c>
      <c r="GO255" s="92">
        <f t="shared" si="1162"/>
        <v>0</v>
      </c>
      <c r="GP255" s="92">
        <f t="shared" si="1162"/>
        <v>0</v>
      </c>
      <c r="GQ255" s="92">
        <f t="shared" si="1162"/>
        <v>0</v>
      </c>
      <c r="GR255" s="92">
        <f t="shared" ref="GR255:GT255" si="1163">GR256+GR257+GR258+GR259+GR260+GR261+GR262+GR263+GR264+GR265</f>
        <v>0</v>
      </c>
      <c r="GS255" s="92">
        <f t="shared" si="1163"/>
        <v>0</v>
      </c>
      <c r="GT255" s="92">
        <f t="shared" si="1163"/>
        <v>0</v>
      </c>
      <c r="GU255" s="92">
        <f t="shared" ref="GU255:GY255" si="1164">GU256+GU257+GU258+GU259+GU260+GU261+GU262+GU263+GU264+GU265</f>
        <v>0</v>
      </c>
      <c r="GV255" s="92">
        <f t="shared" si="1164"/>
        <v>0</v>
      </c>
      <c r="GW255" s="92">
        <f t="shared" si="1164"/>
        <v>0</v>
      </c>
      <c r="GX255" s="92">
        <f t="shared" si="1164"/>
        <v>727.4</v>
      </c>
      <c r="GY255" s="92">
        <f t="shared" si="1164"/>
        <v>0</v>
      </c>
      <c r="GZ255" s="91">
        <f t="shared" ref="GZ255:GZ256" si="1165">GY255/GX255*100</f>
        <v>0</v>
      </c>
      <c r="HA255" s="92"/>
      <c r="HB255" s="92"/>
      <c r="HC255" s="91"/>
    </row>
    <row r="256" spans="1:211" s="31" customFormat="1" ht="31.5" x14ac:dyDescent="0.25">
      <c r="A256" s="41" t="s">
        <v>348</v>
      </c>
      <c r="B256" s="134">
        <f t="shared" si="938"/>
        <v>88021.984019999989</v>
      </c>
      <c r="C256" s="134">
        <f t="shared" si="939"/>
        <v>56250.714670000001</v>
      </c>
      <c r="D256" s="74">
        <f t="shared" si="104"/>
        <v>63.905301949589031</v>
      </c>
      <c r="E256" s="74">
        <v>1516.2527</v>
      </c>
      <c r="F256" s="74">
        <v>1498.6377</v>
      </c>
      <c r="G256" s="74">
        <f>F256/E256*100</f>
        <v>98.838254335837291</v>
      </c>
      <c r="H256" s="78"/>
      <c r="I256" s="78"/>
      <c r="J256" s="74"/>
      <c r="K256" s="78"/>
      <c r="L256" s="78"/>
      <c r="M256" s="74"/>
      <c r="N256" s="78"/>
      <c r="O256" s="78"/>
      <c r="P256" s="74"/>
      <c r="Q256" s="78"/>
      <c r="R256" s="78"/>
      <c r="S256" s="74"/>
      <c r="T256" s="78"/>
      <c r="U256" s="78"/>
      <c r="V256" s="74"/>
      <c r="W256" s="78"/>
      <c r="X256" s="78"/>
      <c r="Y256" s="74"/>
      <c r="Z256" s="74"/>
      <c r="AA256" s="74"/>
      <c r="AB256" s="78"/>
      <c r="AC256" s="74"/>
      <c r="AD256" s="74"/>
      <c r="AE256" s="78"/>
      <c r="AF256" s="78">
        <v>0</v>
      </c>
      <c r="AG256" s="78">
        <v>0</v>
      </c>
      <c r="AH256" s="74"/>
      <c r="AI256" s="78"/>
      <c r="AJ256" s="78"/>
      <c r="AK256" s="78"/>
      <c r="AL256" s="78">
        <v>102.04082</v>
      </c>
      <c r="AM256" s="78">
        <v>102.04083</v>
      </c>
      <c r="AN256" s="74">
        <f>AM256/AL256*100</f>
        <v>100.00000979999966</v>
      </c>
      <c r="AO256" s="78">
        <v>51.020420000000001</v>
      </c>
      <c r="AP256" s="78">
        <v>51.020420000000001</v>
      </c>
      <c r="AQ256" s="74">
        <f>AP256/AO256*100</f>
        <v>100</v>
      </c>
      <c r="AR256" s="78">
        <v>57.881999999999998</v>
      </c>
      <c r="AS256" s="78">
        <v>57.881999999999998</v>
      </c>
      <c r="AT256" s="74">
        <f>AS256/AR256*100</f>
        <v>100</v>
      </c>
      <c r="AU256" s="78"/>
      <c r="AV256" s="78"/>
      <c r="AW256" s="74"/>
      <c r="AX256" s="78"/>
      <c r="AY256" s="78"/>
      <c r="AZ256" s="74"/>
      <c r="BA256" s="78"/>
      <c r="BB256" s="78"/>
      <c r="BC256" s="74"/>
      <c r="BD256" s="74"/>
      <c r="BE256" s="74"/>
      <c r="BF256" s="74"/>
      <c r="BG256" s="78">
        <v>0</v>
      </c>
      <c r="BH256" s="78"/>
      <c r="BI256" s="74"/>
      <c r="BJ256" s="78">
        <v>16501</v>
      </c>
      <c r="BK256" s="74">
        <v>10057.35297</v>
      </c>
      <c r="BL256" s="78">
        <f t="shared" si="118"/>
        <v>60.949960426640814</v>
      </c>
      <c r="BM256" s="78"/>
      <c r="BN256" s="78"/>
      <c r="BO256" s="78"/>
      <c r="BP256" s="78"/>
      <c r="BQ256" s="78"/>
      <c r="BR256" s="78"/>
      <c r="BS256" s="78">
        <v>2585.6999999999998</v>
      </c>
      <c r="BT256" s="78">
        <v>2063.5443399999999</v>
      </c>
      <c r="BU256" s="78">
        <f t="shared" si="121"/>
        <v>79.806023127199595</v>
      </c>
      <c r="BV256" s="78">
        <v>517.20000000000005</v>
      </c>
      <c r="BW256" s="78"/>
      <c r="BX256" s="78">
        <f t="shared" si="1136"/>
        <v>0</v>
      </c>
      <c r="BY256" s="78">
        <v>560</v>
      </c>
      <c r="BZ256" s="78">
        <v>119.65600000000001</v>
      </c>
      <c r="CA256" s="78">
        <f t="shared" si="1138"/>
        <v>21.367142857142859</v>
      </c>
      <c r="CB256" s="78"/>
      <c r="CC256" s="108"/>
      <c r="CD256" s="108"/>
      <c r="CE256" s="78"/>
      <c r="CF256" s="108"/>
      <c r="CG256" s="108"/>
      <c r="CH256" s="78"/>
      <c r="CI256" s="108"/>
      <c r="CJ256" s="108"/>
      <c r="CK256" s="78"/>
      <c r="CL256" s="108"/>
      <c r="CM256" s="108"/>
      <c r="CN256" s="78"/>
      <c r="CO256" s="108"/>
      <c r="CP256" s="108"/>
      <c r="CQ256" s="78"/>
      <c r="CR256" s="108"/>
      <c r="CS256" s="108"/>
      <c r="CT256" s="78"/>
      <c r="CU256" s="108"/>
      <c r="CV256" s="108"/>
      <c r="CW256" s="78"/>
      <c r="CX256" s="108"/>
      <c r="CY256" s="108"/>
      <c r="CZ256" s="78"/>
      <c r="DA256" s="129"/>
      <c r="DB256" s="108"/>
      <c r="DC256" s="78">
        <v>398</v>
      </c>
      <c r="DD256" s="108"/>
      <c r="DE256" s="108"/>
      <c r="DF256" s="78">
        <v>7619.5005000000001</v>
      </c>
      <c r="DG256" s="78">
        <v>7619.5005000000001</v>
      </c>
      <c r="DH256" s="78">
        <f>DG256/DF256*100</f>
        <v>100</v>
      </c>
      <c r="DI256" s="78"/>
      <c r="DJ256" s="108"/>
      <c r="DK256" s="108"/>
      <c r="DL256" s="78"/>
      <c r="DM256" s="108"/>
      <c r="DN256" s="108"/>
      <c r="DO256" s="78"/>
      <c r="DP256" s="108"/>
      <c r="DQ256" s="108"/>
      <c r="DR256" s="78"/>
      <c r="DS256" s="108"/>
      <c r="DT256" s="108"/>
      <c r="DU256" s="78">
        <v>6730.9</v>
      </c>
      <c r="DV256" s="78">
        <v>2911.6098299999999</v>
      </c>
      <c r="DW256" s="78">
        <f t="shared" si="132"/>
        <v>43.25736275980924</v>
      </c>
      <c r="DX256" s="78"/>
      <c r="DY256" s="108"/>
      <c r="DZ256" s="74"/>
      <c r="EA256" s="78">
        <v>1808.7</v>
      </c>
      <c r="EB256" s="78">
        <v>1059.9792500000001</v>
      </c>
      <c r="EC256" s="78">
        <f>EB256/EA256*100</f>
        <v>58.604481119035782</v>
      </c>
      <c r="ED256" s="78">
        <v>260</v>
      </c>
      <c r="EE256" s="78"/>
      <c r="EF256" s="78">
        <f>EE256/ED256*100</f>
        <v>0</v>
      </c>
      <c r="EG256" s="78">
        <v>440</v>
      </c>
      <c r="EH256" s="78">
        <v>96.236999999999995</v>
      </c>
      <c r="EI256" s="78">
        <f>EH256/EG256*100</f>
        <v>21.872045454545454</v>
      </c>
      <c r="EJ256" s="78">
        <v>1568.7460000000001</v>
      </c>
      <c r="EK256" s="78">
        <v>1286.6479999999999</v>
      </c>
      <c r="EL256" s="78">
        <f>EK256/EJ256*100</f>
        <v>82.017611519009435</v>
      </c>
      <c r="EM256" s="78"/>
      <c r="EN256" s="108"/>
      <c r="EO256" s="108"/>
      <c r="EP256" s="78">
        <v>2204.3000000000002</v>
      </c>
      <c r="EQ256" s="78">
        <v>2204.3308199999997</v>
      </c>
      <c r="ER256" s="78">
        <f t="shared" ref="ER256" si="1166">EQ256/EP256*100</f>
        <v>100.00139817629177</v>
      </c>
      <c r="ES256" s="78">
        <v>3795.7</v>
      </c>
      <c r="ET256" s="78">
        <v>2328.1897300000001</v>
      </c>
      <c r="EU256" s="78">
        <f t="shared" ref="EU256" si="1167">ET256/ES256*100</f>
        <v>61.337559080011594</v>
      </c>
      <c r="EV256" s="78"/>
      <c r="EW256" s="108"/>
      <c r="EX256" s="108"/>
      <c r="EY256" s="78"/>
      <c r="EZ256" s="108"/>
      <c r="FA256" s="108"/>
      <c r="FB256" s="78"/>
      <c r="FC256" s="108"/>
      <c r="FD256" s="108"/>
      <c r="FE256" s="78"/>
      <c r="FF256" s="108"/>
      <c r="FG256" s="108"/>
      <c r="FH256" s="78"/>
      <c r="FI256" s="108"/>
      <c r="FJ256" s="108"/>
      <c r="FK256" s="78"/>
      <c r="FL256" s="78"/>
      <c r="FM256" s="78"/>
      <c r="FN256" s="78"/>
      <c r="FO256" s="108"/>
      <c r="FP256" s="108"/>
      <c r="FQ256" s="78"/>
      <c r="FR256" s="78"/>
      <c r="FS256" s="78"/>
      <c r="FT256" s="78"/>
      <c r="FU256" s="78"/>
      <c r="FV256" s="78"/>
      <c r="FW256" s="78">
        <v>36386.741580000002</v>
      </c>
      <c r="FX256" s="78">
        <v>22758.635280000002</v>
      </c>
      <c r="FY256" s="78">
        <f t="shared" si="1158"/>
        <v>62.546505380161058</v>
      </c>
      <c r="FZ256" s="78">
        <v>4190.8999999999996</v>
      </c>
      <c r="GA256" s="78">
        <v>2035.45</v>
      </c>
      <c r="GB256" s="78">
        <f t="shared" si="1160"/>
        <v>48.568326612422155</v>
      </c>
      <c r="GC256" s="78"/>
      <c r="GD256" s="78"/>
      <c r="GE256" s="78"/>
      <c r="GF256" s="78"/>
      <c r="GG256" s="78"/>
      <c r="GH256" s="78"/>
      <c r="GI256" s="78"/>
      <c r="GJ256" s="78"/>
      <c r="GK256" s="78"/>
      <c r="GL256" s="78"/>
      <c r="GM256" s="78"/>
      <c r="GN256" s="78"/>
      <c r="GO256" s="78">
        <v>0</v>
      </c>
      <c r="GP256" s="78">
        <v>0</v>
      </c>
      <c r="GQ256" s="74"/>
      <c r="GR256" s="78">
        <v>0</v>
      </c>
      <c r="GS256" s="78">
        <v>0</v>
      </c>
      <c r="GT256" s="74"/>
      <c r="GU256" s="78">
        <v>0</v>
      </c>
      <c r="GV256" s="78">
        <v>0</v>
      </c>
      <c r="GW256" s="74"/>
      <c r="GX256" s="78">
        <v>727.4</v>
      </c>
      <c r="GY256" s="78"/>
      <c r="GZ256" s="74">
        <f t="shared" si="1165"/>
        <v>0</v>
      </c>
      <c r="HA256" s="78"/>
      <c r="HB256" s="78"/>
      <c r="HC256" s="74"/>
    </row>
    <row r="257" spans="1:211" s="31" customFormat="1" ht="15.75" x14ac:dyDescent="0.25">
      <c r="A257" s="41" t="s">
        <v>376</v>
      </c>
      <c r="B257" s="134">
        <f t="shared" si="938"/>
        <v>4242</v>
      </c>
      <c r="C257" s="134">
        <f t="shared" si="939"/>
        <v>140.96988000000002</v>
      </c>
      <c r="D257" s="74">
        <f t="shared" si="104"/>
        <v>3.3231937765205095</v>
      </c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112"/>
      <c r="BK257" s="112"/>
      <c r="BL257" s="112"/>
      <c r="BM257" s="74"/>
      <c r="BN257" s="74"/>
      <c r="BO257" s="109"/>
      <c r="BP257" s="74"/>
      <c r="BQ257" s="74"/>
      <c r="BR257" s="109"/>
      <c r="BS257" s="74"/>
      <c r="BT257" s="74"/>
      <c r="BU257" s="109"/>
      <c r="BV257" s="74"/>
      <c r="BW257" s="74"/>
      <c r="BX257" s="109"/>
      <c r="BY257" s="74"/>
      <c r="BZ257" s="74"/>
      <c r="CA257" s="109"/>
      <c r="CB257" s="74"/>
      <c r="CC257" s="74"/>
      <c r="CD257" s="109"/>
      <c r="CE257" s="74"/>
      <c r="CF257" s="74"/>
      <c r="CG257" s="109"/>
      <c r="CH257" s="74"/>
      <c r="CI257" s="74"/>
      <c r="CJ257" s="109"/>
      <c r="CK257" s="74"/>
      <c r="CL257" s="74"/>
      <c r="CM257" s="109"/>
      <c r="CN257" s="74"/>
      <c r="CO257" s="74"/>
      <c r="CP257" s="109"/>
      <c r="CQ257" s="74"/>
      <c r="CR257" s="74"/>
      <c r="CS257" s="109"/>
      <c r="CT257" s="74"/>
      <c r="CU257" s="74"/>
      <c r="CV257" s="109"/>
      <c r="CW257" s="74"/>
      <c r="CX257" s="74"/>
      <c r="CY257" s="109"/>
      <c r="CZ257" s="74"/>
      <c r="DA257" s="74"/>
      <c r="DB257" s="109"/>
      <c r="DC257" s="74"/>
      <c r="DD257" s="74"/>
      <c r="DE257" s="109"/>
      <c r="DF257" s="74"/>
      <c r="DG257" s="74"/>
      <c r="DH257" s="74"/>
      <c r="DI257" s="78"/>
      <c r="DJ257" s="74"/>
      <c r="DK257" s="109"/>
      <c r="DL257" s="78"/>
      <c r="DM257" s="74"/>
      <c r="DN257" s="109"/>
      <c r="DO257" s="78"/>
      <c r="DP257" s="74"/>
      <c r="DQ257" s="109"/>
      <c r="DR257" s="78"/>
      <c r="DS257" s="74"/>
      <c r="DT257" s="109"/>
      <c r="DU257" s="78"/>
      <c r="DV257" s="74"/>
      <c r="DW257" s="109"/>
      <c r="DX257" s="78">
        <v>2121</v>
      </c>
      <c r="DY257" s="74"/>
      <c r="DZ257" s="74">
        <f t="shared" si="1075"/>
        <v>0</v>
      </c>
      <c r="EA257" s="78"/>
      <c r="EB257" s="74"/>
      <c r="EC257" s="109"/>
      <c r="ED257" s="78"/>
      <c r="EE257" s="74"/>
      <c r="EF257" s="78"/>
      <c r="EG257" s="78"/>
      <c r="EH257" s="74"/>
      <c r="EI257" s="109"/>
      <c r="EJ257" s="78"/>
      <c r="EK257" s="74"/>
      <c r="EL257" s="109"/>
      <c r="EM257" s="78"/>
      <c r="EN257" s="74"/>
      <c r="EO257" s="109"/>
      <c r="EP257" s="74"/>
      <c r="EQ257" s="74"/>
      <c r="ER257" s="109"/>
      <c r="ES257" s="74"/>
      <c r="ET257" s="74"/>
      <c r="EU257" s="109"/>
      <c r="EV257" s="78"/>
      <c r="EW257" s="74"/>
      <c r="EX257" s="109"/>
      <c r="EY257" s="78"/>
      <c r="EZ257" s="74"/>
      <c r="FA257" s="109"/>
      <c r="FB257" s="78"/>
      <c r="FC257" s="74"/>
      <c r="FD257" s="109"/>
      <c r="FE257" s="78"/>
      <c r="FF257" s="74"/>
      <c r="FG257" s="109"/>
      <c r="FH257" s="78"/>
      <c r="FI257" s="74"/>
      <c r="FJ257" s="109"/>
      <c r="FK257" s="74"/>
      <c r="FL257" s="74"/>
      <c r="FM257" s="109"/>
      <c r="FN257" s="78"/>
      <c r="FO257" s="74"/>
      <c r="FP257" s="109"/>
      <c r="FQ257" s="74"/>
      <c r="FR257" s="74"/>
      <c r="FS257" s="109"/>
      <c r="FT257" s="74">
        <v>2121</v>
      </c>
      <c r="FU257" s="74">
        <v>140.96988000000002</v>
      </c>
      <c r="FV257" s="78">
        <f t="shared" ref="FV257:FV268" si="1168">FU257/FT257*100</f>
        <v>6.646387553041019</v>
      </c>
      <c r="FW257" s="74"/>
      <c r="FX257" s="74"/>
      <c r="FY257" s="109"/>
      <c r="FZ257" s="74"/>
      <c r="GA257" s="74"/>
      <c r="GB257" s="109"/>
      <c r="GC257" s="74"/>
      <c r="GD257" s="74"/>
      <c r="GE257" s="109"/>
      <c r="GF257" s="74"/>
      <c r="GG257" s="74"/>
      <c r="GH257" s="109"/>
      <c r="GI257" s="74"/>
      <c r="GJ257" s="74"/>
      <c r="GK257" s="109"/>
      <c r="GL257" s="74"/>
      <c r="GM257" s="74"/>
      <c r="GN257" s="109"/>
      <c r="GO257" s="74"/>
      <c r="GP257" s="74"/>
      <c r="GQ257" s="74"/>
      <c r="GR257" s="74"/>
      <c r="GS257" s="74"/>
      <c r="GT257" s="74"/>
      <c r="GU257" s="74"/>
      <c r="GV257" s="74"/>
      <c r="GW257" s="74"/>
      <c r="GX257" s="74"/>
      <c r="GY257" s="74"/>
      <c r="GZ257" s="74"/>
      <c r="HA257" s="74"/>
      <c r="HB257" s="74"/>
      <c r="HC257" s="74"/>
    </row>
    <row r="258" spans="1:211" s="31" customFormat="1" ht="15.75" x14ac:dyDescent="0.25">
      <c r="A258" s="41" t="s">
        <v>377</v>
      </c>
      <c r="B258" s="134">
        <f t="shared" si="938"/>
        <v>4050</v>
      </c>
      <c r="C258" s="134">
        <f t="shared" si="939"/>
        <v>0</v>
      </c>
      <c r="D258" s="74">
        <f t="shared" si="104"/>
        <v>0</v>
      </c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112"/>
      <c r="BK258" s="112"/>
      <c r="BL258" s="112"/>
      <c r="BM258" s="74"/>
      <c r="BN258" s="74"/>
      <c r="BO258" s="109"/>
      <c r="BP258" s="74"/>
      <c r="BQ258" s="74"/>
      <c r="BR258" s="109"/>
      <c r="BS258" s="74"/>
      <c r="BT258" s="74"/>
      <c r="BU258" s="109"/>
      <c r="BV258" s="74"/>
      <c r="BW258" s="74"/>
      <c r="BX258" s="109"/>
      <c r="BY258" s="74"/>
      <c r="BZ258" s="74"/>
      <c r="CA258" s="109"/>
      <c r="CB258" s="74"/>
      <c r="CC258" s="74"/>
      <c r="CD258" s="109"/>
      <c r="CE258" s="74"/>
      <c r="CF258" s="74"/>
      <c r="CG258" s="109"/>
      <c r="CH258" s="74"/>
      <c r="CI258" s="74"/>
      <c r="CJ258" s="109"/>
      <c r="CK258" s="74"/>
      <c r="CL258" s="74"/>
      <c r="CM258" s="109"/>
      <c r="CN258" s="74"/>
      <c r="CO258" s="74"/>
      <c r="CP258" s="109"/>
      <c r="CQ258" s="74"/>
      <c r="CR258" s="74"/>
      <c r="CS258" s="109"/>
      <c r="CT258" s="74"/>
      <c r="CU258" s="74"/>
      <c r="CV258" s="109"/>
      <c r="CW258" s="74"/>
      <c r="CX258" s="74"/>
      <c r="CY258" s="109"/>
      <c r="CZ258" s="74"/>
      <c r="DA258" s="74"/>
      <c r="DB258" s="109"/>
      <c r="DC258" s="74"/>
      <c r="DD258" s="74"/>
      <c r="DE258" s="109"/>
      <c r="DF258" s="74"/>
      <c r="DG258" s="74"/>
      <c r="DH258" s="74"/>
      <c r="DI258" s="78"/>
      <c r="DJ258" s="74"/>
      <c r="DK258" s="109"/>
      <c r="DL258" s="78"/>
      <c r="DM258" s="74"/>
      <c r="DN258" s="109"/>
      <c r="DO258" s="78"/>
      <c r="DP258" s="74"/>
      <c r="DQ258" s="109"/>
      <c r="DR258" s="78"/>
      <c r="DS258" s="74"/>
      <c r="DT258" s="109"/>
      <c r="DU258" s="78"/>
      <c r="DV258" s="74"/>
      <c r="DW258" s="109"/>
      <c r="DX258" s="78">
        <v>2025</v>
      </c>
      <c r="DY258" s="74"/>
      <c r="DZ258" s="74">
        <f t="shared" si="1075"/>
        <v>0</v>
      </c>
      <c r="EA258" s="78"/>
      <c r="EB258" s="74"/>
      <c r="EC258" s="109"/>
      <c r="ED258" s="78"/>
      <c r="EE258" s="74"/>
      <c r="EF258" s="78"/>
      <c r="EG258" s="78"/>
      <c r="EH258" s="74"/>
      <c r="EI258" s="109"/>
      <c r="EJ258" s="78"/>
      <c r="EK258" s="74"/>
      <c r="EL258" s="109"/>
      <c r="EM258" s="78"/>
      <c r="EN258" s="74"/>
      <c r="EO258" s="109"/>
      <c r="EP258" s="74"/>
      <c r="EQ258" s="74"/>
      <c r="ER258" s="109"/>
      <c r="ES258" s="74"/>
      <c r="ET258" s="74"/>
      <c r="EU258" s="109"/>
      <c r="EV258" s="78"/>
      <c r="EW258" s="74"/>
      <c r="EX258" s="109"/>
      <c r="EY258" s="78"/>
      <c r="EZ258" s="74"/>
      <c r="FA258" s="109"/>
      <c r="FB258" s="78"/>
      <c r="FC258" s="74"/>
      <c r="FD258" s="109"/>
      <c r="FE258" s="78"/>
      <c r="FF258" s="74"/>
      <c r="FG258" s="109"/>
      <c r="FH258" s="78"/>
      <c r="FI258" s="74"/>
      <c r="FJ258" s="109"/>
      <c r="FK258" s="74"/>
      <c r="FL258" s="74"/>
      <c r="FM258" s="109"/>
      <c r="FN258" s="78"/>
      <c r="FO258" s="74"/>
      <c r="FP258" s="109"/>
      <c r="FQ258" s="74"/>
      <c r="FR258" s="74"/>
      <c r="FS258" s="109"/>
      <c r="FT258" s="74">
        <v>2025</v>
      </c>
      <c r="FU258" s="74"/>
      <c r="FV258" s="78">
        <f t="shared" si="1168"/>
        <v>0</v>
      </c>
      <c r="FW258" s="74"/>
      <c r="FX258" s="74"/>
      <c r="FY258" s="109"/>
      <c r="FZ258" s="74"/>
      <c r="GA258" s="74"/>
      <c r="GB258" s="109"/>
      <c r="GC258" s="74"/>
      <c r="GD258" s="74"/>
      <c r="GE258" s="109"/>
      <c r="GF258" s="74"/>
      <c r="GG258" s="74"/>
      <c r="GH258" s="109"/>
      <c r="GI258" s="74"/>
      <c r="GJ258" s="74"/>
      <c r="GK258" s="109"/>
      <c r="GL258" s="74"/>
      <c r="GM258" s="74"/>
      <c r="GN258" s="109"/>
      <c r="GO258" s="74"/>
      <c r="GP258" s="74"/>
      <c r="GQ258" s="74"/>
      <c r="GR258" s="74"/>
      <c r="GS258" s="74"/>
      <c r="GT258" s="74"/>
      <c r="GU258" s="74"/>
      <c r="GV258" s="74"/>
      <c r="GW258" s="74"/>
      <c r="GX258" s="74"/>
      <c r="GY258" s="74"/>
      <c r="GZ258" s="74"/>
      <c r="HA258" s="74"/>
      <c r="HB258" s="74"/>
      <c r="HC258" s="74"/>
    </row>
    <row r="259" spans="1:211" s="31" customFormat="1" ht="15.75" x14ac:dyDescent="0.25">
      <c r="A259" s="41" t="s">
        <v>378</v>
      </c>
      <c r="B259" s="134">
        <f t="shared" si="938"/>
        <v>3994.1</v>
      </c>
      <c r="C259" s="134">
        <f t="shared" si="939"/>
        <v>300</v>
      </c>
      <c r="D259" s="74">
        <f t="shared" si="104"/>
        <v>7.511078841290904</v>
      </c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>
        <v>880.1</v>
      </c>
      <c r="BE259" s="74">
        <v>300</v>
      </c>
      <c r="BF259" s="74">
        <f t="shared" si="993"/>
        <v>34.087035564140436</v>
      </c>
      <c r="BG259" s="74"/>
      <c r="BH259" s="74"/>
      <c r="BI259" s="74"/>
      <c r="BJ259" s="112"/>
      <c r="BK259" s="112"/>
      <c r="BL259" s="112"/>
      <c r="BM259" s="74"/>
      <c r="BN259" s="74"/>
      <c r="BO259" s="109"/>
      <c r="BP259" s="74"/>
      <c r="BQ259" s="74"/>
      <c r="BR259" s="109"/>
      <c r="BS259" s="74"/>
      <c r="BT259" s="74"/>
      <c r="BU259" s="109"/>
      <c r="BV259" s="74"/>
      <c r="BW259" s="74"/>
      <c r="BX259" s="109"/>
      <c r="BY259" s="74"/>
      <c r="BZ259" s="74"/>
      <c r="CA259" s="109"/>
      <c r="CB259" s="74"/>
      <c r="CC259" s="74"/>
      <c r="CD259" s="109"/>
      <c r="CE259" s="74"/>
      <c r="CF259" s="74"/>
      <c r="CG259" s="109"/>
      <c r="CH259" s="74"/>
      <c r="CI259" s="74"/>
      <c r="CJ259" s="109"/>
      <c r="CK259" s="74"/>
      <c r="CL259" s="74"/>
      <c r="CM259" s="109"/>
      <c r="CN259" s="74"/>
      <c r="CO259" s="74"/>
      <c r="CP259" s="109"/>
      <c r="CQ259" s="74"/>
      <c r="CR259" s="74"/>
      <c r="CS259" s="109"/>
      <c r="CT259" s="74"/>
      <c r="CU259" s="74"/>
      <c r="CV259" s="109"/>
      <c r="CW259" s="74"/>
      <c r="CX259" s="74"/>
      <c r="CY259" s="109"/>
      <c r="CZ259" s="74"/>
      <c r="DA259" s="74"/>
      <c r="DB259" s="74"/>
      <c r="DC259" s="74"/>
      <c r="DD259" s="74"/>
      <c r="DE259" s="109"/>
      <c r="DF259" s="74"/>
      <c r="DG259" s="74"/>
      <c r="DH259" s="74"/>
      <c r="DI259" s="78"/>
      <c r="DJ259" s="74"/>
      <c r="DK259" s="109"/>
      <c r="DL259" s="78"/>
      <c r="DM259" s="74"/>
      <c r="DN259" s="109"/>
      <c r="DO259" s="78"/>
      <c r="DP259" s="74"/>
      <c r="DQ259" s="109"/>
      <c r="DR259" s="78"/>
      <c r="DS259" s="74"/>
      <c r="DT259" s="109"/>
      <c r="DU259" s="78"/>
      <c r="DV259" s="74"/>
      <c r="DW259" s="109"/>
      <c r="DX259" s="78">
        <v>1557</v>
      </c>
      <c r="DY259" s="74"/>
      <c r="DZ259" s="74">
        <f t="shared" si="1075"/>
        <v>0</v>
      </c>
      <c r="EA259" s="78"/>
      <c r="EB259" s="74"/>
      <c r="EC259" s="109"/>
      <c r="ED259" s="78"/>
      <c r="EE259" s="74"/>
      <c r="EF259" s="78"/>
      <c r="EG259" s="78"/>
      <c r="EH259" s="74"/>
      <c r="EI259" s="109"/>
      <c r="EJ259" s="78"/>
      <c r="EK259" s="74"/>
      <c r="EL259" s="109"/>
      <c r="EM259" s="78"/>
      <c r="EN259" s="74"/>
      <c r="EO259" s="109"/>
      <c r="EP259" s="74"/>
      <c r="EQ259" s="74"/>
      <c r="ER259" s="109"/>
      <c r="ES259" s="74"/>
      <c r="ET259" s="74"/>
      <c r="EU259" s="109"/>
      <c r="EV259" s="78"/>
      <c r="EW259" s="74"/>
      <c r="EX259" s="109"/>
      <c r="EY259" s="78"/>
      <c r="EZ259" s="74"/>
      <c r="FA259" s="109"/>
      <c r="FB259" s="78"/>
      <c r="FC259" s="74"/>
      <c r="FD259" s="109"/>
      <c r="FE259" s="78"/>
      <c r="FF259" s="74"/>
      <c r="FG259" s="109"/>
      <c r="FH259" s="78"/>
      <c r="FI259" s="74"/>
      <c r="FJ259" s="109"/>
      <c r="FK259" s="74"/>
      <c r="FL259" s="74"/>
      <c r="FM259" s="109"/>
      <c r="FN259" s="78"/>
      <c r="FO259" s="74"/>
      <c r="FP259" s="109"/>
      <c r="FQ259" s="74"/>
      <c r="FR259" s="74"/>
      <c r="FS259" s="109"/>
      <c r="FT259" s="74">
        <v>1557</v>
      </c>
      <c r="FU259" s="74"/>
      <c r="FV259" s="78">
        <f t="shared" si="1168"/>
        <v>0</v>
      </c>
      <c r="FW259" s="74"/>
      <c r="FX259" s="74"/>
      <c r="FY259" s="109"/>
      <c r="FZ259" s="74"/>
      <c r="GA259" s="74"/>
      <c r="GB259" s="109"/>
      <c r="GC259" s="74"/>
      <c r="GD259" s="74"/>
      <c r="GE259" s="109"/>
      <c r="GF259" s="74"/>
      <c r="GG259" s="74"/>
      <c r="GH259" s="109"/>
      <c r="GI259" s="74"/>
      <c r="GJ259" s="74"/>
      <c r="GK259" s="109"/>
      <c r="GL259" s="74"/>
      <c r="GM259" s="74"/>
      <c r="GN259" s="109"/>
      <c r="GO259" s="74"/>
      <c r="GP259" s="74"/>
      <c r="GQ259" s="74"/>
      <c r="GR259" s="74"/>
      <c r="GS259" s="74"/>
      <c r="GT259" s="74"/>
      <c r="GU259" s="74"/>
      <c r="GV259" s="74"/>
      <c r="GW259" s="74"/>
      <c r="GX259" s="74"/>
      <c r="GY259" s="74"/>
      <c r="GZ259" s="74"/>
      <c r="HA259" s="74"/>
      <c r="HB259" s="74"/>
      <c r="HC259" s="74"/>
    </row>
    <row r="260" spans="1:211" s="31" customFormat="1" ht="15.75" x14ac:dyDescent="0.25">
      <c r="A260" s="41" t="s">
        <v>379</v>
      </c>
      <c r="B260" s="134">
        <f t="shared" si="938"/>
        <v>6822</v>
      </c>
      <c r="C260" s="134">
        <f t="shared" si="939"/>
        <v>0</v>
      </c>
      <c r="D260" s="74">
        <f t="shared" si="104"/>
        <v>0</v>
      </c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>
        <v>1200</v>
      </c>
      <c r="BE260" s="74"/>
      <c r="BF260" s="74">
        <f t="shared" si="993"/>
        <v>0</v>
      </c>
      <c r="BG260" s="74"/>
      <c r="BH260" s="74"/>
      <c r="BI260" s="74"/>
      <c r="BJ260" s="112"/>
      <c r="BK260" s="112"/>
      <c r="BL260" s="112"/>
      <c r="BM260" s="74"/>
      <c r="BN260" s="74"/>
      <c r="BO260" s="109"/>
      <c r="BP260" s="74"/>
      <c r="BQ260" s="74"/>
      <c r="BR260" s="109"/>
      <c r="BS260" s="74"/>
      <c r="BT260" s="74"/>
      <c r="BU260" s="109"/>
      <c r="BV260" s="74"/>
      <c r="BW260" s="74"/>
      <c r="BX260" s="109"/>
      <c r="BY260" s="74"/>
      <c r="BZ260" s="74"/>
      <c r="CA260" s="109"/>
      <c r="CB260" s="74"/>
      <c r="CC260" s="74"/>
      <c r="CD260" s="109"/>
      <c r="CE260" s="74"/>
      <c r="CF260" s="74"/>
      <c r="CG260" s="109"/>
      <c r="CH260" s="74"/>
      <c r="CI260" s="74"/>
      <c r="CJ260" s="109"/>
      <c r="CK260" s="74"/>
      <c r="CL260" s="74"/>
      <c r="CM260" s="109"/>
      <c r="CN260" s="74"/>
      <c r="CO260" s="74"/>
      <c r="CP260" s="109"/>
      <c r="CQ260" s="74"/>
      <c r="CR260" s="74"/>
      <c r="CS260" s="109"/>
      <c r="CT260" s="74"/>
      <c r="CU260" s="74"/>
      <c r="CV260" s="109"/>
      <c r="CW260" s="74"/>
      <c r="CX260" s="74"/>
      <c r="CY260" s="109"/>
      <c r="CZ260" s="74"/>
      <c r="DA260" s="74"/>
      <c r="DB260" s="74"/>
      <c r="DC260" s="74"/>
      <c r="DD260" s="74"/>
      <c r="DE260" s="109"/>
      <c r="DF260" s="74"/>
      <c r="DG260" s="74"/>
      <c r="DH260" s="74"/>
      <c r="DI260" s="78"/>
      <c r="DJ260" s="74"/>
      <c r="DK260" s="109"/>
      <c r="DL260" s="78"/>
      <c r="DM260" s="74"/>
      <c r="DN260" s="109"/>
      <c r="DO260" s="78"/>
      <c r="DP260" s="74"/>
      <c r="DQ260" s="109"/>
      <c r="DR260" s="78"/>
      <c r="DS260" s="74"/>
      <c r="DT260" s="109"/>
      <c r="DU260" s="78"/>
      <c r="DV260" s="74"/>
      <c r="DW260" s="109"/>
      <c r="DX260" s="78">
        <v>2811</v>
      </c>
      <c r="DY260" s="74"/>
      <c r="DZ260" s="74">
        <f t="shared" si="1075"/>
        <v>0</v>
      </c>
      <c r="EA260" s="78"/>
      <c r="EB260" s="74"/>
      <c r="EC260" s="109"/>
      <c r="ED260" s="78"/>
      <c r="EE260" s="74"/>
      <c r="EF260" s="78"/>
      <c r="EG260" s="78"/>
      <c r="EH260" s="74"/>
      <c r="EI260" s="109"/>
      <c r="EJ260" s="78"/>
      <c r="EK260" s="74"/>
      <c r="EL260" s="109"/>
      <c r="EM260" s="78"/>
      <c r="EN260" s="74"/>
      <c r="EO260" s="109"/>
      <c r="EP260" s="74"/>
      <c r="EQ260" s="74"/>
      <c r="ER260" s="109"/>
      <c r="ES260" s="74"/>
      <c r="ET260" s="74"/>
      <c r="EU260" s="109"/>
      <c r="EV260" s="78"/>
      <c r="EW260" s="74"/>
      <c r="EX260" s="109"/>
      <c r="EY260" s="78"/>
      <c r="EZ260" s="74"/>
      <c r="FA260" s="109"/>
      <c r="FB260" s="78"/>
      <c r="FC260" s="74"/>
      <c r="FD260" s="109"/>
      <c r="FE260" s="78"/>
      <c r="FF260" s="74"/>
      <c r="FG260" s="109"/>
      <c r="FH260" s="78"/>
      <c r="FI260" s="74"/>
      <c r="FJ260" s="109"/>
      <c r="FK260" s="74"/>
      <c r="FL260" s="74"/>
      <c r="FM260" s="109"/>
      <c r="FN260" s="78"/>
      <c r="FO260" s="74"/>
      <c r="FP260" s="109"/>
      <c r="FQ260" s="74"/>
      <c r="FR260" s="74"/>
      <c r="FS260" s="109"/>
      <c r="FT260" s="74">
        <v>2811</v>
      </c>
      <c r="FU260" s="74"/>
      <c r="FV260" s="78">
        <f t="shared" si="1168"/>
        <v>0</v>
      </c>
      <c r="FW260" s="74"/>
      <c r="FX260" s="74"/>
      <c r="FY260" s="109"/>
      <c r="FZ260" s="74"/>
      <c r="GA260" s="74"/>
      <c r="GB260" s="109"/>
      <c r="GC260" s="74"/>
      <c r="GD260" s="74"/>
      <c r="GE260" s="109"/>
      <c r="GF260" s="74"/>
      <c r="GG260" s="74"/>
      <c r="GH260" s="109"/>
      <c r="GI260" s="74"/>
      <c r="GJ260" s="74"/>
      <c r="GK260" s="109"/>
      <c r="GL260" s="74"/>
      <c r="GM260" s="74"/>
      <c r="GN260" s="109"/>
      <c r="GO260" s="74"/>
      <c r="GP260" s="74"/>
      <c r="GQ260" s="74"/>
      <c r="GR260" s="74"/>
      <c r="GS260" s="74"/>
      <c r="GT260" s="74"/>
      <c r="GU260" s="74"/>
      <c r="GV260" s="74"/>
      <c r="GW260" s="74"/>
      <c r="GX260" s="74"/>
      <c r="GY260" s="74"/>
      <c r="GZ260" s="74"/>
      <c r="HA260" s="74"/>
      <c r="HB260" s="74"/>
      <c r="HC260" s="74"/>
    </row>
    <row r="261" spans="1:211" s="31" customFormat="1" ht="15.75" x14ac:dyDescent="0.25">
      <c r="A261" s="41" t="s">
        <v>380</v>
      </c>
      <c r="B261" s="134">
        <f t="shared" si="938"/>
        <v>5550</v>
      </c>
      <c r="C261" s="134">
        <f t="shared" si="939"/>
        <v>0</v>
      </c>
      <c r="D261" s="74">
        <f t="shared" si="104"/>
        <v>0</v>
      </c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112"/>
      <c r="BK261" s="112"/>
      <c r="BL261" s="112"/>
      <c r="BM261" s="74"/>
      <c r="BN261" s="74"/>
      <c r="BO261" s="109"/>
      <c r="BP261" s="74"/>
      <c r="BQ261" s="74"/>
      <c r="BR261" s="109"/>
      <c r="BS261" s="74"/>
      <c r="BT261" s="74"/>
      <c r="BU261" s="109"/>
      <c r="BV261" s="74"/>
      <c r="BW261" s="74"/>
      <c r="BX261" s="109"/>
      <c r="BY261" s="74"/>
      <c r="BZ261" s="74"/>
      <c r="CA261" s="109"/>
      <c r="CB261" s="74"/>
      <c r="CC261" s="74"/>
      <c r="CD261" s="109"/>
      <c r="CE261" s="74"/>
      <c r="CF261" s="74"/>
      <c r="CG261" s="109"/>
      <c r="CH261" s="74"/>
      <c r="CI261" s="74"/>
      <c r="CJ261" s="109"/>
      <c r="CK261" s="74"/>
      <c r="CL261" s="74"/>
      <c r="CM261" s="109"/>
      <c r="CN261" s="74"/>
      <c r="CO261" s="74"/>
      <c r="CP261" s="109"/>
      <c r="CQ261" s="74"/>
      <c r="CR261" s="74"/>
      <c r="CS261" s="109"/>
      <c r="CT261" s="74"/>
      <c r="CU261" s="74"/>
      <c r="CV261" s="109"/>
      <c r="CW261" s="74"/>
      <c r="CX261" s="74"/>
      <c r="CY261" s="109"/>
      <c r="CZ261" s="74"/>
      <c r="DA261" s="74"/>
      <c r="DB261" s="74"/>
      <c r="DC261" s="74"/>
      <c r="DD261" s="74"/>
      <c r="DE261" s="109"/>
      <c r="DF261" s="74"/>
      <c r="DG261" s="74"/>
      <c r="DH261" s="74"/>
      <c r="DI261" s="78"/>
      <c r="DJ261" s="74"/>
      <c r="DK261" s="109"/>
      <c r="DL261" s="78"/>
      <c r="DM261" s="74"/>
      <c r="DN261" s="109"/>
      <c r="DO261" s="78"/>
      <c r="DP261" s="74"/>
      <c r="DQ261" s="109"/>
      <c r="DR261" s="78"/>
      <c r="DS261" s="74"/>
      <c r="DT261" s="109"/>
      <c r="DU261" s="78"/>
      <c r="DV261" s="74"/>
      <c r="DW261" s="109"/>
      <c r="DX261" s="78">
        <v>2775</v>
      </c>
      <c r="DY261" s="74"/>
      <c r="DZ261" s="74">
        <f t="shared" si="1075"/>
        <v>0</v>
      </c>
      <c r="EA261" s="78"/>
      <c r="EB261" s="74"/>
      <c r="EC261" s="109"/>
      <c r="ED261" s="78"/>
      <c r="EE261" s="74"/>
      <c r="EF261" s="78"/>
      <c r="EG261" s="78"/>
      <c r="EH261" s="74"/>
      <c r="EI261" s="109"/>
      <c r="EJ261" s="78"/>
      <c r="EK261" s="74"/>
      <c r="EL261" s="109"/>
      <c r="EM261" s="78"/>
      <c r="EN261" s="74"/>
      <c r="EO261" s="109"/>
      <c r="EP261" s="74"/>
      <c r="EQ261" s="74"/>
      <c r="ER261" s="109"/>
      <c r="ES261" s="74"/>
      <c r="ET261" s="74"/>
      <c r="EU261" s="109"/>
      <c r="EV261" s="78"/>
      <c r="EW261" s="74"/>
      <c r="EX261" s="109"/>
      <c r="EY261" s="78"/>
      <c r="EZ261" s="74"/>
      <c r="FA261" s="109"/>
      <c r="FB261" s="78"/>
      <c r="FC261" s="74"/>
      <c r="FD261" s="109"/>
      <c r="FE261" s="78"/>
      <c r="FF261" s="74"/>
      <c r="FG261" s="109"/>
      <c r="FH261" s="78"/>
      <c r="FI261" s="74"/>
      <c r="FJ261" s="109"/>
      <c r="FK261" s="74"/>
      <c r="FL261" s="74"/>
      <c r="FM261" s="109"/>
      <c r="FN261" s="78"/>
      <c r="FO261" s="74"/>
      <c r="FP261" s="109"/>
      <c r="FQ261" s="74"/>
      <c r="FR261" s="74"/>
      <c r="FS261" s="109"/>
      <c r="FT261" s="74">
        <v>2775</v>
      </c>
      <c r="FU261" s="74"/>
      <c r="FV261" s="78">
        <f t="shared" si="1168"/>
        <v>0</v>
      </c>
      <c r="FW261" s="74"/>
      <c r="FX261" s="74"/>
      <c r="FY261" s="109"/>
      <c r="FZ261" s="74"/>
      <c r="GA261" s="74"/>
      <c r="GB261" s="109"/>
      <c r="GC261" s="74"/>
      <c r="GD261" s="74"/>
      <c r="GE261" s="109"/>
      <c r="GF261" s="74"/>
      <c r="GG261" s="74"/>
      <c r="GH261" s="109"/>
      <c r="GI261" s="74"/>
      <c r="GJ261" s="74"/>
      <c r="GK261" s="109"/>
      <c r="GL261" s="74"/>
      <c r="GM261" s="74"/>
      <c r="GN261" s="109"/>
      <c r="GO261" s="74"/>
      <c r="GP261" s="74"/>
      <c r="GQ261" s="74"/>
      <c r="GR261" s="74"/>
      <c r="GS261" s="74"/>
      <c r="GT261" s="74"/>
      <c r="GU261" s="74"/>
      <c r="GV261" s="74"/>
      <c r="GW261" s="74"/>
      <c r="GX261" s="74"/>
      <c r="GY261" s="74"/>
      <c r="GZ261" s="74"/>
      <c r="HA261" s="74"/>
      <c r="HB261" s="74"/>
      <c r="HC261" s="74"/>
    </row>
    <row r="262" spans="1:211" s="31" customFormat="1" ht="15.75" x14ac:dyDescent="0.25">
      <c r="A262" s="41" t="s">
        <v>381</v>
      </c>
      <c r="B262" s="134">
        <f t="shared" si="938"/>
        <v>5256.7358999999997</v>
      </c>
      <c r="C262" s="134">
        <f t="shared" si="939"/>
        <v>0</v>
      </c>
      <c r="D262" s="74">
        <f t="shared" si="104"/>
        <v>0</v>
      </c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>
        <v>1398.7358999999999</v>
      </c>
      <c r="BE262" s="74"/>
      <c r="BF262" s="74">
        <f t="shared" si="993"/>
        <v>0</v>
      </c>
      <c r="BG262" s="74"/>
      <c r="BH262" s="74"/>
      <c r="BI262" s="74"/>
      <c r="BJ262" s="112"/>
      <c r="BK262" s="112"/>
      <c r="BL262" s="112"/>
      <c r="BM262" s="74"/>
      <c r="BN262" s="74"/>
      <c r="BO262" s="109"/>
      <c r="BP262" s="74"/>
      <c r="BQ262" s="74"/>
      <c r="BR262" s="109"/>
      <c r="BS262" s="74"/>
      <c r="BT262" s="74"/>
      <c r="BU262" s="109"/>
      <c r="BV262" s="74"/>
      <c r="BW262" s="74"/>
      <c r="BX262" s="109"/>
      <c r="BY262" s="74"/>
      <c r="BZ262" s="74"/>
      <c r="CA262" s="109"/>
      <c r="CB262" s="74"/>
      <c r="CC262" s="74"/>
      <c r="CD262" s="109"/>
      <c r="CE262" s="74"/>
      <c r="CF262" s="74"/>
      <c r="CG262" s="109"/>
      <c r="CH262" s="74"/>
      <c r="CI262" s="74"/>
      <c r="CJ262" s="109"/>
      <c r="CK262" s="74"/>
      <c r="CL262" s="74"/>
      <c r="CM262" s="109"/>
      <c r="CN262" s="74"/>
      <c r="CO262" s="74"/>
      <c r="CP262" s="109"/>
      <c r="CQ262" s="74"/>
      <c r="CR262" s="74"/>
      <c r="CS262" s="109"/>
      <c r="CT262" s="74"/>
      <c r="CU262" s="74"/>
      <c r="CV262" s="109"/>
      <c r="CW262" s="74"/>
      <c r="CX262" s="74"/>
      <c r="CY262" s="109"/>
      <c r="CZ262" s="74"/>
      <c r="DA262" s="74"/>
      <c r="DB262" s="74"/>
      <c r="DC262" s="74"/>
      <c r="DD262" s="74"/>
      <c r="DE262" s="109"/>
      <c r="DF262" s="74"/>
      <c r="DG262" s="74"/>
      <c r="DH262" s="74"/>
      <c r="DI262" s="78"/>
      <c r="DJ262" s="74"/>
      <c r="DK262" s="109"/>
      <c r="DL262" s="78"/>
      <c r="DM262" s="74"/>
      <c r="DN262" s="109"/>
      <c r="DO262" s="78"/>
      <c r="DP262" s="74"/>
      <c r="DQ262" s="109"/>
      <c r="DR262" s="78"/>
      <c r="DS262" s="74"/>
      <c r="DT262" s="109"/>
      <c r="DU262" s="78"/>
      <c r="DV262" s="74"/>
      <c r="DW262" s="109"/>
      <c r="DX262" s="78">
        <v>1929</v>
      </c>
      <c r="DY262" s="74"/>
      <c r="DZ262" s="74">
        <f t="shared" si="1075"/>
        <v>0</v>
      </c>
      <c r="EA262" s="78"/>
      <c r="EB262" s="74"/>
      <c r="EC262" s="109"/>
      <c r="ED262" s="78"/>
      <c r="EE262" s="74"/>
      <c r="EF262" s="78"/>
      <c r="EG262" s="78"/>
      <c r="EH262" s="74"/>
      <c r="EI262" s="109"/>
      <c r="EJ262" s="78"/>
      <c r="EK262" s="74"/>
      <c r="EL262" s="109"/>
      <c r="EM262" s="78"/>
      <c r="EN262" s="74"/>
      <c r="EO262" s="109"/>
      <c r="EP262" s="74"/>
      <c r="EQ262" s="74"/>
      <c r="ER262" s="109"/>
      <c r="ES262" s="74"/>
      <c r="ET262" s="74"/>
      <c r="EU262" s="109"/>
      <c r="EV262" s="78"/>
      <c r="EW262" s="74"/>
      <c r="EX262" s="109"/>
      <c r="EY262" s="78"/>
      <c r="EZ262" s="74"/>
      <c r="FA262" s="109"/>
      <c r="FB262" s="78"/>
      <c r="FC262" s="74"/>
      <c r="FD262" s="109"/>
      <c r="FE262" s="78"/>
      <c r="FF262" s="74"/>
      <c r="FG262" s="109"/>
      <c r="FH262" s="78"/>
      <c r="FI262" s="74"/>
      <c r="FJ262" s="109"/>
      <c r="FK262" s="74"/>
      <c r="FL262" s="74"/>
      <c r="FM262" s="109"/>
      <c r="FN262" s="78"/>
      <c r="FO262" s="74"/>
      <c r="FP262" s="109"/>
      <c r="FQ262" s="74"/>
      <c r="FR262" s="74"/>
      <c r="FS262" s="109"/>
      <c r="FT262" s="74">
        <v>1929</v>
      </c>
      <c r="FU262" s="74"/>
      <c r="FV262" s="78">
        <f t="shared" si="1168"/>
        <v>0</v>
      </c>
      <c r="FW262" s="74"/>
      <c r="FX262" s="74"/>
      <c r="FY262" s="109"/>
      <c r="FZ262" s="74"/>
      <c r="GA262" s="74"/>
      <c r="GB262" s="109"/>
      <c r="GC262" s="74"/>
      <c r="GD262" s="74"/>
      <c r="GE262" s="109"/>
      <c r="GF262" s="74"/>
      <c r="GG262" s="74"/>
      <c r="GH262" s="109"/>
      <c r="GI262" s="74"/>
      <c r="GJ262" s="74"/>
      <c r="GK262" s="109"/>
      <c r="GL262" s="74"/>
      <c r="GM262" s="74"/>
      <c r="GN262" s="109"/>
      <c r="GO262" s="74"/>
      <c r="GP262" s="74"/>
      <c r="GQ262" s="74"/>
      <c r="GR262" s="74"/>
      <c r="GS262" s="74"/>
      <c r="GT262" s="74"/>
      <c r="GU262" s="74"/>
      <c r="GV262" s="74"/>
      <c r="GW262" s="74"/>
      <c r="GX262" s="74"/>
      <c r="GY262" s="74"/>
      <c r="GZ262" s="74"/>
      <c r="HA262" s="74"/>
      <c r="HB262" s="74"/>
      <c r="HC262" s="74"/>
    </row>
    <row r="263" spans="1:211" s="31" customFormat="1" ht="15.75" x14ac:dyDescent="0.25">
      <c r="A263" s="41" t="s">
        <v>285</v>
      </c>
      <c r="B263" s="134">
        <f t="shared" si="938"/>
        <v>4146</v>
      </c>
      <c r="C263" s="134">
        <f t="shared" si="939"/>
        <v>249.75</v>
      </c>
      <c r="D263" s="74">
        <f t="shared" si="104"/>
        <v>6.0238784370477569</v>
      </c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112"/>
      <c r="BK263" s="112"/>
      <c r="BL263" s="112"/>
      <c r="BM263" s="74"/>
      <c r="BN263" s="74"/>
      <c r="BO263" s="109"/>
      <c r="BP263" s="74"/>
      <c r="BQ263" s="74"/>
      <c r="BR263" s="109"/>
      <c r="BS263" s="74"/>
      <c r="BT263" s="74"/>
      <c r="BU263" s="109"/>
      <c r="BV263" s="74"/>
      <c r="BW263" s="74"/>
      <c r="BX263" s="109"/>
      <c r="BY263" s="74"/>
      <c r="BZ263" s="74"/>
      <c r="CA263" s="109"/>
      <c r="CB263" s="74"/>
      <c r="CC263" s="74"/>
      <c r="CD263" s="109"/>
      <c r="CE263" s="74"/>
      <c r="CF263" s="74"/>
      <c r="CG263" s="109"/>
      <c r="CH263" s="74"/>
      <c r="CI263" s="74"/>
      <c r="CJ263" s="109"/>
      <c r="CK263" s="74"/>
      <c r="CL263" s="74"/>
      <c r="CM263" s="109"/>
      <c r="CN263" s="74"/>
      <c r="CO263" s="74"/>
      <c r="CP263" s="109"/>
      <c r="CQ263" s="74"/>
      <c r="CR263" s="74"/>
      <c r="CS263" s="109"/>
      <c r="CT263" s="74"/>
      <c r="CU263" s="74"/>
      <c r="CV263" s="109"/>
      <c r="CW263" s="74"/>
      <c r="CX263" s="74"/>
      <c r="CY263" s="109"/>
      <c r="CZ263" s="74"/>
      <c r="DA263" s="74"/>
      <c r="DB263" s="74"/>
      <c r="DC263" s="74"/>
      <c r="DD263" s="74"/>
      <c r="DE263" s="109"/>
      <c r="DF263" s="74"/>
      <c r="DG263" s="74"/>
      <c r="DH263" s="74"/>
      <c r="DI263" s="78"/>
      <c r="DJ263" s="74"/>
      <c r="DK263" s="109"/>
      <c r="DL263" s="78"/>
      <c r="DM263" s="74"/>
      <c r="DN263" s="109"/>
      <c r="DO263" s="78"/>
      <c r="DP263" s="74"/>
      <c r="DQ263" s="109"/>
      <c r="DR263" s="78"/>
      <c r="DS263" s="74"/>
      <c r="DT263" s="109"/>
      <c r="DU263" s="78"/>
      <c r="DV263" s="74"/>
      <c r="DW263" s="109"/>
      <c r="DX263" s="78">
        <v>2073</v>
      </c>
      <c r="DY263" s="74"/>
      <c r="DZ263" s="74">
        <f t="shared" si="1075"/>
        <v>0</v>
      </c>
      <c r="EA263" s="78"/>
      <c r="EB263" s="74"/>
      <c r="EC263" s="109"/>
      <c r="ED263" s="78"/>
      <c r="EE263" s="74"/>
      <c r="EF263" s="78"/>
      <c r="EG263" s="78"/>
      <c r="EH263" s="74"/>
      <c r="EI263" s="109"/>
      <c r="EJ263" s="78"/>
      <c r="EK263" s="74"/>
      <c r="EL263" s="109"/>
      <c r="EM263" s="78"/>
      <c r="EN263" s="74"/>
      <c r="EO263" s="109"/>
      <c r="EP263" s="74"/>
      <c r="EQ263" s="74"/>
      <c r="ER263" s="109"/>
      <c r="ES263" s="74"/>
      <c r="ET263" s="74"/>
      <c r="EU263" s="109"/>
      <c r="EV263" s="78"/>
      <c r="EW263" s="74"/>
      <c r="EX263" s="109"/>
      <c r="EY263" s="78"/>
      <c r="EZ263" s="74"/>
      <c r="FA263" s="109"/>
      <c r="FB263" s="78"/>
      <c r="FC263" s="74"/>
      <c r="FD263" s="109"/>
      <c r="FE263" s="78"/>
      <c r="FF263" s="74"/>
      <c r="FG263" s="109"/>
      <c r="FH263" s="78"/>
      <c r="FI263" s="74"/>
      <c r="FJ263" s="109"/>
      <c r="FK263" s="74"/>
      <c r="FL263" s="74"/>
      <c r="FM263" s="109"/>
      <c r="FN263" s="78"/>
      <c r="FO263" s="74"/>
      <c r="FP263" s="109"/>
      <c r="FQ263" s="74"/>
      <c r="FR263" s="74"/>
      <c r="FS263" s="109"/>
      <c r="FT263" s="74">
        <v>2073</v>
      </c>
      <c r="FU263" s="74">
        <v>249.75</v>
      </c>
      <c r="FV263" s="78">
        <f t="shared" si="1168"/>
        <v>12.047756874095514</v>
      </c>
      <c r="FW263" s="74"/>
      <c r="FX263" s="74"/>
      <c r="FY263" s="109"/>
      <c r="FZ263" s="74"/>
      <c r="GA263" s="74"/>
      <c r="GB263" s="109"/>
      <c r="GC263" s="74"/>
      <c r="GD263" s="74"/>
      <c r="GE263" s="109"/>
      <c r="GF263" s="74"/>
      <c r="GG263" s="74"/>
      <c r="GH263" s="109"/>
      <c r="GI263" s="74"/>
      <c r="GJ263" s="74"/>
      <c r="GK263" s="109"/>
      <c r="GL263" s="74"/>
      <c r="GM263" s="74"/>
      <c r="GN263" s="109"/>
      <c r="GO263" s="74"/>
      <c r="GP263" s="74"/>
      <c r="GQ263" s="74"/>
      <c r="GR263" s="74"/>
      <c r="GS263" s="74"/>
      <c r="GT263" s="74"/>
      <c r="GU263" s="74"/>
      <c r="GV263" s="74"/>
      <c r="GW263" s="74"/>
      <c r="GX263" s="74"/>
      <c r="GY263" s="74"/>
      <c r="GZ263" s="74"/>
      <c r="HA263" s="74"/>
      <c r="HB263" s="74"/>
      <c r="HC263" s="74"/>
    </row>
    <row r="264" spans="1:211" s="31" customFormat="1" ht="15.75" x14ac:dyDescent="0.25">
      <c r="A264" s="41" t="s">
        <v>382</v>
      </c>
      <c r="B264" s="134">
        <f t="shared" si="938"/>
        <v>3548</v>
      </c>
      <c r="C264" s="134">
        <f t="shared" si="939"/>
        <v>300</v>
      </c>
      <c r="D264" s="74">
        <f t="shared" si="104"/>
        <v>8.4554678692220975</v>
      </c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>
        <v>950</v>
      </c>
      <c r="BE264" s="74">
        <v>300</v>
      </c>
      <c r="BF264" s="74">
        <f t="shared" si="993"/>
        <v>31.578947368421051</v>
      </c>
      <c r="BG264" s="74"/>
      <c r="BH264" s="74"/>
      <c r="BI264" s="74"/>
      <c r="BJ264" s="112"/>
      <c r="BK264" s="112"/>
      <c r="BL264" s="112"/>
      <c r="BM264" s="74"/>
      <c r="BN264" s="74"/>
      <c r="BO264" s="109"/>
      <c r="BP264" s="74"/>
      <c r="BQ264" s="74"/>
      <c r="BR264" s="109"/>
      <c r="BS264" s="74"/>
      <c r="BT264" s="74"/>
      <c r="BU264" s="109"/>
      <c r="BV264" s="74"/>
      <c r="BW264" s="74"/>
      <c r="BX264" s="109"/>
      <c r="BY264" s="74"/>
      <c r="BZ264" s="74"/>
      <c r="CA264" s="109"/>
      <c r="CB264" s="74"/>
      <c r="CC264" s="74"/>
      <c r="CD264" s="109"/>
      <c r="CE264" s="74"/>
      <c r="CF264" s="74"/>
      <c r="CG264" s="109"/>
      <c r="CH264" s="74"/>
      <c r="CI264" s="74"/>
      <c r="CJ264" s="109"/>
      <c r="CK264" s="74"/>
      <c r="CL264" s="74"/>
      <c r="CM264" s="109"/>
      <c r="CN264" s="74"/>
      <c r="CO264" s="74"/>
      <c r="CP264" s="109"/>
      <c r="CQ264" s="74"/>
      <c r="CR264" s="74"/>
      <c r="CS264" s="109"/>
      <c r="CT264" s="74"/>
      <c r="CU264" s="74"/>
      <c r="CV264" s="109"/>
      <c r="CW264" s="74"/>
      <c r="CX264" s="74"/>
      <c r="CY264" s="109"/>
      <c r="CZ264" s="74"/>
      <c r="DA264" s="74"/>
      <c r="DB264" s="74"/>
      <c r="DC264" s="74"/>
      <c r="DD264" s="74"/>
      <c r="DE264" s="109"/>
      <c r="DF264" s="74"/>
      <c r="DG264" s="74"/>
      <c r="DH264" s="74"/>
      <c r="DI264" s="78"/>
      <c r="DJ264" s="74"/>
      <c r="DK264" s="109"/>
      <c r="DL264" s="78"/>
      <c r="DM264" s="74"/>
      <c r="DN264" s="109"/>
      <c r="DO264" s="78"/>
      <c r="DP264" s="74"/>
      <c r="DQ264" s="109"/>
      <c r="DR264" s="78"/>
      <c r="DS264" s="74"/>
      <c r="DT264" s="109"/>
      <c r="DU264" s="78"/>
      <c r="DV264" s="74"/>
      <c r="DW264" s="109"/>
      <c r="DX264" s="78">
        <v>1299</v>
      </c>
      <c r="DY264" s="74"/>
      <c r="DZ264" s="74">
        <f t="shared" si="1075"/>
        <v>0</v>
      </c>
      <c r="EA264" s="78"/>
      <c r="EB264" s="74"/>
      <c r="EC264" s="109"/>
      <c r="ED264" s="78"/>
      <c r="EE264" s="74"/>
      <c r="EF264" s="78"/>
      <c r="EG264" s="78"/>
      <c r="EH264" s="74"/>
      <c r="EI264" s="109"/>
      <c r="EJ264" s="78"/>
      <c r="EK264" s="74"/>
      <c r="EL264" s="109"/>
      <c r="EM264" s="78"/>
      <c r="EN264" s="74"/>
      <c r="EO264" s="109"/>
      <c r="EP264" s="74"/>
      <c r="EQ264" s="74"/>
      <c r="ER264" s="109"/>
      <c r="ES264" s="74"/>
      <c r="ET264" s="74"/>
      <c r="EU264" s="109"/>
      <c r="EV264" s="78"/>
      <c r="EW264" s="74"/>
      <c r="EX264" s="109"/>
      <c r="EY264" s="78"/>
      <c r="EZ264" s="74"/>
      <c r="FA264" s="109"/>
      <c r="FB264" s="78"/>
      <c r="FC264" s="74"/>
      <c r="FD264" s="109"/>
      <c r="FE264" s="78"/>
      <c r="FF264" s="74"/>
      <c r="FG264" s="109"/>
      <c r="FH264" s="78"/>
      <c r="FI264" s="74"/>
      <c r="FJ264" s="109"/>
      <c r="FK264" s="74"/>
      <c r="FL264" s="74"/>
      <c r="FM264" s="109"/>
      <c r="FN264" s="78"/>
      <c r="FO264" s="74"/>
      <c r="FP264" s="109"/>
      <c r="FQ264" s="74"/>
      <c r="FR264" s="74"/>
      <c r="FS264" s="109"/>
      <c r="FT264" s="74">
        <v>1299</v>
      </c>
      <c r="FU264" s="74"/>
      <c r="FV264" s="78">
        <f t="shared" si="1168"/>
        <v>0</v>
      </c>
      <c r="FW264" s="74"/>
      <c r="FX264" s="74"/>
      <c r="FY264" s="109"/>
      <c r="FZ264" s="74"/>
      <c r="GA264" s="74"/>
      <c r="GB264" s="109"/>
      <c r="GC264" s="74"/>
      <c r="GD264" s="74"/>
      <c r="GE264" s="109"/>
      <c r="GF264" s="74"/>
      <c r="GG264" s="74"/>
      <c r="GH264" s="109"/>
      <c r="GI264" s="74"/>
      <c r="GJ264" s="74"/>
      <c r="GK264" s="109"/>
      <c r="GL264" s="74"/>
      <c r="GM264" s="74"/>
      <c r="GN264" s="109"/>
      <c r="GO264" s="74"/>
      <c r="GP264" s="74"/>
      <c r="GQ264" s="74"/>
      <c r="GR264" s="74"/>
      <c r="GS264" s="74"/>
      <c r="GT264" s="74"/>
      <c r="GU264" s="74"/>
      <c r="GV264" s="74"/>
      <c r="GW264" s="74"/>
      <c r="GX264" s="74"/>
      <c r="GY264" s="74"/>
      <c r="GZ264" s="74"/>
      <c r="HA264" s="74"/>
      <c r="HB264" s="74"/>
      <c r="HC264" s="74"/>
    </row>
    <row r="265" spans="1:211" s="31" customFormat="1" ht="15.75" x14ac:dyDescent="0.25">
      <c r="A265" s="41" t="s">
        <v>383</v>
      </c>
      <c r="B265" s="134">
        <f t="shared" si="938"/>
        <v>39914</v>
      </c>
      <c r="C265" s="134">
        <f t="shared" si="939"/>
        <v>15319.392319999999</v>
      </c>
      <c r="D265" s="74">
        <f t="shared" si="104"/>
        <v>38.380999949892264</v>
      </c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>
        <v>11000</v>
      </c>
      <c r="BH265" s="74">
        <v>11000</v>
      </c>
      <c r="BI265" s="74">
        <f>BH265/BG265*100</f>
        <v>100</v>
      </c>
      <c r="BJ265" s="112"/>
      <c r="BK265" s="112"/>
      <c r="BL265" s="112"/>
      <c r="BM265" s="74"/>
      <c r="BN265" s="74"/>
      <c r="BO265" s="109"/>
      <c r="BP265" s="74"/>
      <c r="BQ265" s="74"/>
      <c r="BR265" s="109"/>
      <c r="BS265" s="74"/>
      <c r="BT265" s="74"/>
      <c r="BU265" s="109"/>
      <c r="BV265" s="74"/>
      <c r="BW265" s="74"/>
      <c r="BX265" s="109"/>
      <c r="BY265" s="74"/>
      <c r="BZ265" s="74"/>
      <c r="CA265" s="109"/>
      <c r="CB265" s="74"/>
      <c r="CC265" s="74"/>
      <c r="CD265" s="109"/>
      <c r="CE265" s="74"/>
      <c r="CF265" s="74"/>
      <c r="CG265" s="109"/>
      <c r="CH265" s="74"/>
      <c r="CI265" s="74"/>
      <c r="CJ265" s="109"/>
      <c r="CK265" s="74"/>
      <c r="CL265" s="74"/>
      <c r="CM265" s="109"/>
      <c r="CN265" s="74"/>
      <c r="CO265" s="74"/>
      <c r="CP265" s="109"/>
      <c r="CQ265" s="74"/>
      <c r="CR265" s="74"/>
      <c r="CS265" s="109"/>
      <c r="CT265" s="74"/>
      <c r="CU265" s="74"/>
      <c r="CV265" s="109"/>
      <c r="CW265" s="74"/>
      <c r="CX265" s="74"/>
      <c r="CY265" s="109"/>
      <c r="CZ265" s="74"/>
      <c r="DA265" s="74"/>
      <c r="DB265" s="74"/>
      <c r="DC265" s="74"/>
      <c r="DD265" s="74"/>
      <c r="DE265" s="109"/>
      <c r="DF265" s="74"/>
      <c r="DG265" s="74"/>
      <c r="DH265" s="74"/>
      <c r="DI265" s="78"/>
      <c r="DJ265" s="74"/>
      <c r="DK265" s="109"/>
      <c r="DL265" s="78"/>
      <c r="DM265" s="74"/>
      <c r="DN265" s="109"/>
      <c r="DO265" s="78"/>
      <c r="DP265" s="74"/>
      <c r="DQ265" s="109"/>
      <c r="DR265" s="78"/>
      <c r="DS265" s="74"/>
      <c r="DT265" s="109"/>
      <c r="DU265" s="78"/>
      <c r="DV265" s="74"/>
      <c r="DW265" s="109"/>
      <c r="DX265" s="78">
        <v>14457</v>
      </c>
      <c r="DY265" s="74"/>
      <c r="DZ265" s="74">
        <f t="shared" si="1075"/>
        <v>0</v>
      </c>
      <c r="EA265" s="78"/>
      <c r="EB265" s="74"/>
      <c r="EC265" s="109"/>
      <c r="ED265" s="78"/>
      <c r="EE265" s="74"/>
      <c r="EF265" s="78"/>
      <c r="EG265" s="78"/>
      <c r="EH265" s="74"/>
      <c r="EI265" s="109"/>
      <c r="EJ265" s="78"/>
      <c r="EK265" s="74"/>
      <c r="EL265" s="109"/>
      <c r="EM265" s="78"/>
      <c r="EN265" s="74"/>
      <c r="EO265" s="109"/>
      <c r="EP265" s="74"/>
      <c r="EQ265" s="74"/>
      <c r="ER265" s="109"/>
      <c r="ES265" s="74"/>
      <c r="ET265" s="74"/>
      <c r="EU265" s="109"/>
      <c r="EV265" s="78"/>
      <c r="EW265" s="74"/>
      <c r="EX265" s="109"/>
      <c r="EY265" s="78"/>
      <c r="EZ265" s="74"/>
      <c r="FA265" s="109"/>
      <c r="FB265" s="78"/>
      <c r="FC265" s="74"/>
      <c r="FD265" s="109"/>
      <c r="FE265" s="78"/>
      <c r="FF265" s="74"/>
      <c r="FG265" s="109"/>
      <c r="FH265" s="78"/>
      <c r="FI265" s="74"/>
      <c r="FJ265" s="109"/>
      <c r="FK265" s="74"/>
      <c r="FL265" s="74"/>
      <c r="FM265" s="109"/>
      <c r="FN265" s="78"/>
      <c r="FO265" s="74"/>
      <c r="FP265" s="109"/>
      <c r="FQ265" s="74"/>
      <c r="FR265" s="74"/>
      <c r="FS265" s="109"/>
      <c r="FT265" s="74">
        <v>14457</v>
      </c>
      <c r="FU265" s="74">
        <v>4319.3923199999999</v>
      </c>
      <c r="FV265" s="78">
        <f t="shared" si="1168"/>
        <v>29.877514837103131</v>
      </c>
      <c r="FW265" s="74"/>
      <c r="FX265" s="74"/>
      <c r="FY265" s="109"/>
      <c r="FZ265" s="74"/>
      <c r="GA265" s="74"/>
      <c r="GB265" s="109"/>
      <c r="GC265" s="74"/>
      <c r="GD265" s="74"/>
      <c r="GE265" s="109"/>
      <c r="GF265" s="74"/>
      <c r="GG265" s="74"/>
      <c r="GH265" s="109"/>
      <c r="GI265" s="74"/>
      <c r="GJ265" s="74"/>
      <c r="GK265" s="109"/>
      <c r="GL265" s="74"/>
      <c r="GM265" s="74"/>
      <c r="GN265" s="109"/>
      <c r="GO265" s="74"/>
      <c r="GP265" s="74"/>
      <c r="GQ265" s="74"/>
      <c r="GR265" s="74"/>
      <c r="GS265" s="74"/>
      <c r="GT265" s="74"/>
      <c r="GU265" s="74"/>
      <c r="GV265" s="74"/>
      <c r="GW265" s="74"/>
      <c r="GX265" s="74"/>
      <c r="GY265" s="74"/>
      <c r="GZ265" s="74"/>
      <c r="HA265" s="74"/>
      <c r="HB265" s="74"/>
      <c r="HC265" s="74"/>
    </row>
    <row r="266" spans="1:211" s="31" customFormat="1" ht="15.75" x14ac:dyDescent="0.25">
      <c r="A266" s="41" t="s">
        <v>384</v>
      </c>
      <c r="B266" s="134">
        <f t="shared" si="938"/>
        <v>5460</v>
      </c>
      <c r="C266" s="134">
        <f t="shared" si="939"/>
        <v>0</v>
      </c>
      <c r="D266" s="74">
        <f t="shared" si="104"/>
        <v>0</v>
      </c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112"/>
      <c r="BK266" s="112"/>
      <c r="BL266" s="112"/>
      <c r="BM266" s="74"/>
      <c r="BN266" s="74"/>
      <c r="BO266" s="109"/>
      <c r="BP266" s="74"/>
      <c r="BQ266" s="74"/>
      <c r="BR266" s="109"/>
      <c r="BS266" s="74"/>
      <c r="BT266" s="74"/>
      <c r="BU266" s="109"/>
      <c r="BV266" s="74"/>
      <c r="BW266" s="74"/>
      <c r="BX266" s="109"/>
      <c r="BY266" s="74"/>
      <c r="BZ266" s="74"/>
      <c r="CA266" s="109"/>
      <c r="CB266" s="74"/>
      <c r="CC266" s="74"/>
      <c r="CD266" s="109"/>
      <c r="CE266" s="74"/>
      <c r="CF266" s="74"/>
      <c r="CG266" s="109"/>
      <c r="CH266" s="74"/>
      <c r="CI266" s="74"/>
      <c r="CJ266" s="109"/>
      <c r="CK266" s="74"/>
      <c r="CL266" s="74"/>
      <c r="CM266" s="109"/>
      <c r="CN266" s="74"/>
      <c r="CO266" s="74"/>
      <c r="CP266" s="109"/>
      <c r="CQ266" s="74"/>
      <c r="CR266" s="74"/>
      <c r="CS266" s="109"/>
      <c r="CT266" s="74"/>
      <c r="CU266" s="74"/>
      <c r="CV266" s="109"/>
      <c r="CW266" s="74"/>
      <c r="CX266" s="74"/>
      <c r="CY266" s="109"/>
      <c r="CZ266" s="74"/>
      <c r="DA266" s="74"/>
      <c r="DB266" s="74"/>
      <c r="DC266" s="74"/>
      <c r="DD266" s="74"/>
      <c r="DE266" s="109"/>
      <c r="DF266" s="74"/>
      <c r="DG266" s="74"/>
      <c r="DH266" s="74"/>
      <c r="DI266" s="78"/>
      <c r="DJ266" s="74"/>
      <c r="DK266" s="109"/>
      <c r="DL266" s="78"/>
      <c r="DM266" s="74"/>
      <c r="DN266" s="109"/>
      <c r="DO266" s="78"/>
      <c r="DP266" s="74"/>
      <c r="DQ266" s="109"/>
      <c r="DR266" s="78"/>
      <c r="DS266" s="74"/>
      <c r="DT266" s="109"/>
      <c r="DU266" s="78"/>
      <c r="DV266" s="74"/>
      <c r="DW266" s="109"/>
      <c r="DX266" s="78">
        <v>2730</v>
      </c>
      <c r="DY266" s="74"/>
      <c r="DZ266" s="74">
        <f t="shared" si="1075"/>
        <v>0</v>
      </c>
      <c r="EA266" s="78"/>
      <c r="EB266" s="74"/>
      <c r="EC266" s="109"/>
      <c r="ED266" s="78"/>
      <c r="EE266" s="74"/>
      <c r="EF266" s="78"/>
      <c r="EG266" s="78"/>
      <c r="EH266" s="74"/>
      <c r="EI266" s="109"/>
      <c r="EJ266" s="78"/>
      <c r="EK266" s="74"/>
      <c r="EL266" s="109"/>
      <c r="EM266" s="78"/>
      <c r="EN266" s="74"/>
      <c r="EO266" s="109"/>
      <c r="EP266" s="74"/>
      <c r="EQ266" s="74"/>
      <c r="ER266" s="109"/>
      <c r="ES266" s="74"/>
      <c r="ET266" s="74"/>
      <c r="EU266" s="109"/>
      <c r="EV266" s="78"/>
      <c r="EW266" s="74"/>
      <c r="EX266" s="109"/>
      <c r="EY266" s="78"/>
      <c r="EZ266" s="74"/>
      <c r="FA266" s="109"/>
      <c r="FB266" s="78"/>
      <c r="FC266" s="74"/>
      <c r="FD266" s="109"/>
      <c r="FE266" s="78"/>
      <c r="FF266" s="74"/>
      <c r="FG266" s="109"/>
      <c r="FH266" s="78"/>
      <c r="FI266" s="74"/>
      <c r="FJ266" s="109"/>
      <c r="FK266" s="74"/>
      <c r="FL266" s="74"/>
      <c r="FM266" s="109"/>
      <c r="FN266" s="78"/>
      <c r="FO266" s="74"/>
      <c r="FP266" s="109"/>
      <c r="FQ266" s="74"/>
      <c r="FR266" s="74"/>
      <c r="FS266" s="109"/>
      <c r="FT266" s="74">
        <v>2730</v>
      </c>
      <c r="FU266" s="74"/>
      <c r="FV266" s="78">
        <f t="shared" si="1168"/>
        <v>0</v>
      </c>
      <c r="FW266" s="74"/>
      <c r="FX266" s="74"/>
      <c r="FY266" s="109"/>
      <c r="FZ266" s="74"/>
      <c r="GA266" s="74"/>
      <c r="GB266" s="109"/>
      <c r="GC266" s="74"/>
      <c r="GD266" s="74"/>
      <c r="GE266" s="109"/>
      <c r="GF266" s="74"/>
      <c r="GG266" s="74"/>
      <c r="GH266" s="109"/>
      <c r="GI266" s="74"/>
      <c r="GJ266" s="74"/>
      <c r="GK266" s="109"/>
      <c r="GL266" s="74"/>
      <c r="GM266" s="74"/>
      <c r="GN266" s="109"/>
      <c r="GO266" s="74"/>
      <c r="GP266" s="74"/>
      <c r="GQ266" s="74"/>
      <c r="GR266" s="74"/>
      <c r="GS266" s="74"/>
      <c r="GT266" s="74"/>
      <c r="GU266" s="74"/>
      <c r="GV266" s="74"/>
      <c r="GW266" s="74"/>
      <c r="GX266" s="74"/>
      <c r="GY266" s="74"/>
      <c r="GZ266" s="74"/>
      <c r="HA266" s="74"/>
      <c r="HB266" s="74"/>
      <c r="HC266" s="74"/>
    </row>
    <row r="267" spans="1:211" s="31" customFormat="1" ht="15.75" x14ac:dyDescent="0.25">
      <c r="A267" s="41" t="s">
        <v>385</v>
      </c>
      <c r="B267" s="134">
        <f t="shared" si="938"/>
        <v>2640</v>
      </c>
      <c r="C267" s="134">
        <f t="shared" si="939"/>
        <v>0</v>
      </c>
      <c r="D267" s="74">
        <f t="shared" si="104"/>
        <v>0</v>
      </c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112"/>
      <c r="BK267" s="112"/>
      <c r="BL267" s="112"/>
      <c r="BM267" s="74"/>
      <c r="BN267" s="74"/>
      <c r="BO267" s="109"/>
      <c r="BP267" s="74"/>
      <c r="BQ267" s="74"/>
      <c r="BR267" s="109"/>
      <c r="BS267" s="74"/>
      <c r="BT267" s="74"/>
      <c r="BU267" s="109"/>
      <c r="BV267" s="74"/>
      <c r="BW267" s="74"/>
      <c r="BX267" s="109"/>
      <c r="BY267" s="74"/>
      <c r="BZ267" s="74"/>
      <c r="CA267" s="109"/>
      <c r="CB267" s="74"/>
      <c r="CC267" s="74"/>
      <c r="CD267" s="109"/>
      <c r="CE267" s="74"/>
      <c r="CF267" s="74"/>
      <c r="CG267" s="109"/>
      <c r="CH267" s="74"/>
      <c r="CI267" s="74"/>
      <c r="CJ267" s="109"/>
      <c r="CK267" s="74"/>
      <c r="CL267" s="74"/>
      <c r="CM267" s="109"/>
      <c r="CN267" s="74"/>
      <c r="CO267" s="74"/>
      <c r="CP267" s="109"/>
      <c r="CQ267" s="74"/>
      <c r="CR267" s="74"/>
      <c r="CS267" s="109"/>
      <c r="CT267" s="74"/>
      <c r="CU267" s="74"/>
      <c r="CV267" s="109"/>
      <c r="CW267" s="74"/>
      <c r="CX267" s="74"/>
      <c r="CY267" s="109"/>
      <c r="CZ267" s="74"/>
      <c r="DA267" s="74"/>
      <c r="DB267" s="74"/>
      <c r="DC267" s="74"/>
      <c r="DD267" s="74"/>
      <c r="DE267" s="109"/>
      <c r="DF267" s="74"/>
      <c r="DG267" s="74"/>
      <c r="DH267" s="74"/>
      <c r="DI267" s="78"/>
      <c r="DJ267" s="74"/>
      <c r="DK267" s="109"/>
      <c r="DL267" s="78"/>
      <c r="DM267" s="74"/>
      <c r="DN267" s="109"/>
      <c r="DO267" s="78"/>
      <c r="DP267" s="74"/>
      <c r="DQ267" s="109"/>
      <c r="DR267" s="78"/>
      <c r="DS267" s="74"/>
      <c r="DT267" s="109"/>
      <c r="DU267" s="78"/>
      <c r="DV267" s="74"/>
      <c r="DW267" s="109"/>
      <c r="DX267" s="78">
        <v>1320</v>
      </c>
      <c r="DY267" s="74"/>
      <c r="DZ267" s="74">
        <f t="shared" si="1075"/>
        <v>0</v>
      </c>
      <c r="EA267" s="78"/>
      <c r="EB267" s="74"/>
      <c r="EC267" s="109"/>
      <c r="ED267" s="78"/>
      <c r="EE267" s="74"/>
      <c r="EF267" s="78"/>
      <c r="EG267" s="78"/>
      <c r="EH267" s="74"/>
      <c r="EI267" s="109"/>
      <c r="EJ267" s="78"/>
      <c r="EK267" s="74"/>
      <c r="EL267" s="109"/>
      <c r="EM267" s="78"/>
      <c r="EN267" s="74"/>
      <c r="EO267" s="109"/>
      <c r="EP267" s="74"/>
      <c r="EQ267" s="74"/>
      <c r="ER267" s="109"/>
      <c r="ES267" s="74"/>
      <c r="ET267" s="74"/>
      <c r="EU267" s="109"/>
      <c r="EV267" s="78"/>
      <c r="EW267" s="74"/>
      <c r="EX267" s="109"/>
      <c r="EY267" s="78"/>
      <c r="EZ267" s="74"/>
      <c r="FA267" s="109"/>
      <c r="FB267" s="78"/>
      <c r="FC267" s="74"/>
      <c r="FD267" s="109"/>
      <c r="FE267" s="78"/>
      <c r="FF267" s="74"/>
      <c r="FG267" s="109"/>
      <c r="FH267" s="78"/>
      <c r="FI267" s="74"/>
      <c r="FJ267" s="109"/>
      <c r="FK267" s="74"/>
      <c r="FL267" s="74"/>
      <c r="FM267" s="109"/>
      <c r="FN267" s="78"/>
      <c r="FO267" s="74"/>
      <c r="FP267" s="109"/>
      <c r="FQ267" s="74"/>
      <c r="FR267" s="74"/>
      <c r="FS267" s="109"/>
      <c r="FT267" s="74">
        <v>1320</v>
      </c>
      <c r="FU267" s="74"/>
      <c r="FV267" s="78">
        <f t="shared" si="1168"/>
        <v>0</v>
      </c>
      <c r="FW267" s="74"/>
      <c r="FX267" s="74"/>
      <c r="FY267" s="109"/>
      <c r="FZ267" s="74"/>
      <c r="GA267" s="74"/>
      <c r="GB267" s="109"/>
      <c r="GC267" s="74"/>
      <c r="GD267" s="74"/>
      <c r="GE267" s="109"/>
      <c r="GF267" s="74"/>
      <c r="GG267" s="74"/>
      <c r="GH267" s="109"/>
      <c r="GI267" s="74"/>
      <c r="GJ267" s="74"/>
      <c r="GK267" s="109"/>
      <c r="GL267" s="74"/>
      <c r="GM267" s="74"/>
      <c r="GN267" s="109"/>
      <c r="GO267" s="74"/>
      <c r="GP267" s="74"/>
      <c r="GQ267" s="74"/>
      <c r="GR267" s="74"/>
      <c r="GS267" s="74"/>
      <c r="GT267" s="74"/>
      <c r="GU267" s="74"/>
      <c r="GV267" s="74"/>
      <c r="GW267" s="74"/>
      <c r="GX267" s="74"/>
      <c r="GY267" s="74"/>
      <c r="GZ267" s="74"/>
      <c r="HA267" s="74"/>
      <c r="HB267" s="74"/>
      <c r="HC267" s="74"/>
    </row>
    <row r="268" spans="1:211" s="31" customFormat="1" ht="15.75" x14ac:dyDescent="0.25">
      <c r="A268" s="41" t="s">
        <v>386</v>
      </c>
      <c r="B268" s="134">
        <f t="shared" ref="B268:B331" si="1169">E268+H268+K268+N268+Q268+T268+W268+Z268+AC268+AF268+AI268+AL268+AO268+AR268+AU268+AX268+BA268+BD268+BG268+BJ268+BM268+BP268+BS268+BV268+BY268+CB268+CE268+CH268+CK268+CN268+CQ268+CT268+CW268+CZ268+DC268+DF268+DI268+DL268+DO268++DR268+DU268+DX268+EA268+ED268+EG268+EJ268+EM268+EP268+ES268+EV268+EY268+FB268+FE268+FH268+FK268+FN268+FQ268+FT268+FW268+FZ268+GC268+GF268+GI268+GL268+GO268+GR268+GU268+GX268+HA268</f>
        <v>4122</v>
      </c>
      <c r="C268" s="134">
        <f t="shared" ref="C268:C331" si="1170">F268+I268+L268+O268+R268+U268+X268+AA268+AD268+AG268+AJ268+AM268+AP268+AS268+AV268+AY268+BB268+BE268+BH268+BK268+BN268+BQ268+BT268+BW268+BZ268+CC268+CF268+CI268+CL268+CO268+CR268+CU268+CX268+DA268+DD268+DG268+DJ268+DM268+DP268++DS268+DV268+DY268+EB268+EE268+EH268+EK268+EN268+EQ268+ET268+EW268+EZ268+FC268+FF268+FI268+FL268+FO268+FR268+FU268+FX268+GA268+GD268+GG268+GJ268+GM268+GP268+GS268+GV268+GY268+HB268</f>
        <v>0</v>
      </c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112"/>
      <c r="BK268" s="112"/>
      <c r="BL268" s="112"/>
      <c r="BM268" s="74"/>
      <c r="BN268" s="74"/>
      <c r="BO268" s="109"/>
      <c r="BP268" s="74"/>
      <c r="BQ268" s="74"/>
      <c r="BR268" s="109"/>
      <c r="BS268" s="74"/>
      <c r="BT268" s="74"/>
      <c r="BU268" s="109"/>
      <c r="BV268" s="74"/>
      <c r="BW268" s="74"/>
      <c r="BX268" s="109"/>
      <c r="BY268" s="74"/>
      <c r="BZ268" s="74"/>
      <c r="CA268" s="109"/>
      <c r="CB268" s="74"/>
      <c r="CC268" s="74"/>
      <c r="CD268" s="109"/>
      <c r="CE268" s="74"/>
      <c r="CF268" s="74"/>
      <c r="CG268" s="109"/>
      <c r="CH268" s="74"/>
      <c r="CI268" s="74"/>
      <c r="CJ268" s="109"/>
      <c r="CK268" s="74"/>
      <c r="CL268" s="74"/>
      <c r="CM268" s="109"/>
      <c r="CN268" s="74"/>
      <c r="CO268" s="74"/>
      <c r="CP268" s="109"/>
      <c r="CQ268" s="74"/>
      <c r="CR268" s="74"/>
      <c r="CS268" s="109"/>
      <c r="CT268" s="74"/>
      <c r="CU268" s="74"/>
      <c r="CV268" s="109"/>
      <c r="CW268" s="74"/>
      <c r="CX268" s="74"/>
      <c r="CY268" s="109"/>
      <c r="CZ268" s="74"/>
      <c r="DA268" s="74"/>
      <c r="DB268" s="109"/>
      <c r="DC268" s="74"/>
      <c r="DD268" s="74"/>
      <c r="DE268" s="109"/>
      <c r="DF268" s="74"/>
      <c r="DG268" s="74"/>
      <c r="DH268" s="74"/>
      <c r="DI268" s="78"/>
      <c r="DJ268" s="74"/>
      <c r="DK268" s="109"/>
      <c r="DL268" s="78"/>
      <c r="DM268" s="74"/>
      <c r="DN268" s="109"/>
      <c r="DO268" s="78"/>
      <c r="DP268" s="74"/>
      <c r="DQ268" s="109"/>
      <c r="DR268" s="78"/>
      <c r="DS268" s="74"/>
      <c r="DT268" s="109"/>
      <c r="DU268" s="78"/>
      <c r="DV268" s="74"/>
      <c r="DW268" s="109"/>
      <c r="DX268" s="78">
        <v>2061</v>
      </c>
      <c r="DY268" s="74"/>
      <c r="DZ268" s="74">
        <f t="shared" si="1075"/>
        <v>0</v>
      </c>
      <c r="EA268" s="78"/>
      <c r="EB268" s="74"/>
      <c r="EC268" s="78"/>
      <c r="ED268" s="78"/>
      <c r="EE268" s="74"/>
      <c r="EF268" s="78"/>
      <c r="EG268" s="78"/>
      <c r="EH268" s="74"/>
      <c r="EI268" s="109"/>
      <c r="EJ268" s="78"/>
      <c r="EK268" s="74"/>
      <c r="EL268" s="109"/>
      <c r="EM268" s="78"/>
      <c r="EN268" s="74"/>
      <c r="EO268" s="109"/>
      <c r="EP268" s="74"/>
      <c r="EQ268" s="74"/>
      <c r="ER268" s="109"/>
      <c r="ES268" s="74"/>
      <c r="ET268" s="74"/>
      <c r="EU268" s="109"/>
      <c r="EV268" s="78"/>
      <c r="EW268" s="74"/>
      <c r="EX268" s="109"/>
      <c r="EY268" s="78"/>
      <c r="EZ268" s="74"/>
      <c r="FA268" s="109"/>
      <c r="FB268" s="78"/>
      <c r="FC268" s="74"/>
      <c r="FD268" s="109"/>
      <c r="FE268" s="78"/>
      <c r="FF268" s="74"/>
      <c r="FG268" s="109"/>
      <c r="FH268" s="78"/>
      <c r="FI268" s="74"/>
      <c r="FJ268" s="109"/>
      <c r="FK268" s="74"/>
      <c r="FL268" s="74"/>
      <c r="FM268" s="109"/>
      <c r="FN268" s="78"/>
      <c r="FO268" s="74"/>
      <c r="FP268" s="109"/>
      <c r="FQ268" s="74"/>
      <c r="FR268" s="74"/>
      <c r="FS268" s="109"/>
      <c r="FT268" s="74">
        <v>2061</v>
      </c>
      <c r="FU268" s="74"/>
      <c r="FV268" s="78">
        <f t="shared" si="1168"/>
        <v>0</v>
      </c>
      <c r="FW268" s="74"/>
      <c r="FX268" s="74"/>
      <c r="FY268" s="109"/>
      <c r="FZ268" s="74"/>
      <c r="GA268" s="74"/>
      <c r="GB268" s="109"/>
      <c r="GC268" s="74"/>
      <c r="GD268" s="74"/>
      <c r="GE268" s="109"/>
      <c r="GF268" s="74"/>
      <c r="GG268" s="74"/>
      <c r="GH268" s="109"/>
      <c r="GI268" s="74"/>
      <c r="GJ268" s="74"/>
      <c r="GK268" s="109"/>
      <c r="GL268" s="74"/>
      <c r="GM268" s="74"/>
      <c r="GN268" s="109"/>
      <c r="GO268" s="74"/>
      <c r="GP268" s="74"/>
      <c r="GQ268" s="74"/>
      <c r="GR268" s="74"/>
      <c r="GS268" s="74"/>
      <c r="GT268" s="74"/>
      <c r="GU268" s="74"/>
      <c r="GV268" s="74"/>
      <c r="GW268" s="74"/>
      <c r="GX268" s="74"/>
      <c r="GY268" s="74"/>
      <c r="GZ268" s="74"/>
      <c r="HA268" s="74"/>
      <c r="HB268" s="74"/>
      <c r="HC268" s="74"/>
    </row>
    <row r="269" spans="1:211" s="32" customFormat="1" ht="31.5" x14ac:dyDescent="0.25">
      <c r="A269" s="40" t="s">
        <v>375</v>
      </c>
      <c r="B269" s="133">
        <f t="shared" si="1169"/>
        <v>232516.44865000001</v>
      </c>
      <c r="C269" s="133">
        <f t="shared" si="1170"/>
        <v>117150.23345</v>
      </c>
      <c r="D269" s="91">
        <f t="shared" ref="D269" si="1171">C269/B269*100</f>
        <v>50.38363269789258</v>
      </c>
      <c r="E269" s="92">
        <f t="shared" ref="E269:BL269" si="1172">E270+E271+E272+E273+E274+E275+E276</f>
        <v>0</v>
      </c>
      <c r="F269" s="92">
        <f t="shared" si="1172"/>
        <v>0</v>
      </c>
      <c r="G269" s="92">
        <f t="shared" si="1172"/>
        <v>0</v>
      </c>
      <c r="H269" s="92">
        <f t="shared" si="1172"/>
        <v>0</v>
      </c>
      <c r="I269" s="92">
        <f t="shared" si="1172"/>
        <v>0</v>
      </c>
      <c r="J269" s="92">
        <f t="shared" si="1172"/>
        <v>0</v>
      </c>
      <c r="K269" s="92">
        <f t="shared" ref="K269:M269" si="1173">K270+K271+K272+K273+K274+K275+K276</f>
        <v>0</v>
      </c>
      <c r="L269" s="92">
        <f t="shared" si="1173"/>
        <v>0</v>
      </c>
      <c r="M269" s="92">
        <f t="shared" si="1173"/>
        <v>0</v>
      </c>
      <c r="N269" s="92">
        <f t="shared" ref="N269:P269" si="1174">N270+N271+N272+N273+N274+N275+N276</f>
        <v>0</v>
      </c>
      <c r="O269" s="92">
        <f t="shared" si="1174"/>
        <v>0</v>
      </c>
      <c r="P269" s="92">
        <f t="shared" si="1174"/>
        <v>0</v>
      </c>
      <c r="Q269" s="92">
        <f t="shared" ref="Q269:S269" si="1175">Q270+Q271+Q272+Q273+Q274+Q275+Q276</f>
        <v>0</v>
      </c>
      <c r="R269" s="92">
        <f t="shared" si="1175"/>
        <v>0</v>
      </c>
      <c r="S269" s="92">
        <f t="shared" si="1175"/>
        <v>0</v>
      </c>
      <c r="T269" s="92">
        <f t="shared" ref="T269:V269" si="1176">T270+T271+T272+T273+T274+T275+T276</f>
        <v>0</v>
      </c>
      <c r="U269" s="92">
        <f t="shared" si="1176"/>
        <v>0</v>
      </c>
      <c r="V269" s="92">
        <f t="shared" si="1176"/>
        <v>0</v>
      </c>
      <c r="W269" s="92">
        <f t="shared" ref="W269:Y269" si="1177">W270+W271+W272+W273+W274+W275+W276</f>
        <v>0</v>
      </c>
      <c r="X269" s="92">
        <f t="shared" si="1177"/>
        <v>0</v>
      </c>
      <c r="Y269" s="92">
        <f t="shared" si="1177"/>
        <v>0</v>
      </c>
      <c r="Z269" s="92">
        <f t="shared" si="1172"/>
        <v>3545.64</v>
      </c>
      <c r="AA269" s="92">
        <f t="shared" si="1172"/>
        <v>3545.64</v>
      </c>
      <c r="AB269" s="92">
        <f t="shared" ref="AB269:AB287" si="1178">AA269/Z269*100</f>
        <v>100</v>
      </c>
      <c r="AC269" s="92">
        <f t="shared" si="1172"/>
        <v>0</v>
      </c>
      <c r="AD269" s="92">
        <f t="shared" si="1172"/>
        <v>0</v>
      </c>
      <c r="AE269" s="92">
        <f t="shared" si="1172"/>
        <v>0</v>
      </c>
      <c r="AF269" s="92">
        <f t="shared" si="1172"/>
        <v>0</v>
      </c>
      <c r="AG269" s="92">
        <f t="shared" si="1172"/>
        <v>0</v>
      </c>
      <c r="AH269" s="92">
        <f t="shared" si="1172"/>
        <v>0</v>
      </c>
      <c r="AI269" s="92">
        <f t="shared" si="1172"/>
        <v>0</v>
      </c>
      <c r="AJ269" s="92">
        <f t="shared" si="1172"/>
        <v>0</v>
      </c>
      <c r="AK269" s="92"/>
      <c r="AL269" s="92">
        <f t="shared" si="1172"/>
        <v>102.04082</v>
      </c>
      <c r="AM269" s="92">
        <f t="shared" si="1172"/>
        <v>102.04083</v>
      </c>
      <c r="AN269" s="92">
        <f>AM269/AL269*100</f>
        <v>100.00000979999966</v>
      </c>
      <c r="AO269" s="92">
        <f t="shared" si="1172"/>
        <v>0</v>
      </c>
      <c r="AP269" s="92">
        <f t="shared" si="1172"/>
        <v>0</v>
      </c>
      <c r="AQ269" s="92">
        <f t="shared" si="1172"/>
        <v>0</v>
      </c>
      <c r="AR269" s="92">
        <f t="shared" ref="AR269:AS269" si="1179">AR270+AR271+AR272+AR273+AR274+AR275+AR276</f>
        <v>184.15700000000001</v>
      </c>
      <c r="AS269" s="92">
        <f t="shared" si="1179"/>
        <v>184.15700000000001</v>
      </c>
      <c r="AT269" s="91">
        <f>AS269/AR269*100</f>
        <v>100</v>
      </c>
      <c r="AU269" s="92"/>
      <c r="AV269" s="92"/>
      <c r="AW269" s="91"/>
      <c r="AX269" s="92"/>
      <c r="AY269" s="92"/>
      <c r="AZ269" s="91"/>
      <c r="BA269" s="92">
        <f t="shared" si="1172"/>
        <v>0</v>
      </c>
      <c r="BB269" s="92">
        <f t="shared" si="1172"/>
        <v>0</v>
      </c>
      <c r="BC269" s="92">
        <f t="shared" si="1172"/>
        <v>0</v>
      </c>
      <c r="BD269" s="92">
        <f t="shared" si="1172"/>
        <v>3144.9900000000002</v>
      </c>
      <c r="BE269" s="92">
        <f t="shared" si="1172"/>
        <v>1840.058</v>
      </c>
      <c r="BF269" s="91">
        <f t="shared" si="993"/>
        <v>58.507594618742822</v>
      </c>
      <c r="BG269" s="92">
        <f t="shared" si="1172"/>
        <v>10000</v>
      </c>
      <c r="BH269" s="92">
        <f t="shared" si="1172"/>
        <v>9062.9475999999995</v>
      </c>
      <c r="BI269" s="91">
        <f t="shared" ref="BI269" si="1180">BH269/BG269*100</f>
        <v>90.629475999999997</v>
      </c>
      <c r="BJ269" s="92">
        <f t="shared" si="1172"/>
        <v>26821.9</v>
      </c>
      <c r="BK269" s="92">
        <f t="shared" si="1172"/>
        <v>16839.108170000003</v>
      </c>
      <c r="BL269" s="92">
        <f t="shared" si="1172"/>
        <v>62.781190631536177</v>
      </c>
      <c r="BM269" s="92">
        <f t="shared" ref="BM269:DG269" si="1181">BM270+BM271+BM272+BM273+BM274+BM275+BM276</f>
        <v>0</v>
      </c>
      <c r="BN269" s="92">
        <f t="shared" si="1181"/>
        <v>0</v>
      </c>
      <c r="BO269" s="92">
        <f t="shared" si="1181"/>
        <v>0</v>
      </c>
      <c r="BP269" s="92">
        <f t="shared" ref="BP269:BR269" si="1182">BP270+BP271+BP272+BP273+BP274+BP275+BP276</f>
        <v>0</v>
      </c>
      <c r="BQ269" s="92">
        <f t="shared" si="1182"/>
        <v>0</v>
      </c>
      <c r="BR269" s="92">
        <f t="shared" si="1182"/>
        <v>0</v>
      </c>
      <c r="BS269" s="92">
        <f t="shared" si="1181"/>
        <v>2585.7440000000001</v>
      </c>
      <c r="BT269" s="92">
        <f t="shared" si="1181"/>
        <v>2034.3013700000001</v>
      </c>
      <c r="BU269" s="92">
        <f t="shared" si="1181"/>
        <v>78.67373452282979</v>
      </c>
      <c r="BV269" s="92">
        <f t="shared" ref="BV269:BW269" si="1183">BV270+BV271+BV272+BV273+BV274+BV275+BV276</f>
        <v>517.15599999999995</v>
      </c>
      <c r="BW269" s="92">
        <f t="shared" si="1183"/>
        <v>0</v>
      </c>
      <c r="BX269" s="92">
        <f t="shared" ref="BX269:BX270" si="1184">BW269/BV269*100</f>
        <v>0</v>
      </c>
      <c r="BY269" s="92">
        <f t="shared" ref="BY269:BZ269" si="1185">BY270+BY271+BY272+BY273+BY274+BY275+BY276</f>
        <v>560</v>
      </c>
      <c r="BZ269" s="92">
        <f t="shared" si="1185"/>
        <v>72</v>
      </c>
      <c r="CA269" s="92">
        <f t="shared" ref="CA269:CA270" si="1186">BZ269/BY269*100</f>
        <v>12.857142857142856</v>
      </c>
      <c r="CB269" s="92">
        <f t="shared" si="1181"/>
        <v>106580.79858</v>
      </c>
      <c r="CC269" s="92">
        <f t="shared" si="1181"/>
        <v>16227.308939999999</v>
      </c>
      <c r="CD269" s="91">
        <f t="shared" ref="CD269" si="1187">CC269/CB269*100</f>
        <v>15.225358747729508</v>
      </c>
      <c r="CE269" s="92">
        <f t="shared" si="1181"/>
        <v>0</v>
      </c>
      <c r="CF269" s="92">
        <f t="shared" si="1181"/>
        <v>0</v>
      </c>
      <c r="CG269" s="92">
        <f t="shared" si="1181"/>
        <v>0</v>
      </c>
      <c r="CH269" s="92">
        <f t="shared" ref="CH269:CJ269" si="1188">CH270+CH271+CH272+CH273+CH274+CH275+CH276</f>
        <v>0</v>
      </c>
      <c r="CI269" s="92">
        <f t="shared" si="1188"/>
        <v>0</v>
      </c>
      <c r="CJ269" s="92">
        <f t="shared" si="1188"/>
        <v>0</v>
      </c>
      <c r="CK269" s="92">
        <f t="shared" si="1181"/>
        <v>0</v>
      </c>
      <c r="CL269" s="92">
        <f t="shared" si="1181"/>
        <v>0</v>
      </c>
      <c r="CM269" s="92">
        <f t="shared" si="1181"/>
        <v>0</v>
      </c>
      <c r="CN269" s="92">
        <f t="shared" si="1181"/>
        <v>0</v>
      </c>
      <c r="CO269" s="92">
        <f t="shared" si="1181"/>
        <v>0</v>
      </c>
      <c r="CP269" s="92">
        <f t="shared" si="1181"/>
        <v>0</v>
      </c>
      <c r="CQ269" s="92">
        <f t="shared" ref="CQ269:CS269" si="1189">CQ270+CQ271+CQ272+CQ273+CQ274+CQ275+CQ276</f>
        <v>0</v>
      </c>
      <c r="CR269" s="92">
        <f t="shared" si="1189"/>
        <v>0</v>
      </c>
      <c r="CS269" s="92">
        <f t="shared" si="1189"/>
        <v>0</v>
      </c>
      <c r="CT269" s="92">
        <f t="shared" si="1181"/>
        <v>0</v>
      </c>
      <c r="CU269" s="92">
        <f t="shared" si="1181"/>
        <v>0</v>
      </c>
      <c r="CV269" s="92">
        <f t="shared" si="1181"/>
        <v>0</v>
      </c>
      <c r="CW269" s="92">
        <f t="shared" si="1181"/>
        <v>0</v>
      </c>
      <c r="CX269" s="92">
        <f t="shared" si="1181"/>
        <v>0</v>
      </c>
      <c r="CY269" s="92">
        <f t="shared" si="1181"/>
        <v>0</v>
      </c>
      <c r="CZ269" s="92">
        <f t="shared" si="1181"/>
        <v>0</v>
      </c>
      <c r="DA269" s="92">
        <f t="shared" si="1181"/>
        <v>0</v>
      </c>
      <c r="DB269" s="92">
        <f t="shared" si="1181"/>
        <v>0</v>
      </c>
      <c r="DC269" s="92">
        <f t="shared" si="1181"/>
        <v>422.8</v>
      </c>
      <c r="DD269" s="92">
        <f t="shared" si="1181"/>
        <v>134.96</v>
      </c>
      <c r="DE269" s="92">
        <f t="shared" si="1181"/>
        <v>31.920529801324506</v>
      </c>
      <c r="DF269" s="92">
        <f t="shared" si="1181"/>
        <v>7193.4804000000004</v>
      </c>
      <c r="DG269" s="92">
        <f t="shared" si="1181"/>
        <v>6807.86</v>
      </c>
      <c r="DH269" s="92">
        <f t="shared" ref="DH269:DH270" si="1190">DG269/DF269*100</f>
        <v>94.639307003602866</v>
      </c>
      <c r="DI269" s="92">
        <f t="shared" ref="DI269:DY269" si="1191">DI270+DI271+DI272+DI273+DI274+DI275+DI276</f>
        <v>0</v>
      </c>
      <c r="DJ269" s="92">
        <f t="shared" si="1191"/>
        <v>0</v>
      </c>
      <c r="DK269" s="92">
        <f t="shared" si="1191"/>
        <v>0</v>
      </c>
      <c r="DL269" s="92">
        <f t="shared" ref="DL269:DN269" si="1192">DL270+DL271+DL272+DL273+DL274+DL275+DL276</f>
        <v>0</v>
      </c>
      <c r="DM269" s="92">
        <f t="shared" si="1192"/>
        <v>0</v>
      </c>
      <c r="DN269" s="92">
        <f t="shared" si="1192"/>
        <v>0</v>
      </c>
      <c r="DO269" s="92">
        <f t="shared" ref="DO269:DQ269" si="1193">DO270+DO271+DO272+DO273+DO274+DO275+DO276</f>
        <v>0</v>
      </c>
      <c r="DP269" s="92">
        <f t="shared" si="1193"/>
        <v>0</v>
      </c>
      <c r="DQ269" s="92">
        <f t="shared" si="1193"/>
        <v>0</v>
      </c>
      <c r="DR269" s="92">
        <f t="shared" ref="DR269:DT269" si="1194">DR270+DR271+DR272+DR273+DR274+DR275+DR276</f>
        <v>0</v>
      </c>
      <c r="DS269" s="92">
        <f t="shared" si="1194"/>
        <v>0</v>
      </c>
      <c r="DT269" s="92">
        <f t="shared" si="1194"/>
        <v>0</v>
      </c>
      <c r="DU269" s="92">
        <f t="shared" si="1191"/>
        <v>12613.7</v>
      </c>
      <c r="DV269" s="92">
        <f t="shared" si="1191"/>
        <v>6911.3120999999992</v>
      </c>
      <c r="DW269" s="92">
        <f t="shared" si="132"/>
        <v>54.792107787564305</v>
      </c>
      <c r="DX269" s="92">
        <f t="shared" si="1191"/>
        <v>36456</v>
      </c>
      <c r="DY269" s="92">
        <f t="shared" si="1191"/>
        <v>36455.902799999996</v>
      </c>
      <c r="DZ269" s="91">
        <f t="shared" si="1075"/>
        <v>99.999733377221844</v>
      </c>
      <c r="EA269" s="92">
        <f t="shared" ref="EA269:EB269" si="1195">EA270+EA271+EA272+EA273+EA274+EA275+EA276</f>
        <v>3152.07447</v>
      </c>
      <c r="EB269" s="92">
        <f t="shared" si="1195"/>
        <v>1593.5947900000001</v>
      </c>
      <c r="EC269" s="92">
        <f t="shared" ref="EC269" si="1196">EB269/EA269*100</f>
        <v>50.557015868981047</v>
      </c>
      <c r="ED269" s="92">
        <f t="shared" ref="ED269:EE269" si="1197">ED270+ED271+ED272+ED273+ED274+ED275+ED276</f>
        <v>468.02553</v>
      </c>
      <c r="EE269" s="92">
        <f t="shared" si="1197"/>
        <v>0</v>
      </c>
      <c r="EF269" s="92">
        <f t="shared" ref="EF269:EF270" si="1198">EE269/ED269*100</f>
        <v>0</v>
      </c>
      <c r="EG269" s="92">
        <f t="shared" ref="EG269:EH269" si="1199">EG270+EG271+EG272+EG273+EG274+EG275+EG276</f>
        <v>720</v>
      </c>
      <c r="EH269" s="92">
        <f t="shared" si="1199"/>
        <v>72</v>
      </c>
      <c r="EI269" s="92">
        <f>EH269/EG269*100</f>
        <v>10</v>
      </c>
      <c r="EJ269" s="92">
        <f t="shared" ref="EJ269:EK269" si="1200">EJ270+EJ271+EJ272+EJ273+EJ274+EJ275+EJ276</f>
        <v>1568.7460000000001</v>
      </c>
      <c r="EK269" s="92">
        <f t="shared" si="1200"/>
        <v>1568.7460000000001</v>
      </c>
      <c r="EL269" s="92">
        <f>EK269/EJ269*100</f>
        <v>100</v>
      </c>
      <c r="EM269" s="92">
        <f t="shared" ref="EM269:EU269" si="1201">EM270+EM271+EM272+EM273+EM274+EM275+EM276</f>
        <v>0</v>
      </c>
      <c r="EN269" s="92">
        <f t="shared" si="1201"/>
        <v>0</v>
      </c>
      <c r="EO269" s="92">
        <f t="shared" si="1201"/>
        <v>0</v>
      </c>
      <c r="EP269" s="92">
        <f t="shared" si="1201"/>
        <v>4100</v>
      </c>
      <c r="EQ269" s="92">
        <f t="shared" si="1201"/>
        <v>4100</v>
      </c>
      <c r="ER269" s="92">
        <f t="shared" si="1201"/>
        <v>100</v>
      </c>
      <c r="ES269" s="92">
        <f t="shared" si="1201"/>
        <v>6100</v>
      </c>
      <c r="ET269" s="92">
        <f t="shared" si="1201"/>
        <v>6100</v>
      </c>
      <c r="EU269" s="92">
        <f t="shared" si="1201"/>
        <v>100</v>
      </c>
      <c r="EV269" s="92">
        <f t="shared" ref="EV269:EX269" si="1202">EV270+EV271+EV272+EV273+EV274+EV275+EV276</f>
        <v>0</v>
      </c>
      <c r="EW269" s="92">
        <f t="shared" si="1202"/>
        <v>0</v>
      </c>
      <c r="EX269" s="92">
        <f t="shared" si="1202"/>
        <v>0</v>
      </c>
      <c r="EY269" s="92">
        <f t="shared" ref="EY269:FA269" si="1203">EY270+EY271+EY272+EY273+EY274+EY275+EY276</f>
        <v>0</v>
      </c>
      <c r="EZ269" s="92">
        <f t="shared" si="1203"/>
        <v>0</v>
      </c>
      <c r="FA269" s="92">
        <f t="shared" si="1203"/>
        <v>0</v>
      </c>
      <c r="FB269" s="92">
        <f t="shared" ref="FB269:FD269" si="1204">FB270+FB271+FB272+FB273+FB274+FB275+FB276</f>
        <v>0</v>
      </c>
      <c r="FC269" s="92">
        <f t="shared" si="1204"/>
        <v>0</v>
      </c>
      <c r="FD269" s="92">
        <f t="shared" si="1204"/>
        <v>0</v>
      </c>
      <c r="FE269" s="92">
        <f t="shared" ref="FE269:FF269" si="1205">FE270+FE271+FE272+FE273+FE274+FE275+FE276</f>
        <v>3498.29585</v>
      </c>
      <c r="FF269" s="92">
        <f t="shared" si="1205"/>
        <v>3498.29585</v>
      </c>
      <c r="FG269" s="92">
        <f>FF269/FE269*100</f>
        <v>100</v>
      </c>
      <c r="FH269" s="92">
        <f t="shared" ref="FH269:FM269" si="1206">FH270+FH271+FH272+FH273+FH274+FH275+FH276</f>
        <v>0</v>
      </c>
      <c r="FI269" s="92">
        <f t="shared" si="1206"/>
        <v>0</v>
      </c>
      <c r="FJ269" s="92">
        <f t="shared" si="1206"/>
        <v>0</v>
      </c>
      <c r="FK269" s="92">
        <f t="shared" si="1206"/>
        <v>1049.3</v>
      </c>
      <c r="FL269" s="92">
        <f t="shared" si="1206"/>
        <v>0</v>
      </c>
      <c r="FM269" s="92">
        <f t="shared" si="1206"/>
        <v>0</v>
      </c>
      <c r="FN269" s="92">
        <f t="shared" ref="FN269:FY269" si="1207">FN270+FN271+FN272+FN273+FN274+FN275+FN276</f>
        <v>0</v>
      </c>
      <c r="FO269" s="92">
        <f t="shared" si="1207"/>
        <v>0</v>
      </c>
      <c r="FP269" s="92">
        <f t="shared" si="1207"/>
        <v>0</v>
      </c>
      <c r="FQ269" s="92">
        <f t="shared" si="1207"/>
        <v>0</v>
      </c>
      <c r="FR269" s="92">
        <f t="shared" si="1207"/>
        <v>0</v>
      </c>
      <c r="FS269" s="92">
        <f t="shared" si="1207"/>
        <v>0</v>
      </c>
      <c r="FT269" s="92">
        <f t="shared" si="1207"/>
        <v>0</v>
      </c>
      <c r="FU269" s="92">
        <f t="shared" si="1207"/>
        <v>0</v>
      </c>
      <c r="FV269" s="92">
        <f t="shared" si="1207"/>
        <v>0</v>
      </c>
      <c r="FW269" s="92">
        <f t="shared" si="1207"/>
        <v>0</v>
      </c>
      <c r="FX269" s="92">
        <f t="shared" si="1207"/>
        <v>0</v>
      </c>
      <c r="FY269" s="92">
        <f t="shared" si="1207"/>
        <v>0</v>
      </c>
      <c r="FZ269" s="92">
        <f t="shared" ref="FZ269:GB269" si="1208">FZ270+FZ271+FZ272+FZ273+FZ274+FZ275+FZ276</f>
        <v>0</v>
      </c>
      <c r="GA269" s="92">
        <f t="shared" si="1208"/>
        <v>0</v>
      </c>
      <c r="GB269" s="92">
        <f t="shared" si="1208"/>
        <v>0</v>
      </c>
      <c r="GC269" s="92">
        <f t="shared" ref="GC269:GE269" si="1209">GC270+GC271+GC272+GC273+GC274+GC275+GC276</f>
        <v>0</v>
      </c>
      <c r="GD269" s="92">
        <f t="shared" si="1209"/>
        <v>0</v>
      </c>
      <c r="GE269" s="92">
        <f t="shared" si="1209"/>
        <v>0</v>
      </c>
      <c r="GF269" s="92">
        <f t="shared" ref="GF269:GQ269" si="1210">GF270+GF271+GF272+GF273+GF274+GF275+GF276</f>
        <v>0</v>
      </c>
      <c r="GG269" s="92">
        <f t="shared" si="1210"/>
        <v>0</v>
      </c>
      <c r="GH269" s="92">
        <f t="shared" si="1210"/>
        <v>0</v>
      </c>
      <c r="GI269" s="92">
        <f t="shared" si="1210"/>
        <v>0</v>
      </c>
      <c r="GJ269" s="92">
        <f t="shared" si="1210"/>
        <v>0</v>
      </c>
      <c r="GK269" s="92">
        <f t="shared" si="1210"/>
        <v>0</v>
      </c>
      <c r="GL269" s="92">
        <f t="shared" si="1210"/>
        <v>0</v>
      </c>
      <c r="GM269" s="92">
        <f t="shared" si="1210"/>
        <v>0</v>
      </c>
      <c r="GN269" s="92">
        <f t="shared" si="1210"/>
        <v>0</v>
      </c>
      <c r="GO269" s="92">
        <f t="shared" si="1210"/>
        <v>0</v>
      </c>
      <c r="GP269" s="92">
        <f t="shared" si="1210"/>
        <v>0</v>
      </c>
      <c r="GQ269" s="92">
        <f t="shared" si="1210"/>
        <v>0</v>
      </c>
      <c r="GR269" s="92">
        <f t="shared" ref="GR269:GT269" si="1211">GR270+GR271+GR272+GR273+GR274+GR275+GR276</f>
        <v>0</v>
      </c>
      <c r="GS269" s="92">
        <f t="shared" si="1211"/>
        <v>0</v>
      </c>
      <c r="GT269" s="92">
        <f t="shared" si="1211"/>
        <v>0</v>
      </c>
      <c r="GU269" s="92">
        <f t="shared" ref="GU269:GY269" si="1212">GU270+GU271+GU272+GU273+GU274+GU275+GU276</f>
        <v>0</v>
      </c>
      <c r="GV269" s="92">
        <f t="shared" si="1212"/>
        <v>0</v>
      </c>
      <c r="GW269" s="92">
        <f t="shared" si="1212"/>
        <v>0</v>
      </c>
      <c r="GX269" s="92">
        <f t="shared" si="1212"/>
        <v>1131.5999999999999</v>
      </c>
      <c r="GY269" s="92">
        <f t="shared" si="1212"/>
        <v>0</v>
      </c>
      <c r="GZ269" s="91">
        <f t="shared" ref="GZ269" si="1213">GY269/GX269*100</f>
        <v>0</v>
      </c>
      <c r="HA269" s="92"/>
      <c r="HB269" s="92"/>
      <c r="HC269" s="91"/>
    </row>
    <row r="270" spans="1:211" s="31" customFormat="1" ht="15.75" x14ac:dyDescent="0.25">
      <c r="A270" s="41" t="s">
        <v>347</v>
      </c>
      <c r="B270" s="134">
        <f t="shared" si="1169"/>
        <v>76334.660069999998</v>
      </c>
      <c r="C270" s="134">
        <f t="shared" si="1170"/>
        <v>53564.016110000004</v>
      </c>
      <c r="D270" s="74">
        <f t="shared" si="104"/>
        <v>70.169980531623537</v>
      </c>
      <c r="E270" s="78"/>
      <c r="F270" s="74"/>
      <c r="G270" s="74"/>
      <c r="H270" s="78"/>
      <c r="I270" s="78"/>
      <c r="J270" s="74"/>
      <c r="K270" s="78"/>
      <c r="L270" s="78"/>
      <c r="M270" s="74"/>
      <c r="N270" s="78"/>
      <c r="O270" s="78"/>
      <c r="P270" s="74"/>
      <c r="Q270" s="78"/>
      <c r="R270" s="78"/>
      <c r="S270" s="74"/>
      <c r="T270" s="78"/>
      <c r="U270" s="78"/>
      <c r="V270" s="74"/>
      <c r="W270" s="78"/>
      <c r="X270" s="78"/>
      <c r="Y270" s="74"/>
      <c r="Z270" s="74">
        <v>3545.64</v>
      </c>
      <c r="AA270" s="74">
        <v>3545.64</v>
      </c>
      <c r="AB270" s="78">
        <f t="shared" si="1178"/>
        <v>100</v>
      </c>
      <c r="AC270" s="74"/>
      <c r="AD270" s="74"/>
      <c r="AE270" s="78"/>
      <c r="AF270" s="78">
        <v>0</v>
      </c>
      <c r="AG270" s="78">
        <v>0</v>
      </c>
      <c r="AH270" s="74"/>
      <c r="AI270" s="78"/>
      <c r="AJ270" s="78"/>
      <c r="AK270" s="78"/>
      <c r="AL270" s="78">
        <v>102.04082</v>
      </c>
      <c r="AM270" s="78">
        <v>102.04083</v>
      </c>
      <c r="AN270" s="78">
        <f>AM270/AL270*100</f>
        <v>100.00000979999966</v>
      </c>
      <c r="AO270" s="78"/>
      <c r="AP270" s="78"/>
      <c r="AQ270" s="74"/>
      <c r="AR270" s="78">
        <v>184.15700000000001</v>
      </c>
      <c r="AS270" s="78">
        <v>184.15700000000001</v>
      </c>
      <c r="AT270" s="74">
        <f>AS270/AR270*100</f>
        <v>100</v>
      </c>
      <c r="AU270" s="78"/>
      <c r="AV270" s="78"/>
      <c r="AW270" s="74"/>
      <c r="AX270" s="78"/>
      <c r="AY270" s="78"/>
      <c r="AZ270" s="74"/>
      <c r="BA270" s="78"/>
      <c r="BB270" s="78"/>
      <c r="BC270" s="74"/>
      <c r="BD270" s="74"/>
      <c r="BE270" s="74"/>
      <c r="BF270" s="74"/>
      <c r="BG270" s="78">
        <v>0</v>
      </c>
      <c r="BH270" s="78"/>
      <c r="BI270" s="74"/>
      <c r="BJ270" s="78">
        <v>26821.9</v>
      </c>
      <c r="BK270" s="74">
        <v>16839.108170000003</v>
      </c>
      <c r="BL270" s="78">
        <f t="shared" si="118"/>
        <v>62.781190631536177</v>
      </c>
      <c r="BM270" s="78"/>
      <c r="BN270" s="78"/>
      <c r="BO270" s="78"/>
      <c r="BP270" s="78"/>
      <c r="BQ270" s="78"/>
      <c r="BR270" s="78"/>
      <c r="BS270" s="78">
        <v>2585.7440000000001</v>
      </c>
      <c r="BT270" s="78">
        <v>2034.3013700000001</v>
      </c>
      <c r="BU270" s="78">
        <f t="shared" si="121"/>
        <v>78.67373452282979</v>
      </c>
      <c r="BV270" s="78">
        <v>517.15599999999995</v>
      </c>
      <c r="BW270" s="78"/>
      <c r="BX270" s="78">
        <f t="shared" si="1184"/>
        <v>0</v>
      </c>
      <c r="BY270" s="78">
        <v>560</v>
      </c>
      <c r="BZ270" s="78">
        <v>72</v>
      </c>
      <c r="CA270" s="78">
        <f t="shared" si="1186"/>
        <v>12.857142857142856</v>
      </c>
      <c r="CB270" s="78"/>
      <c r="CC270" s="108"/>
      <c r="CD270" s="74"/>
      <c r="CE270" s="78"/>
      <c r="CF270" s="108"/>
      <c r="CG270" s="108"/>
      <c r="CH270" s="78"/>
      <c r="CI270" s="108"/>
      <c r="CJ270" s="108"/>
      <c r="CK270" s="78"/>
      <c r="CL270" s="108"/>
      <c r="CM270" s="108"/>
      <c r="CN270" s="78"/>
      <c r="CO270" s="108"/>
      <c r="CP270" s="108"/>
      <c r="CQ270" s="78"/>
      <c r="CR270" s="108"/>
      <c r="CS270" s="108"/>
      <c r="CT270" s="78"/>
      <c r="CU270" s="108"/>
      <c r="CV270" s="108"/>
      <c r="CW270" s="78"/>
      <c r="CX270" s="108"/>
      <c r="CY270" s="108"/>
      <c r="CZ270" s="78"/>
      <c r="DA270" s="129"/>
      <c r="DB270" s="108"/>
      <c r="DC270" s="78">
        <v>422.8</v>
      </c>
      <c r="DD270" s="78">
        <v>134.96</v>
      </c>
      <c r="DE270" s="78">
        <f>DD270/DC270*100</f>
        <v>31.920529801324506</v>
      </c>
      <c r="DF270" s="78">
        <v>7193.4804000000004</v>
      </c>
      <c r="DG270" s="78">
        <v>6807.86</v>
      </c>
      <c r="DH270" s="78">
        <f t="shared" si="1190"/>
        <v>94.639307003602866</v>
      </c>
      <c r="DI270" s="78"/>
      <c r="DJ270" s="108"/>
      <c r="DK270" s="108"/>
      <c r="DL270" s="78"/>
      <c r="DM270" s="108"/>
      <c r="DN270" s="108"/>
      <c r="DO270" s="78"/>
      <c r="DP270" s="108"/>
      <c r="DQ270" s="108"/>
      <c r="DR270" s="78"/>
      <c r="DS270" s="108"/>
      <c r="DT270" s="108"/>
      <c r="DU270" s="78">
        <v>12613.7</v>
      </c>
      <c r="DV270" s="78">
        <v>6911.3120999999992</v>
      </c>
      <c r="DW270" s="78">
        <f t="shared" si="132"/>
        <v>54.792107787564305</v>
      </c>
      <c r="DX270" s="78"/>
      <c r="DY270" s="108"/>
      <c r="DZ270" s="74"/>
      <c r="EA270" s="78">
        <v>3152.07447</v>
      </c>
      <c r="EB270" s="78">
        <v>1593.5947900000001</v>
      </c>
      <c r="EC270" s="78">
        <f>EB270/EA270*100</f>
        <v>50.557015868981047</v>
      </c>
      <c r="ED270" s="78">
        <v>468.02553</v>
      </c>
      <c r="EE270" s="78"/>
      <c r="EF270" s="78">
        <f t="shared" si="1198"/>
        <v>0</v>
      </c>
      <c r="EG270" s="78">
        <v>720</v>
      </c>
      <c r="EH270" s="78">
        <v>72</v>
      </c>
      <c r="EI270" s="78">
        <f>EH270/EG270*100</f>
        <v>10</v>
      </c>
      <c r="EJ270" s="78">
        <v>1568.7460000000001</v>
      </c>
      <c r="EK270" s="78">
        <v>1568.7460000000001</v>
      </c>
      <c r="EL270" s="78">
        <f>EK270/EJ270*100</f>
        <v>100</v>
      </c>
      <c r="EM270" s="78"/>
      <c r="EN270" s="108"/>
      <c r="EO270" s="108"/>
      <c r="EP270" s="78">
        <v>4100</v>
      </c>
      <c r="EQ270" s="78">
        <v>4100</v>
      </c>
      <c r="ER270" s="78">
        <f t="shared" ref="ER270" si="1214">EQ270/EP270*100</f>
        <v>100</v>
      </c>
      <c r="ES270" s="78">
        <v>6100</v>
      </c>
      <c r="ET270" s="78">
        <v>6100</v>
      </c>
      <c r="EU270" s="78">
        <f t="shared" ref="EU270" si="1215">ET270/ES270*100</f>
        <v>100</v>
      </c>
      <c r="EV270" s="78"/>
      <c r="EW270" s="108"/>
      <c r="EX270" s="108"/>
      <c r="EY270" s="78"/>
      <c r="EZ270" s="108"/>
      <c r="FA270" s="108"/>
      <c r="FB270" s="78"/>
      <c r="FC270" s="108"/>
      <c r="FD270" s="108"/>
      <c r="FE270" s="78">
        <v>3498.29585</v>
      </c>
      <c r="FF270" s="78">
        <v>3498.29585</v>
      </c>
      <c r="FG270" s="78">
        <f>FF270/FE270*100</f>
        <v>100</v>
      </c>
      <c r="FH270" s="78"/>
      <c r="FI270" s="108"/>
      <c r="FJ270" s="108"/>
      <c r="FK270" s="78">
        <v>1049.3</v>
      </c>
      <c r="FL270" s="78"/>
      <c r="FM270" s="78">
        <f t="shared" ref="FM270" si="1216">FL270/FK270*100</f>
        <v>0</v>
      </c>
      <c r="FN270" s="78"/>
      <c r="FO270" s="108"/>
      <c r="FP270" s="108"/>
      <c r="FQ270" s="78"/>
      <c r="FR270" s="78"/>
      <c r="FS270" s="78"/>
      <c r="FT270" s="78"/>
      <c r="FU270" s="78"/>
      <c r="FV270" s="78"/>
      <c r="FW270" s="78"/>
      <c r="FX270" s="78"/>
      <c r="FY270" s="78"/>
      <c r="FZ270" s="78"/>
      <c r="GA270" s="78"/>
      <c r="GB270" s="78"/>
      <c r="GC270" s="78"/>
      <c r="GD270" s="78"/>
      <c r="GE270" s="78"/>
      <c r="GF270" s="78"/>
      <c r="GG270" s="78"/>
      <c r="GH270" s="78"/>
      <c r="GI270" s="78"/>
      <c r="GJ270" s="78"/>
      <c r="GK270" s="78"/>
      <c r="GL270" s="78"/>
      <c r="GM270" s="78"/>
      <c r="GN270" s="78"/>
      <c r="GO270" s="78">
        <v>0</v>
      </c>
      <c r="GP270" s="78">
        <v>0</v>
      </c>
      <c r="GQ270" s="74"/>
      <c r="GR270" s="78">
        <v>0</v>
      </c>
      <c r="GS270" s="78">
        <v>0</v>
      </c>
      <c r="GT270" s="74"/>
      <c r="GU270" s="78">
        <v>0</v>
      </c>
      <c r="GV270" s="78">
        <v>0</v>
      </c>
      <c r="GW270" s="74"/>
      <c r="GX270" s="78">
        <v>1131.5999999999999</v>
      </c>
      <c r="GY270" s="78"/>
      <c r="GZ270" s="74">
        <f>GY270/GX270*100</f>
        <v>0</v>
      </c>
      <c r="HA270" s="78"/>
      <c r="HB270" s="78"/>
      <c r="HC270" s="74"/>
    </row>
    <row r="271" spans="1:211" s="31" customFormat="1" ht="15.75" x14ac:dyDescent="0.25">
      <c r="A271" s="41" t="s">
        <v>374</v>
      </c>
      <c r="B271" s="134">
        <f t="shared" si="1169"/>
        <v>76586.45938</v>
      </c>
      <c r="C271" s="134">
        <f t="shared" si="1170"/>
        <v>9681.2178399999993</v>
      </c>
      <c r="D271" s="74">
        <f t="shared" ref="D271:D276" si="1217">C271/B271*100</f>
        <v>12.640900125653518</v>
      </c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8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>
        <v>1154.9808</v>
      </c>
      <c r="BE271" s="74"/>
      <c r="BF271" s="74">
        <f t="shared" si="993"/>
        <v>0</v>
      </c>
      <c r="BG271" s="74">
        <v>10000</v>
      </c>
      <c r="BH271" s="74">
        <v>9062.9475999999995</v>
      </c>
      <c r="BI271" s="74">
        <f>BH271/BG271*100</f>
        <v>90.629475999999997</v>
      </c>
      <c r="BJ271" s="112"/>
      <c r="BK271" s="112"/>
      <c r="BL271" s="112"/>
      <c r="BM271" s="74"/>
      <c r="BN271" s="74"/>
      <c r="BO271" s="109"/>
      <c r="BP271" s="74"/>
      <c r="BQ271" s="74"/>
      <c r="BR271" s="109"/>
      <c r="BS271" s="74"/>
      <c r="BT271" s="74"/>
      <c r="BU271" s="109"/>
      <c r="BV271" s="74"/>
      <c r="BW271" s="74"/>
      <c r="BX271" s="109"/>
      <c r="BY271" s="74"/>
      <c r="BZ271" s="74"/>
      <c r="CA271" s="109"/>
      <c r="CB271" s="74">
        <v>65431.478579999995</v>
      </c>
      <c r="CC271" s="74">
        <v>618.27023999999994</v>
      </c>
      <c r="CD271" s="74">
        <f>CC271/CB271*100</f>
        <v>0.94491253050940915</v>
      </c>
      <c r="CE271" s="74"/>
      <c r="CF271" s="74"/>
      <c r="CG271" s="109"/>
      <c r="CH271" s="74"/>
      <c r="CI271" s="74"/>
      <c r="CJ271" s="109"/>
      <c r="CK271" s="74"/>
      <c r="CL271" s="74"/>
      <c r="CM271" s="109"/>
      <c r="CN271" s="74"/>
      <c r="CO271" s="74"/>
      <c r="CP271" s="109"/>
      <c r="CQ271" s="74"/>
      <c r="CR271" s="74"/>
      <c r="CS271" s="109"/>
      <c r="CT271" s="74"/>
      <c r="CU271" s="74"/>
      <c r="CV271" s="109"/>
      <c r="CW271" s="74"/>
      <c r="CX271" s="74"/>
      <c r="CY271" s="109"/>
      <c r="CZ271" s="74"/>
      <c r="DA271" s="74"/>
      <c r="DB271" s="109"/>
      <c r="DC271" s="74"/>
      <c r="DD271" s="74"/>
      <c r="DE271" s="109"/>
      <c r="DF271" s="74"/>
      <c r="DG271" s="74"/>
      <c r="DH271" s="78"/>
      <c r="DI271" s="78"/>
      <c r="DJ271" s="74"/>
      <c r="DK271" s="109"/>
      <c r="DL271" s="78"/>
      <c r="DM271" s="74"/>
      <c r="DN271" s="109"/>
      <c r="DO271" s="78"/>
      <c r="DP271" s="74"/>
      <c r="DQ271" s="109"/>
      <c r="DR271" s="78"/>
      <c r="DS271" s="74"/>
      <c r="DT271" s="109"/>
      <c r="DU271" s="78"/>
      <c r="DV271" s="74"/>
      <c r="DW271" s="109"/>
      <c r="DX271" s="78"/>
      <c r="DY271" s="74"/>
      <c r="DZ271" s="74"/>
      <c r="EA271" s="78"/>
      <c r="EB271" s="74"/>
      <c r="EC271" s="109"/>
      <c r="ED271" s="78"/>
      <c r="EE271" s="74"/>
      <c r="EF271" s="109"/>
      <c r="EG271" s="78"/>
      <c r="EH271" s="74"/>
      <c r="EI271" s="109"/>
      <c r="EJ271" s="78"/>
      <c r="EK271" s="74"/>
      <c r="EL271" s="109"/>
      <c r="EM271" s="78"/>
      <c r="EN271" s="74"/>
      <c r="EO271" s="109"/>
      <c r="EP271" s="74"/>
      <c r="EQ271" s="74"/>
      <c r="ER271" s="109"/>
      <c r="ES271" s="74"/>
      <c r="ET271" s="74"/>
      <c r="EU271" s="109"/>
      <c r="EV271" s="78"/>
      <c r="EW271" s="74"/>
      <c r="EX271" s="109"/>
      <c r="EY271" s="78"/>
      <c r="EZ271" s="74"/>
      <c r="FA271" s="109"/>
      <c r="FB271" s="78"/>
      <c r="FC271" s="74"/>
      <c r="FD271" s="109"/>
      <c r="FE271" s="78"/>
      <c r="FF271" s="74"/>
      <c r="FG271" s="109"/>
      <c r="FH271" s="78"/>
      <c r="FI271" s="74"/>
      <c r="FJ271" s="109"/>
      <c r="FK271" s="74"/>
      <c r="FL271" s="74"/>
      <c r="FM271" s="109"/>
      <c r="FN271" s="78"/>
      <c r="FO271" s="74"/>
      <c r="FP271" s="109"/>
      <c r="FQ271" s="74"/>
      <c r="FR271" s="74"/>
      <c r="FS271" s="109"/>
      <c r="FT271" s="74"/>
      <c r="FU271" s="74"/>
      <c r="FV271" s="109"/>
      <c r="FW271" s="74"/>
      <c r="FX271" s="74"/>
      <c r="FY271" s="109"/>
      <c r="FZ271" s="74"/>
      <c r="GA271" s="74"/>
      <c r="GB271" s="109"/>
      <c r="GC271" s="74"/>
      <c r="GD271" s="74"/>
      <c r="GE271" s="109"/>
      <c r="GF271" s="74"/>
      <c r="GG271" s="74"/>
      <c r="GH271" s="109"/>
      <c r="GI271" s="74"/>
      <c r="GJ271" s="74"/>
      <c r="GK271" s="109"/>
      <c r="GL271" s="74"/>
      <c r="GM271" s="74"/>
      <c r="GN271" s="109"/>
      <c r="GO271" s="74"/>
      <c r="GP271" s="74"/>
      <c r="GQ271" s="74"/>
      <c r="GR271" s="74"/>
      <c r="GS271" s="74"/>
      <c r="GT271" s="74"/>
      <c r="GU271" s="74"/>
      <c r="GV271" s="74"/>
      <c r="GW271" s="74"/>
      <c r="GX271" s="74"/>
      <c r="GY271" s="74"/>
      <c r="GZ271" s="74"/>
      <c r="HA271" s="74"/>
      <c r="HB271" s="74"/>
      <c r="HC271" s="74"/>
    </row>
    <row r="272" spans="1:211" s="31" customFormat="1" ht="15.75" x14ac:dyDescent="0.25">
      <c r="A272" s="41" t="s">
        <v>567</v>
      </c>
      <c r="B272" s="134">
        <f t="shared" si="1169"/>
        <v>7497.7852000000003</v>
      </c>
      <c r="C272" s="134">
        <f t="shared" si="1170"/>
        <v>7347.7367999999997</v>
      </c>
      <c r="D272" s="74">
        <f t="shared" si="1217"/>
        <v>97.998763688242221</v>
      </c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8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>
        <v>1095.7852</v>
      </c>
      <c r="BE272" s="74">
        <v>945.83399999999995</v>
      </c>
      <c r="BF272" s="74">
        <f t="shared" si="993"/>
        <v>86.315639232944548</v>
      </c>
      <c r="BG272" s="74"/>
      <c r="BH272" s="74"/>
      <c r="BI272" s="74"/>
      <c r="BJ272" s="112"/>
      <c r="BK272" s="112"/>
      <c r="BL272" s="112"/>
      <c r="BM272" s="74"/>
      <c r="BN272" s="74"/>
      <c r="BO272" s="109"/>
      <c r="BP272" s="74"/>
      <c r="BQ272" s="74"/>
      <c r="BR272" s="109"/>
      <c r="BS272" s="74"/>
      <c r="BT272" s="74"/>
      <c r="BU272" s="109"/>
      <c r="BV272" s="74"/>
      <c r="BW272" s="74"/>
      <c r="BX272" s="109"/>
      <c r="BY272" s="74"/>
      <c r="BZ272" s="74"/>
      <c r="CA272" s="109"/>
      <c r="CB272" s="74"/>
      <c r="CC272" s="74"/>
      <c r="CD272" s="74"/>
      <c r="CE272" s="74"/>
      <c r="CF272" s="74"/>
      <c r="CG272" s="109"/>
      <c r="CH272" s="74"/>
      <c r="CI272" s="74"/>
      <c r="CJ272" s="109"/>
      <c r="CK272" s="74"/>
      <c r="CL272" s="74"/>
      <c r="CM272" s="109"/>
      <c r="CN272" s="74"/>
      <c r="CO272" s="74"/>
      <c r="CP272" s="109"/>
      <c r="CQ272" s="74"/>
      <c r="CR272" s="74"/>
      <c r="CS272" s="109"/>
      <c r="CT272" s="74"/>
      <c r="CU272" s="74"/>
      <c r="CV272" s="109"/>
      <c r="CW272" s="74"/>
      <c r="CX272" s="74"/>
      <c r="CY272" s="109"/>
      <c r="CZ272" s="74"/>
      <c r="DA272" s="74"/>
      <c r="DB272" s="74"/>
      <c r="DC272" s="74"/>
      <c r="DD272" s="74"/>
      <c r="DE272" s="109"/>
      <c r="DF272" s="74"/>
      <c r="DG272" s="74"/>
      <c r="DH272" s="78"/>
      <c r="DI272" s="78"/>
      <c r="DJ272" s="74"/>
      <c r="DK272" s="109"/>
      <c r="DL272" s="78"/>
      <c r="DM272" s="74"/>
      <c r="DN272" s="109"/>
      <c r="DO272" s="78"/>
      <c r="DP272" s="74"/>
      <c r="DQ272" s="109"/>
      <c r="DR272" s="78"/>
      <c r="DS272" s="74"/>
      <c r="DT272" s="109"/>
      <c r="DU272" s="78"/>
      <c r="DV272" s="74"/>
      <c r="DW272" s="109"/>
      <c r="DX272" s="78">
        <v>6402</v>
      </c>
      <c r="DY272" s="74">
        <v>6401.9027999999998</v>
      </c>
      <c r="DZ272" s="74">
        <f t="shared" si="1075"/>
        <v>99.998481724461101</v>
      </c>
      <c r="EA272" s="78"/>
      <c r="EB272" s="74"/>
      <c r="EC272" s="109"/>
      <c r="ED272" s="78"/>
      <c r="EE272" s="74"/>
      <c r="EF272" s="109"/>
      <c r="EG272" s="78"/>
      <c r="EH272" s="74"/>
      <c r="EI272" s="109"/>
      <c r="EJ272" s="78"/>
      <c r="EK272" s="74"/>
      <c r="EL272" s="109"/>
      <c r="EM272" s="78"/>
      <c r="EN272" s="74"/>
      <c r="EO272" s="109"/>
      <c r="EP272" s="74"/>
      <c r="EQ272" s="74"/>
      <c r="ER272" s="109"/>
      <c r="ES272" s="74"/>
      <c r="ET272" s="74"/>
      <c r="EU272" s="109"/>
      <c r="EV272" s="78"/>
      <c r="EW272" s="74"/>
      <c r="EX272" s="109"/>
      <c r="EY272" s="78"/>
      <c r="EZ272" s="74"/>
      <c r="FA272" s="109"/>
      <c r="FB272" s="78"/>
      <c r="FC272" s="74"/>
      <c r="FD272" s="109"/>
      <c r="FE272" s="78"/>
      <c r="FF272" s="74"/>
      <c r="FG272" s="109"/>
      <c r="FH272" s="78"/>
      <c r="FI272" s="74"/>
      <c r="FJ272" s="109"/>
      <c r="FK272" s="74"/>
      <c r="FL272" s="74"/>
      <c r="FM272" s="109"/>
      <c r="FN272" s="78"/>
      <c r="FO272" s="74"/>
      <c r="FP272" s="109"/>
      <c r="FQ272" s="74"/>
      <c r="FR272" s="74"/>
      <c r="FS272" s="109"/>
      <c r="FT272" s="74"/>
      <c r="FU272" s="74"/>
      <c r="FV272" s="109"/>
      <c r="FW272" s="74"/>
      <c r="FX272" s="74"/>
      <c r="FY272" s="109"/>
      <c r="FZ272" s="74"/>
      <c r="GA272" s="74"/>
      <c r="GB272" s="109"/>
      <c r="GC272" s="74"/>
      <c r="GD272" s="74"/>
      <c r="GE272" s="109"/>
      <c r="GF272" s="74"/>
      <c r="GG272" s="74"/>
      <c r="GH272" s="109"/>
      <c r="GI272" s="74"/>
      <c r="GJ272" s="74"/>
      <c r="GK272" s="109"/>
      <c r="GL272" s="74"/>
      <c r="GM272" s="74"/>
      <c r="GN272" s="109"/>
      <c r="GO272" s="74"/>
      <c r="GP272" s="74"/>
      <c r="GQ272" s="74"/>
      <c r="GR272" s="74"/>
      <c r="GS272" s="74"/>
      <c r="GT272" s="74"/>
      <c r="GU272" s="74"/>
      <c r="GV272" s="74"/>
      <c r="GW272" s="74"/>
      <c r="GX272" s="74"/>
      <c r="GY272" s="74"/>
      <c r="GZ272" s="74"/>
      <c r="HA272" s="74"/>
      <c r="HB272" s="74"/>
      <c r="HC272" s="74"/>
    </row>
    <row r="273" spans="1:211" s="31" customFormat="1" ht="15.75" x14ac:dyDescent="0.25">
      <c r="A273" s="41" t="s">
        <v>568</v>
      </c>
      <c r="B273" s="134">
        <f t="shared" si="1169"/>
        <v>7350</v>
      </c>
      <c r="C273" s="134">
        <f t="shared" si="1170"/>
        <v>7350</v>
      </c>
      <c r="D273" s="74">
        <f t="shared" si="1217"/>
        <v>100</v>
      </c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8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112"/>
      <c r="BK273" s="112"/>
      <c r="BL273" s="112"/>
      <c r="BM273" s="74"/>
      <c r="BN273" s="74"/>
      <c r="BO273" s="109"/>
      <c r="BP273" s="74"/>
      <c r="BQ273" s="74"/>
      <c r="BR273" s="109"/>
      <c r="BS273" s="74"/>
      <c r="BT273" s="74"/>
      <c r="BU273" s="109"/>
      <c r="BV273" s="74"/>
      <c r="BW273" s="74"/>
      <c r="BX273" s="109"/>
      <c r="BY273" s="74"/>
      <c r="BZ273" s="74"/>
      <c r="CA273" s="109"/>
      <c r="CB273" s="74"/>
      <c r="CC273" s="74"/>
      <c r="CD273" s="74"/>
      <c r="CE273" s="74"/>
      <c r="CF273" s="74"/>
      <c r="CG273" s="109"/>
      <c r="CH273" s="74"/>
      <c r="CI273" s="74"/>
      <c r="CJ273" s="109"/>
      <c r="CK273" s="74"/>
      <c r="CL273" s="74"/>
      <c r="CM273" s="109"/>
      <c r="CN273" s="74"/>
      <c r="CO273" s="74"/>
      <c r="CP273" s="109"/>
      <c r="CQ273" s="74"/>
      <c r="CR273" s="74"/>
      <c r="CS273" s="109"/>
      <c r="CT273" s="74"/>
      <c r="CU273" s="74"/>
      <c r="CV273" s="109"/>
      <c r="CW273" s="74"/>
      <c r="CX273" s="74"/>
      <c r="CY273" s="109"/>
      <c r="CZ273" s="74"/>
      <c r="DA273" s="74"/>
      <c r="DB273" s="74"/>
      <c r="DC273" s="74"/>
      <c r="DD273" s="74"/>
      <c r="DE273" s="109"/>
      <c r="DF273" s="74"/>
      <c r="DG273" s="74"/>
      <c r="DH273" s="78"/>
      <c r="DI273" s="78"/>
      <c r="DJ273" s="74"/>
      <c r="DK273" s="109"/>
      <c r="DL273" s="78"/>
      <c r="DM273" s="74"/>
      <c r="DN273" s="109"/>
      <c r="DO273" s="78"/>
      <c r="DP273" s="74"/>
      <c r="DQ273" s="109"/>
      <c r="DR273" s="78"/>
      <c r="DS273" s="74"/>
      <c r="DT273" s="109"/>
      <c r="DU273" s="78"/>
      <c r="DV273" s="74"/>
      <c r="DW273" s="109"/>
      <c r="DX273" s="78">
        <v>7350</v>
      </c>
      <c r="DY273" s="74">
        <v>7350</v>
      </c>
      <c r="DZ273" s="74">
        <f t="shared" si="1075"/>
        <v>100</v>
      </c>
      <c r="EA273" s="78"/>
      <c r="EB273" s="74"/>
      <c r="EC273" s="109"/>
      <c r="ED273" s="78"/>
      <c r="EE273" s="74"/>
      <c r="EF273" s="109"/>
      <c r="EG273" s="78"/>
      <c r="EH273" s="74"/>
      <c r="EI273" s="109"/>
      <c r="EJ273" s="78"/>
      <c r="EK273" s="74"/>
      <c r="EL273" s="109"/>
      <c r="EM273" s="78"/>
      <c r="EN273" s="74"/>
      <c r="EO273" s="109"/>
      <c r="EP273" s="74"/>
      <c r="EQ273" s="74"/>
      <c r="ER273" s="109"/>
      <c r="ES273" s="74"/>
      <c r="ET273" s="74"/>
      <c r="EU273" s="109"/>
      <c r="EV273" s="78"/>
      <c r="EW273" s="74"/>
      <c r="EX273" s="109"/>
      <c r="EY273" s="78"/>
      <c r="EZ273" s="74"/>
      <c r="FA273" s="109"/>
      <c r="FB273" s="78"/>
      <c r="FC273" s="74"/>
      <c r="FD273" s="109"/>
      <c r="FE273" s="78"/>
      <c r="FF273" s="74"/>
      <c r="FG273" s="109"/>
      <c r="FH273" s="78"/>
      <c r="FI273" s="74"/>
      <c r="FJ273" s="109"/>
      <c r="FK273" s="74"/>
      <c r="FL273" s="74"/>
      <c r="FM273" s="109"/>
      <c r="FN273" s="78"/>
      <c r="FO273" s="74"/>
      <c r="FP273" s="109"/>
      <c r="FQ273" s="74"/>
      <c r="FR273" s="74"/>
      <c r="FS273" s="109"/>
      <c r="FT273" s="74"/>
      <c r="FU273" s="74"/>
      <c r="FV273" s="109"/>
      <c r="FW273" s="74"/>
      <c r="FX273" s="74"/>
      <c r="FY273" s="109"/>
      <c r="FZ273" s="74"/>
      <c r="GA273" s="74"/>
      <c r="GB273" s="109"/>
      <c r="GC273" s="74"/>
      <c r="GD273" s="74"/>
      <c r="GE273" s="109"/>
      <c r="GF273" s="74"/>
      <c r="GG273" s="74"/>
      <c r="GH273" s="109"/>
      <c r="GI273" s="74"/>
      <c r="GJ273" s="74"/>
      <c r="GK273" s="109"/>
      <c r="GL273" s="74"/>
      <c r="GM273" s="74"/>
      <c r="GN273" s="109"/>
      <c r="GO273" s="74"/>
      <c r="GP273" s="74"/>
      <c r="GQ273" s="74"/>
      <c r="GR273" s="74"/>
      <c r="GS273" s="74"/>
      <c r="GT273" s="74"/>
      <c r="GU273" s="74"/>
      <c r="GV273" s="74"/>
      <c r="GW273" s="74"/>
      <c r="GX273" s="74"/>
      <c r="GY273" s="74"/>
      <c r="GZ273" s="74"/>
      <c r="HA273" s="74"/>
      <c r="HB273" s="74"/>
      <c r="HC273" s="74"/>
    </row>
    <row r="274" spans="1:211" s="31" customFormat="1" ht="15.75" x14ac:dyDescent="0.25">
      <c r="A274" s="41" t="s">
        <v>485</v>
      </c>
      <c r="B274" s="134">
        <f t="shared" si="1169"/>
        <v>8118</v>
      </c>
      <c r="C274" s="134">
        <f t="shared" si="1170"/>
        <v>8118</v>
      </c>
      <c r="D274" s="74">
        <f t="shared" si="1217"/>
        <v>100</v>
      </c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8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112"/>
      <c r="BK274" s="112"/>
      <c r="BL274" s="112"/>
      <c r="BM274" s="74"/>
      <c r="BN274" s="74"/>
      <c r="BO274" s="109"/>
      <c r="BP274" s="74"/>
      <c r="BQ274" s="74"/>
      <c r="BR274" s="109"/>
      <c r="BS274" s="74"/>
      <c r="BT274" s="74"/>
      <c r="BU274" s="109"/>
      <c r="BV274" s="74"/>
      <c r="BW274" s="74"/>
      <c r="BX274" s="109"/>
      <c r="BY274" s="74"/>
      <c r="BZ274" s="74"/>
      <c r="CA274" s="109"/>
      <c r="CB274" s="74"/>
      <c r="CC274" s="74"/>
      <c r="CD274" s="74"/>
      <c r="CE274" s="74"/>
      <c r="CF274" s="74"/>
      <c r="CG274" s="109"/>
      <c r="CH274" s="74"/>
      <c r="CI274" s="74"/>
      <c r="CJ274" s="109"/>
      <c r="CK274" s="74"/>
      <c r="CL274" s="74"/>
      <c r="CM274" s="109"/>
      <c r="CN274" s="74"/>
      <c r="CO274" s="74"/>
      <c r="CP274" s="109"/>
      <c r="CQ274" s="74"/>
      <c r="CR274" s="74"/>
      <c r="CS274" s="109"/>
      <c r="CT274" s="74"/>
      <c r="CU274" s="74"/>
      <c r="CV274" s="109"/>
      <c r="CW274" s="74"/>
      <c r="CX274" s="74"/>
      <c r="CY274" s="109"/>
      <c r="CZ274" s="78"/>
      <c r="DA274" s="74"/>
      <c r="DB274" s="74"/>
      <c r="DC274" s="74"/>
      <c r="DD274" s="74"/>
      <c r="DE274" s="109"/>
      <c r="DF274" s="74"/>
      <c r="DG274" s="74"/>
      <c r="DH274" s="78"/>
      <c r="DI274" s="78"/>
      <c r="DJ274" s="74"/>
      <c r="DK274" s="109"/>
      <c r="DL274" s="78"/>
      <c r="DM274" s="74"/>
      <c r="DN274" s="109"/>
      <c r="DO274" s="78"/>
      <c r="DP274" s="74"/>
      <c r="DQ274" s="109"/>
      <c r="DR274" s="78"/>
      <c r="DS274" s="74"/>
      <c r="DT274" s="109"/>
      <c r="DU274" s="78"/>
      <c r="DV274" s="74"/>
      <c r="DW274" s="109"/>
      <c r="DX274" s="78">
        <v>8118</v>
      </c>
      <c r="DY274" s="74">
        <v>8118</v>
      </c>
      <c r="DZ274" s="74">
        <f t="shared" si="1075"/>
        <v>100</v>
      </c>
      <c r="EA274" s="78"/>
      <c r="EB274" s="74"/>
      <c r="EC274" s="109"/>
      <c r="ED274" s="78"/>
      <c r="EE274" s="74"/>
      <c r="EF274" s="109"/>
      <c r="EG274" s="78"/>
      <c r="EH274" s="74"/>
      <c r="EI274" s="109"/>
      <c r="EJ274" s="78"/>
      <c r="EK274" s="74"/>
      <c r="EL274" s="109"/>
      <c r="EM274" s="78"/>
      <c r="EN274" s="74"/>
      <c r="EO274" s="109"/>
      <c r="EP274" s="74"/>
      <c r="EQ274" s="74"/>
      <c r="ER274" s="109"/>
      <c r="ES274" s="74"/>
      <c r="ET274" s="74"/>
      <c r="EU274" s="109"/>
      <c r="EV274" s="78"/>
      <c r="EW274" s="74"/>
      <c r="EX274" s="109"/>
      <c r="EY274" s="78"/>
      <c r="EZ274" s="74"/>
      <c r="FA274" s="109"/>
      <c r="FB274" s="78"/>
      <c r="FC274" s="74"/>
      <c r="FD274" s="109"/>
      <c r="FE274" s="78"/>
      <c r="FF274" s="74"/>
      <c r="FG274" s="109"/>
      <c r="FH274" s="78"/>
      <c r="FI274" s="74"/>
      <c r="FJ274" s="109"/>
      <c r="FK274" s="74"/>
      <c r="FL274" s="74"/>
      <c r="FM274" s="109"/>
      <c r="FN274" s="78"/>
      <c r="FO274" s="74"/>
      <c r="FP274" s="109"/>
      <c r="FQ274" s="74"/>
      <c r="FR274" s="74"/>
      <c r="FS274" s="109"/>
      <c r="FT274" s="74"/>
      <c r="FU274" s="74"/>
      <c r="FV274" s="109"/>
      <c r="FW274" s="74"/>
      <c r="FX274" s="74"/>
      <c r="FY274" s="109"/>
      <c r="FZ274" s="74"/>
      <c r="GA274" s="74"/>
      <c r="GB274" s="109"/>
      <c r="GC274" s="74"/>
      <c r="GD274" s="74"/>
      <c r="GE274" s="109"/>
      <c r="GF274" s="74"/>
      <c r="GG274" s="74"/>
      <c r="GH274" s="109"/>
      <c r="GI274" s="74"/>
      <c r="GJ274" s="74"/>
      <c r="GK274" s="109"/>
      <c r="GL274" s="74"/>
      <c r="GM274" s="74"/>
      <c r="GN274" s="109"/>
      <c r="GO274" s="74"/>
      <c r="GP274" s="74"/>
      <c r="GQ274" s="74"/>
      <c r="GR274" s="74"/>
      <c r="GS274" s="74"/>
      <c r="GT274" s="74"/>
      <c r="GU274" s="74"/>
      <c r="GV274" s="74"/>
      <c r="GW274" s="74"/>
      <c r="GX274" s="74"/>
      <c r="GY274" s="74"/>
      <c r="GZ274" s="74"/>
      <c r="HA274" s="74"/>
      <c r="HB274" s="74"/>
      <c r="HC274" s="74"/>
    </row>
    <row r="275" spans="1:211" s="31" customFormat="1" ht="15.75" x14ac:dyDescent="0.25">
      <c r="A275" s="41" t="s">
        <v>569</v>
      </c>
      <c r="B275" s="134">
        <f t="shared" si="1169"/>
        <v>50290.544000000002</v>
      </c>
      <c r="C275" s="134">
        <f t="shared" si="1170"/>
        <v>24750.262699999999</v>
      </c>
      <c r="D275" s="74">
        <f t="shared" si="1217"/>
        <v>49.214545581372114</v>
      </c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8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>
        <v>894.22400000000005</v>
      </c>
      <c r="BE275" s="74">
        <v>894.22400000000005</v>
      </c>
      <c r="BF275" s="74">
        <f t="shared" si="993"/>
        <v>100</v>
      </c>
      <c r="BG275" s="74"/>
      <c r="BH275" s="74"/>
      <c r="BI275" s="74"/>
      <c r="BJ275" s="112"/>
      <c r="BK275" s="112"/>
      <c r="BL275" s="112"/>
      <c r="BM275" s="74"/>
      <c r="BN275" s="74"/>
      <c r="BO275" s="109"/>
      <c r="BP275" s="74"/>
      <c r="BQ275" s="74"/>
      <c r="BR275" s="109"/>
      <c r="BS275" s="74"/>
      <c r="BT275" s="74"/>
      <c r="BU275" s="109"/>
      <c r="BV275" s="74"/>
      <c r="BW275" s="74"/>
      <c r="BX275" s="109"/>
      <c r="BY275" s="74"/>
      <c r="BZ275" s="74"/>
      <c r="CA275" s="109"/>
      <c r="CB275" s="74">
        <v>41149.32</v>
      </c>
      <c r="CC275" s="74">
        <v>15609.038699999999</v>
      </c>
      <c r="CD275" s="74">
        <f t="shared" ref="CD275" si="1218">CC275/CB275*100</f>
        <v>37.932677137799601</v>
      </c>
      <c r="CE275" s="74"/>
      <c r="CF275" s="74"/>
      <c r="CG275" s="109"/>
      <c r="CH275" s="74"/>
      <c r="CI275" s="74"/>
      <c r="CJ275" s="109"/>
      <c r="CK275" s="74"/>
      <c r="CL275" s="74"/>
      <c r="CM275" s="109"/>
      <c r="CN275" s="74"/>
      <c r="CO275" s="74"/>
      <c r="CP275" s="109"/>
      <c r="CQ275" s="74"/>
      <c r="CR275" s="74"/>
      <c r="CS275" s="109"/>
      <c r="CT275" s="74"/>
      <c r="CU275" s="74"/>
      <c r="CV275" s="109"/>
      <c r="CW275" s="74"/>
      <c r="CX275" s="74"/>
      <c r="CY275" s="109"/>
      <c r="CZ275" s="74"/>
      <c r="DA275" s="74"/>
      <c r="DB275" s="74"/>
      <c r="DC275" s="74"/>
      <c r="DD275" s="74"/>
      <c r="DE275" s="109"/>
      <c r="DF275" s="74"/>
      <c r="DG275" s="74"/>
      <c r="DH275" s="78"/>
      <c r="DI275" s="78"/>
      <c r="DJ275" s="74"/>
      <c r="DK275" s="109"/>
      <c r="DL275" s="78"/>
      <c r="DM275" s="74"/>
      <c r="DN275" s="109"/>
      <c r="DO275" s="78"/>
      <c r="DP275" s="74"/>
      <c r="DQ275" s="109"/>
      <c r="DR275" s="78"/>
      <c r="DS275" s="74"/>
      <c r="DT275" s="109"/>
      <c r="DU275" s="78"/>
      <c r="DV275" s="74"/>
      <c r="DW275" s="109"/>
      <c r="DX275" s="78">
        <v>8247</v>
      </c>
      <c r="DY275" s="74">
        <v>8247</v>
      </c>
      <c r="DZ275" s="74">
        <f t="shared" si="1075"/>
        <v>100</v>
      </c>
      <c r="EA275" s="78"/>
      <c r="EB275" s="74"/>
      <c r="EC275" s="109"/>
      <c r="ED275" s="78"/>
      <c r="EE275" s="74"/>
      <c r="EF275" s="109"/>
      <c r="EG275" s="78"/>
      <c r="EH275" s="74"/>
      <c r="EI275" s="109"/>
      <c r="EJ275" s="78"/>
      <c r="EK275" s="74"/>
      <c r="EL275" s="109"/>
      <c r="EM275" s="78"/>
      <c r="EN275" s="74"/>
      <c r="EO275" s="109"/>
      <c r="EP275" s="74"/>
      <c r="EQ275" s="74"/>
      <c r="ER275" s="109"/>
      <c r="ES275" s="74"/>
      <c r="ET275" s="74"/>
      <c r="EU275" s="109"/>
      <c r="EV275" s="78"/>
      <c r="EW275" s="74"/>
      <c r="EX275" s="109"/>
      <c r="EY275" s="78"/>
      <c r="EZ275" s="74"/>
      <c r="FA275" s="109"/>
      <c r="FB275" s="78"/>
      <c r="FC275" s="74"/>
      <c r="FD275" s="109"/>
      <c r="FE275" s="78"/>
      <c r="FF275" s="74"/>
      <c r="FG275" s="109"/>
      <c r="FH275" s="78"/>
      <c r="FI275" s="74"/>
      <c r="FJ275" s="109"/>
      <c r="FK275" s="74"/>
      <c r="FL275" s="74"/>
      <c r="FM275" s="109"/>
      <c r="FN275" s="78"/>
      <c r="FO275" s="74"/>
      <c r="FP275" s="109"/>
      <c r="FQ275" s="74"/>
      <c r="FR275" s="74"/>
      <c r="FS275" s="109"/>
      <c r="FT275" s="74"/>
      <c r="FU275" s="74"/>
      <c r="FV275" s="109"/>
      <c r="FW275" s="74"/>
      <c r="FX275" s="74"/>
      <c r="FY275" s="109"/>
      <c r="FZ275" s="74"/>
      <c r="GA275" s="74"/>
      <c r="GB275" s="109"/>
      <c r="GC275" s="74"/>
      <c r="GD275" s="74"/>
      <c r="GE275" s="109"/>
      <c r="GF275" s="74"/>
      <c r="GG275" s="74"/>
      <c r="GH275" s="109"/>
      <c r="GI275" s="74"/>
      <c r="GJ275" s="74"/>
      <c r="GK275" s="109"/>
      <c r="GL275" s="74"/>
      <c r="GM275" s="74"/>
      <c r="GN275" s="109"/>
      <c r="GO275" s="74"/>
      <c r="GP275" s="74"/>
      <c r="GQ275" s="74"/>
      <c r="GR275" s="74"/>
      <c r="GS275" s="74"/>
      <c r="GT275" s="74"/>
      <c r="GU275" s="74"/>
      <c r="GV275" s="74"/>
      <c r="GW275" s="74"/>
      <c r="GX275" s="74"/>
      <c r="GY275" s="74"/>
      <c r="GZ275" s="74"/>
      <c r="HA275" s="74"/>
      <c r="HB275" s="74"/>
      <c r="HC275" s="74"/>
    </row>
    <row r="276" spans="1:211" s="31" customFormat="1" ht="15.75" x14ac:dyDescent="0.25">
      <c r="A276" s="41" t="s">
        <v>570</v>
      </c>
      <c r="B276" s="134">
        <f t="shared" si="1169"/>
        <v>6339</v>
      </c>
      <c r="C276" s="134">
        <f t="shared" si="1170"/>
        <v>6339</v>
      </c>
      <c r="D276" s="74">
        <f t="shared" si="1217"/>
        <v>100</v>
      </c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8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112"/>
      <c r="BK276" s="112"/>
      <c r="BL276" s="112"/>
      <c r="BM276" s="74"/>
      <c r="BN276" s="74"/>
      <c r="BO276" s="109"/>
      <c r="BP276" s="74"/>
      <c r="BQ276" s="74"/>
      <c r="BR276" s="109"/>
      <c r="BS276" s="74"/>
      <c r="BT276" s="74"/>
      <c r="BU276" s="109"/>
      <c r="BV276" s="74"/>
      <c r="BW276" s="74"/>
      <c r="BX276" s="109"/>
      <c r="BY276" s="74"/>
      <c r="BZ276" s="74"/>
      <c r="CA276" s="109"/>
      <c r="CB276" s="74"/>
      <c r="CC276" s="74"/>
      <c r="CD276" s="109"/>
      <c r="CE276" s="74"/>
      <c r="CF276" s="74"/>
      <c r="CG276" s="109"/>
      <c r="CH276" s="74"/>
      <c r="CI276" s="74"/>
      <c r="CJ276" s="109"/>
      <c r="CK276" s="74"/>
      <c r="CL276" s="74"/>
      <c r="CM276" s="109"/>
      <c r="CN276" s="74"/>
      <c r="CO276" s="74"/>
      <c r="CP276" s="109"/>
      <c r="CQ276" s="74"/>
      <c r="CR276" s="74"/>
      <c r="CS276" s="109"/>
      <c r="CT276" s="74"/>
      <c r="CU276" s="74"/>
      <c r="CV276" s="109"/>
      <c r="CW276" s="74"/>
      <c r="CX276" s="74"/>
      <c r="CY276" s="109"/>
      <c r="CZ276" s="74"/>
      <c r="DA276" s="74"/>
      <c r="DB276" s="109"/>
      <c r="DC276" s="74"/>
      <c r="DD276" s="74"/>
      <c r="DE276" s="109"/>
      <c r="DF276" s="74"/>
      <c r="DG276" s="74"/>
      <c r="DH276" s="78"/>
      <c r="DI276" s="78"/>
      <c r="DJ276" s="74"/>
      <c r="DK276" s="109"/>
      <c r="DL276" s="78"/>
      <c r="DM276" s="74"/>
      <c r="DN276" s="109"/>
      <c r="DO276" s="78"/>
      <c r="DP276" s="74"/>
      <c r="DQ276" s="109"/>
      <c r="DR276" s="78"/>
      <c r="DS276" s="74"/>
      <c r="DT276" s="109"/>
      <c r="DU276" s="78"/>
      <c r="DV276" s="74"/>
      <c r="DW276" s="109"/>
      <c r="DX276" s="78">
        <v>6339</v>
      </c>
      <c r="DY276" s="74">
        <v>6339</v>
      </c>
      <c r="DZ276" s="74">
        <f t="shared" si="1075"/>
        <v>100</v>
      </c>
      <c r="EA276" s="78"/>
      <c r="EB276" s="74"/>
      <c r="EC276" s="109"/>
      <c r="ED276" s="78"/>
      <c r="EE276" s="74"/>
      <c r="EF276" s="109"/>
      <c r="EG276" s="78"/>
      <c r="EH276" s="74"/>
      <c r="EI276" s="109"/>
      <c r="EJ276" s="78"/>
      <c r="EK276" s="74"/>
      <c r="EL276" s="109"/>
      <c r="EM276" s="78"/>
      <c r="EN276" s="74"/>
      <c r="EO276" s="109"/>
      <c r="EP276" s="74"/>
      <c r="EQ276" s="74"/>
      <c r="ER276" s="109"/>
      <c r="ES276" s="74"/>
      <c r="ET276" s="74"/>
      <c r="EU276" s="109"/>
      <c r="EV276" s="78"/>
      <c r="EW276" s="74"/>
      <c r="EX276" s="109"/>
      <c r="EY276" s="78"/>
      <c r="EZ276" s="74"/>
      <c r="FA276" s="109"/>
      <c r="FB276" s="78"/>
      <c r="FC276" s="74"/>
      <c r="FD276" s="109"/>
      <c r="FE276" s="78"/>
      <c r="FF276" s="74"/>
      <c r="FG276" s="109"/>
      <c r="FH276" s="78"/>
      <c r="FI276" s="74"/>
      <c r="FJ276" s="109"/>
      <c r="FK276" s="74"/>
      <c r="FL276" s="74"/>
      <c r="FM276" s="109"/>
      <c r="FN276" s="78"/>
      <c r="FO276" s="74"/>
      <c r="FP276" s="109"/>
      <c r="FQ276" s="74"/>
      <c r="FR276" s="74"/>
      <c r="FS276" s="109"/>
      <c r="FT276" s="74"/>
      <c r="FU276" s="74"/>
      <c r="FV276" s="109"/>
      <c r="FW276" s="74"/>
      <c r="FX276" s="74"/>
      <c r="FY276" s="109"/>
      <c r="FZ276" s="74"/>
      <c r="GA276" s="74"/>
      <c r="GB276" s="109"/>
      <c r="GC276" s="74"/>
      <c r="GD276" s="74"/>
      <c r="GE276" s="109"/>
      <c r="GF276" s="74"/>
      <c r="GG276" s="74"/>
      <c r="GH276" s="109"/>
      <c r="GI276" s="74"/>
      <c r="GJ276" s="74"/>
      <c r="GK276" s="109"/>
      <c r="GL276" s="74"/>
      <c r="GM276" s="74"/>
      <c r="GN276" s="109"/>
      <c r="GO276" s="74"/>
      <c r="GP276" s="74"/>
      <c r="GQ276" s="74"/>
      <c r="GR276" s="74"/>
      <c r="GS276" s="74"/>
      <c r="GT276" s="74"/>
      <c r="GU276" s="74"/>
      <c r="GV276" s="74"/>
      <c r="GW276" s="74"/>
      <c r="GX276" s="74"/>
      <c r="GY276" s="74"/>
      <c r="GZ276" s="74"/>
      <c r="HA276" s="74"/>
      <c r="HB276" s="74"/>
      <c r="HC276" s="74"/>
    </row>
    <row r="277" spans="1:211" s="32" customFormat="1" ht="31.5" x14ac:dyDescent="0.25">
      <c r="A277" s="40" t="s">
        <v>411</v>
      </c>
      <c r="B277" s="133">
        <f t="shared" si="1169"/>
        <v>148319.72951</v>
      </c>
      <c r="C277" s="133">
        <f t="shared" si="1170"/>
        <v>125757.46502</v>
      </c>
      <c r="D277" s="91">
        <f t="shared" ref="D277" si="1219">C277/B277*100</f>
        <v>84.788089511396521</v>
      </c>
      <c r="E277" s="92">
        <f t="shared" ref="E277:BL277" si="1220">E278+E279+E280+E281+E282+E284+E285+E286</f>
        <v>0</v>
      </c>
      <c r="F277" s="92">
        <f t="shared" si="1220"/>
        <v>0</v>
      </c>
      <c r="G277" s="92">
        <f t="shared" si="1220"/>
        <v>0</v>
      </c>
      <c r="H277" s="92">
        <f t="shared" si="1220"/>
        <v>0</v>
      </c>
      <c r="I277" s="92">
        <f t="shared" si="1220"/>
        <v>0</v>
      </c>
      <c r="J277" s="92">
        <f t="shared" si="1220"/>
        <v>0</v>
      </c>
      <c r="K277" s="92">
        <f t="shared" ref="K277:M277" si="1221">K278+K279+K280+K281+K282+K284+K285+K286</f>
        <v>0</v>
      </c>
      <c r="L277" s="92">
        <f t="shared" si="1221"/>
        <v>0</v>
      </c>
      <c r="M277" s="92">
        <f t="shared" si="1221"/>
        <v>0</v>
      </c>
      <c r="N277" s="92">
        <f t="shared" ref="N277:P277" si="1222">N278+N279+N280+N281+N282+N284+N285+N286</f>
        <v>0</v>
      </c>
      <c r="O277" s="92">
        <f t="shared" si="1222"/>
        <v>0</v>
      </c>
      <c r="P277" s="92">
        <f t="shared" si="1222"/>
        <v>0</v>
      </c>
      <c r="Q277" s="92">
        <f t="shared" ref="Q277:S277" si="1223">Q278+Q279+Q280+Q281+Q282+Q284+Q285+Q286</f>
        <v>0</v>
      </c>
      <c r="R277" s="92">
        <f t="shared" si="1223"/>
        <v>0</v>
      </c>
      <c r="S277" s="92">
        <f t="shared" si="1223"/>
        <v>0</v>
      </c>
      <c r="T277" s="92">
        <f t="shared" ref="T277:V277" si="1224">T278+T279+T280+T281+T282+T284+T285+T286</f>
        <v>0</v>
      </c>
      <c r="U277" s="92">
        <f t="shared" si="1224"/>
        <v>0</v>
      </c>
      <c r="V277" s="92">
        <f t="shared" si="1224"/>
        <v>0</v>
      </c>
      <c r="W277" s="92">
        <f t="shared" ref="W277:Y277" si="1225">W278+W279+W280+W281+W282+W284+W285+W286</f>
        <v>0</v>
      </c>
      <c r="X277" s="92">
        <f t="shared" si="1225"/>
        <v>0</v>
      </c>
      <c r="Y277" s="92">
        <f t="shared" si="1225"/>
        <v>0</v>
      </c>
      <c r="Z277" s="92">
        <f t="shared" si="1220"/>
        <v>405.95309999999995</v>
      </c>
      <c r="AA277" s="92">
        <f t="shared" si="1220"/>
        <v>405.95309999999995</v>
      </c>
      <c r="AB277" s="92">
        <f t="shared" si="1178"/>
        <v>100</v>
      </c>
      <c r="AC277" s="92">
        <f t="shared" si="1220"/>
        <v>0</v>
      </c>
      <c r="AD277" s="92">
        <f t="shared" si="1220"/>
        <v>0</v>
      </c>
      <c r="AE277" s="92">
        <f t="shared" si="1220"/>
        <v>0</v>
      </c>
      <c r="AF277" s="92">
        <f t="shared" si="1220"/>
        <v>0</v>
      </c>
      <c r="AG277" s="92">
        <f t="shared" si="1220"/>
        <v>0</v>
      </c>
      <c r="AH277" s="92">
        <f t="shared" si="1220"/>
        <v>0</v>
      </c>
      <c r="AI277" s="92">
        <f t="shared" si="1220"/>
        <v>3037.56</v>
      </c>
      <c r="AJ277" s="92">
        <f t="shared" si="1220"/>
        <v>3037.56</v>
      </c>
      <c r="AK277" s="92">
        <f>AJ277/AI277*100</f>
        <v>100</v>
      </c>
      <c r="AL277" s="92">
        <f t="shared" si="1220"/>
        <v>0</v>
      </c>
      <c r="AM277" s="92">
        <f t="shared" si="1220"/>
        <v>0</v>
      </c>
      <c r="AN277" s="92">
        <f t="shared" si="1220"/>
        <v>0</v>
      </c>
      <c r="AO277" s="92">
        <f t="shared" si="1220"/>
        <v>51.020409999999998</v>
      </c>
      <c r="AP277" s="92">
        <f t="shared" si="1220"/>
        <v>51.020420000000001</v>
      </c>
      <c r="AQ277" s="91">
        <f>AP277/AO277*100</f>
        <v>100.00001959999929</v>
      </c>
      <c r="AR277" s="92">
        <f t="shared" ref="AR277:AS277" si="1226">AR278+AR279+AR280+AR281+AR282+AR284+AR285+AR286</f>
        <v>70.95</v>
      </c>
      <c r="AS277" s="92">
        <f t="shared" si="1226"/>
        <v>70.95</v>
      </c>
      <c r="AT277" s="91">
        <f>AS277/AR277*100</f>
        <v>100</v>
      </c>
      <c r="AU277" s="92"/>
      <c r="AV277" s="92"/>
      <c r="AW277" s="91"/>
      <c r="AX277" s="92"/>
      <c r="AY277" s="92"/>
      <c r="AZ277" s="91"/>
      <c r="BA277" s="92">
        <f t="shared" si="1220"/>
        <v>0</v>
      </c>
      <c r="BB277" s="92">
        <f t="shared" si="1220"/>
        <v>0</v>
      </c>
      <c r="BC277" s="92">
        <f t="shared" si="1220"/>
        <v>0</v>
      </c>
      <c r="BD277" s="92">
        <f>SUM(BD278:BD286)</f>
        <v>3130</v>
      </c>
      <c r="BE277" s="92">
        <f>SUM(BE278:BE286)</f>
        <v>3130</v>
      </c>
      <c r="BF277" s="91">
        <f t="shared" ref="BF277" si="1227">BE277/BD277*100</f>
        <v>100</v>
      </c>
      <c r="BG277" s="92">
        <f t="shared" si="1220"/>
        <v>11000</v>
      </c>
      <c r="BH277" s="92">
        <f t="shared" si="1220"/>
        <v>11000</v>
      </c>
      <c r="BI277" s="91">
        <f t="shared" ref="BI277" si="1228">BH277/BG277*100</f>
        <v>100</v>
      </c>
      <c r="BJ277" s="92">
        <f t="shared" si="1220"/>
        <v>16880.099999999999</v>
      </c>
      <c r="BK277" s="92">
        <f t="shared" si="1220"/>
        <v>11253.394319999999</v>
      </c>
      <c r="BL277" s="92">
        <f t="shared" si="1220"/>
        <v>66.666633017576913</v>
      </c>
      <c r="BM277" s="92">
        <f t="shared" ref="BM277:DG277" si="1229">BM278+BM279+BM280+BM281+BM282+BM284+BM285+BM286</f>
        <v>0</v>
      </c>
      <c r="BN277" s="92">
        <f t="shared" si="1229"/>
        <v>0</v>
      </c>
      <c r="BO277" s="92">
        <f t="shared" si="1229"/>
        <v>0</v>
      </c>
      <c r="BP277" s="92">
        <f t="shared" ref="BP277:BR277" si="1230">BP278+BP279+BP280+BP281+BP282+BP284+BP285+BP286</f>
        <v>0</v>
      </c>
      <c r="BQ277" s="92">
        <f t="shared" si="1230"/>
        <v>0</v>
      </c>
      <c r="BR277" s="92">
        <f t="shared" si="1230"/>
        <v>0</v>
      </c>
      <c r="BS277" s="92">
        <f t="shared" si="1229"/>
        <v>2782.9</v>
      </c>
      <c r="BT277" s="92">
        <f t="shared" si="1229"/>
        <v>2114.53361</v>
      </c>
      <c r="BU277" s="92">
        <f t="shared" si="1229"/>
        <v>75.983097128894315</v>
      </c>
      <c r="BV277" s="92">
        <f t="shared" ref="BV277:BW277" si="1231">BV278+BV279+BV280+BV281+BV282+BV284+BV285+BV286</f>
        <v>320</v>
      </c>
      <c r="BW277" s="92">
        <f t="shared" si="1231"/>
        <v>0</v>
      </c>
      <c r="BX277" s="92">
        <f t="shared" ref="BX277:BX278" si="1232">BW277/BV277*100</f>
        <v>0</v>
      </c>
      <c r="BY277" s="92">
        <f t="shared" ref="BY277:BZ277" si="1233">BY278+BY279+BY280+BY281+BY282+BY284+BY285+BY286</f>
        <v>560</v>
      </c>
      <c r="BZ277" s="92">
        <f t="shared" si="1233"/>
        <v>5.0979999999999999</v>
      </c>
      <c r="CA277" s="92">
        <f t="shared" ref="CA277:CA278" si="1234">BZ277/BY277*100</f>
        <v>0.91035714285714275</v>
      </c>
      <c r="CB277" s="92">
        <f t="shared" si="1229"/>
        <v>0</v>
      </c>
      <c r="CC277" s="92">
        <f t="shared" si="1229"/>
        <v>0</v>
      </c>
      <c r="CD277" s="92">
        <f t="shared" si="1229"/>
        <v>0</v>
      </c>
      <c r="CE277" s="92">
        <f t="shared" si="1229"/>
        <v>0</v>
      </c>
      <c r="CF277" s="92">
        <f t="shared" si="1229"/>
        <v>0</v>
      </c>
      <c r="CG277" s="92">
        <f t="shared" si="1229"/>
        <v>0</v>
      </c>
      <c r="CH277" s="92">
        <f t="shared" ref="CH277:CJ277" si="1235">CH278+CH279+CH280+CH281+CH282+CH284+CH285+CH286</f>
        <v>0</v>
      </c>
      <c r="CI277" s="92">
        <f t="shared" si="1235"/>
        <v>0</v>
      </c>
      <c r="CJ277" s="92">
        <f t="shared" si="1235"/>
        <v>0</v>
      </c>
      <c r="CK277" s="92">
        <f t="shared" si="1229"/>
        <v>0</v>
      </c>
      <c r="CL277" s="92">
        <f t="shared" si="1229"/>
        <v>0</v>
      </c>
      <c r="CM277" s="92">
        <f t="shared" si="1229"/>
        <v>0</v>
      </c>
      <c r="CN277" s="92">
        <f t="shared" si="1229"/>
        <v>0</v>
      </c>
      <c r="CO277" s="92">
        <f t="shared" si="1229"/>
        <v>0</v>
      </c>
      <c r="CP277" s="92">
        <f t="shared" si="1229"/>
        <v>0</v>
      </c>
      <c r="CQ277" s="92">
        <f t="shared" ref="CQ277:CS277" si="1236">CQ278+CQ279+CQ280+CQ281+CQ282+CQ284+CQ285+CQ286</f>
        <v>0</v>
      </c>
      <c r="CR277" s="92">
        <f t="shared" si="1236"/>
        <v>0</v>
      </c>
      <c r="CS277" s="92">
        <f t="shared" si="1236"/>
        <v>0</v>
      </c>
      <c r="CT277" s="92">
        <f t="shared" si="1229"/>
        <v>0</v>
      </c>
      <c r="CU277" s="92">
        <f t="shared" si="1229"/>
        <v>0</v>
      </c>
      <c r="CV277" s="92">
        <f t="shared" si="1229"/>
        <v>0</v>
      </c>
      <c r="CW277" s="92">
        <f t="shared" si="1229"/>
        <v>0</v>
      </c>
      <c r="CX277" s="92">
        <f t="shared" si="1229"/>
        <v>0</v>
      </c>
      <c r="CY277" s="92">
        <f t="shared" si="1229"/>
        <v>0</v>
      </c>
      <c r="CZ277" s="92">
        <f t="shared" si="1229"/>
        <v>397.1</v>
      </c>
      <c r="DA277" s="92">
        <f t="shared" si="1229"/>
        <v>397.1</v>
      </c>
      <c r="DB277" s="91">
        <f t="shared" ref="DB277" si="1237">DA277/CZ277*100</f>
        <v>100</v>
      </c>
      <c r="DC277" s="92">
        <f t="shared" si="1229"/>
        <v>0</v>
      </c>
      <c r="DD277" s="92">
        <f t="shared" si="1229"/>
        <v>0</v>
      </c>
      <c r="DE277" s="92">
        <f t="shared" si="1229"/>
        <v>0</v>
      </c>
      <c r="DF277" s="92">
        <f t="shared" si="1229"/>
        <v>0</v>
      </c>
      <c r="DG277" s="92">
        <f t="shared" si="1229"/>
        <v>0</v>
      </c>
      <c r="DH277" s="92"/>
      <c r="DI277" s="92">
        <f t="shared" ref="DI277:DV277" si="1238">DI278+DI279+DI280+DI281+DI282+DI284+DI285+DI286</f>
        <v>0</v>
      </c>
      <c r="DJ277" s="92">
        <f t="shared" si="1238"/>
        <v>0</v>
      </c>
      <c r="DK277" s="92">
        <f t="shared" si="1238"/>
        <v>0</v>
      </c>
      <c r="DL277" s="92">
        <f t="shared" ref="DL277:DN277" si="1239">DL278+DL279+DL280+DL281+DL282+DL284+DL285+DL286</f>
        <v>0</v>
      </c>
      <c r="DM277" s="92">
        <f t="shared" si="1239"/>
        <v>0</v>
      </c>
      <c r="DN277" s="92">
        <f t="shared" si="1239"/>
        <v>0</v>
      </c>
      <c r="DO277" s="92">
        <f t="shared" ref="DO277:DQ277" si="1240">DO278+DO279+DO280+DO281+DO282+DO284+DO285+DO286</f>
        <v>0</v>
      </c>
      <c r="DP277" s="92">
        <f t="shared" si="1240"/>
        <v>0</v>
      </c>
      <c r="DQ277" s="92">
        <f t="shared" si="1240"/>
        <v>0</v>
      </c>
      <c r="DR277" s="92">
        <f t="shared" ref="DR277:DT277" si="1241">DR278+DR279+DR280+DR281+DR282+DR284+DR285+DR286</f>
        <v>0</v>
      </c>
      <c r="DS277" s="92">
        <f t="shared" si="1241"/>
        <v>0</v>
      </c>
      <c r="DT277" s="92">
        <f t="shared" si="1241"/>
        <v>0</v>
      </c>
      <c r="DU277" s="92">
        <f t="shared" si="1238"/>
        <v>4505.7</v>
      </c>
      <c r="DV277" s="92">
        <f t="shared" si="1238"/>
        <v>2353.42796</v>
      </c>
      <c r="DW277" s="92">
        <f t="shared" si="132"/>
        <v>52.232238275961564</v>
      </c>
      <c r="DX277" s="92">
        <f>SUM(DX278:DX286)</f>
        <v>46311</v>
      </c>
      <c r="DY277" s="92">
        <f>SUM(DY278:DY286)</f>
        <v>45582.8508</v>
      </c>
      <c r="DZ277" s="91">
        <f t="shared" si="1075"/>
        <v>98.427697091403772</v>
      </c>
      <c r="EA277" s="92">
        <f t="shared" ref="EA277:EB277" si="1242">EA278+EA279+EA280+EA281+EA282+EA284+EA285+EA286</f>
        <v>3102.95</v>
      </c>
      <c r="EB277" s="92">
        <f t="shared" si="1242"/>
        <v>1979.1655600000001</v>
      </c>
      <c r="EC277" s="92">
        <f>EB277/EA277*100</f>
        <v>63.783353260606845</v>
      </c>
      <c r="ED277" s="92">
        <f t="shared" ref="ED277:EE277" si="1243">ED278+ED279+ED280+ED281+ED282+ED284+ED285+ED286</f>
        <v>517.15</v>
      </c>
      <c r="EE277" s="92">
        <f t="shared" si="1243"/>
        <v>0</v>
      </c>
      <c r="EF277" s="92">
        <f>EE277/ED277*100</f>
        <v>0</v>
      </c>
      <c r="EG277" s="92">
        <f t="shared" ref="EG277:EH277" si="1244">EG278+EG279+EG280+EG281+EG282+EG284+EG285+EG286</f>
        <v>720</v>
      </c>
      <c r="EH277" s="92">
        <f t="shared" si="1244"/>
        <v>0</v>
      </c>
      <c r="EI277" s="92">
        <f>EH277/EG277*100</f>
        <v>0</v>
      </c>
      <c r="EJ277" s="92">
        <f t="shared" ref="EJ277:EK277" si="1245">EJ278+EJ279+EJ280+EJ281+EJ282+EJ284+EJ285+EJ286</f>
        <v>1568.7460000000001</v>
      </c>
      <c r="EK277" s="92">
        <f t="shared" si="1245"/>
        <v>1568.7460000000001</v>
      </c>
      <c r="EL277" s="92">
        <f>EK277/EJ277*100</f>
        <v>100</v>
      </c>
      <c r="EM277" s="92">
        <f t="shared" ref="EM277:EU277" si="1246">EM278+EM279+EM280+EM281+EM282+EM284+EM285+EM286</f>
        <v>0</v>
      </c>
      <c r="EN277" s="92">
        <f t="shared" si="1246"/>
        <v>0</v>
      </c>
      <c r="EO277" s="92">
        <f t="shared" si="1246"/>
        <v>0</v>
      </c>
      <c r="EP277" s="92">
        <f t="shared" si="1246"/>
        <v>4000</v>
      </c>
      <c r="EQ277" s="92">
        <f t="shared" si="1246"/>
        <v>3821.6415499999998</v>
      </c>
      <c r="ER277" s="92">
        <f t="shared" si="1246"/>
        <v>95.541038749999998</v>
      </c>
      <c r="ES277" s="92">
        <f t="shared" si="1246"/>
        <v>2000</v>
      </c>
      <c r="ET277" s="92">
        <f t="shared" si="1246"/>
        <v>1982.4071000000001</v>
      </c>
      <c r="EU277" s="92">
        <f t="shared" si="1246"/>
        <v>99.120355000000004</v>
      </c>
      <c r="EV277" s="92">
        <f t="shared" ref="EV277:EX277" si="1247">EV278+EV279+EV280+EV281+EV282+EV284+EV285+EV286</f>
        <v>0</v>
      </c>
      <c r="EW277" s="92">
        <f t="shared" si="1247"/>
        <v>0</v>
      </c>
      <c r="EX277" s="92">
        <f t="shared" si="1247"/>
        <v>0</v>
      </c>
      <c r="EY277" s="92">
        <f t="shared" ref="EY277:FA277" si="1248">EY278+EY279+EY280+EY281+EY282+EY284+EY285+EY286</f>
        <v>0</v>
      </c>
      <c r="EZ277" s="92">
        <f t="shared" si="1248"/>
        <v>0</v>
      </c>
      <c r="FA277" s="92">
        <f t="shared" si="1248"/>
        <v>0</v>
      </c>
      <c r="FB277" s="92">
        <f t="shared" ref="FB277:FD277" si="1249">FB278+FB279+FB280+FB281+FB282+FB284+FB285+FB286</f>
        <v>0</v>
      </c>
      <c r="FC277" s="92">
        <f t="shared" si="1249"/>
        <v>0</v>
      </c>
      <c r="FD277" s="92">
        <f t="shared" si="1249"/>
        <v>0</v>
      </c>
      <c r="FE277" s="92">
        <f t="shared" ref="FE277:FG277" si="1250">FE278+FE279+FE280+FE281+FE282+FE284+FE285+FE286</f>
        <v>0</v>
      </c>
      <c r="FF277" s="92">
        <f t="shared" si="1250"/>
        <v>0</v>
      </c>
      <c r="FG277" s="92">
        <f t="shared" si="1250"/>
        <v>0</v>
      </c>
      <c r="FH277" s="92">
        <f t="shared" ref="FH277:FL277" si="1251">FH278+FH279+FH280+FH281+FH282+FH284+FH285+FH286</f>
        <v>0</v>
      </c>
      <c r="FI277" s="92">
        <f t="shared" si="1251"/>
        <v>0</v>
      </c>
      <c r="FJ277" s="92">
        <f t="shared" si="1251"/>
        <v>0</v>
      </c>
      <c r="FK277" s="92"/>
      <c r="FL277" s="92">
        <f t="shared" si="1251"/>
        <v>0</v>
      </c>
      <c r="FM277" s="92"/>
      <c r="FN277" s="92">
        <f t="shared" ref="FN277:FP277" si="1252">FN278+FN279+FN280+FN281+FN282+FN284+FN285+FN286</f>
        <v>0</v>
      </c>
      <c r="FO277" s="92">
        <f t="shared" si="1252"/>
        <v>0</v>
      </c>
      <c r="FP277" s="92">
        <f t="shared" si="1252"/>
        <v>0</v>
      </c>
      <c r="FQ277" s="92"/>
      <c r="FR277" s="92">
        <f t="shared" ref="FR277" si="1253">FR278+FR279+FR280+FR281+FR282+FR284+FR285+FR286</f>
        <v>0</v>
      </c>
      <c r="FS277" s="92"/>
      <c r="FT277" s="92">
        <f>SUM(FT278:FT286)</f>
        <v>46312</v>
      </c>
      <c r="FU277" s="92">
        <f>SUM(FU278:FU286)</f>
        <v>37003.616600000001</v>
      </c>
      <c r="FV277" s="91">
        <f t="shared" ref="FV277" si="1254">FU277/FT277*100</f>
        <v>79.900709535325618</v>
      </c>
      <c r="FW277" s="92">
        <f t="shared" ref="FW277:FY277" si="1255">FW278+FW279+FW280+FW281+FW282+FW284+FW285+FW286</f>
        <v>0</v>
      </c>
      <c r="FX277" s="92">
        <f t="shared" si="1255"/>
        <v>0</v>
      </c>
      <c r="FY277" s="92">
        <f t="shared" si="1255"/>
        <v>0</v>
      </c>
      <c r="FZ277" s="92">
        <f t="shared" ref="FZ277:GB277" si="1256">FZ278+FZ279+FZ280+FZ281+FZ282+FZ284+FZ285+FZ286</f>
        <v>0</v>
      </c>
      <c r="GA277" s="92">
        <f t="shared" si="1256"/>
        <v>0</v>
      </c>
      <c r="GB277" s="92">
        <f t="shared" si="1256"/>
        <v>0</v>
      </c>
      <c r="GC277" s="92">
        <f t="shared" ref="GC277:GE277" si="1257">GC278+GC279+GC280+GC281+GC282+GC284+GC285+GC286</f>
        <v>0</v>
      </c>
      <c r="GD277" s="92">
        <f t="shared" si="1257"/>
        <v>0</v>
      </c>
      <c r="GE277" s="92">
        <f t="shared" si="1257"/>
        <v>0</v>
      </c>
      <c r="GF277" s="92">
        <f t="shared" ref="GF277:GQ277" si="1258">GF278+GF279+GF280+GF281+GF282+GF284+GF285+GF286</f>
        <v>0</v>
      </c>
      <c r="GG277" s="92">
        <f t="shared" si="1258"/>
        <v>0</v>
      </c>
      <c r="GH277" s="92">
        <f t="shared" si="1258"/>
        <v>0</v>
      </c>
      <c r="GI277" s="92">
        <f t="shared" si="1258"/>
        <v>0</v>
      </c>
      <c r="GJ277" s="92">
        <f t="shared" si="1258"/>
        <v>0</v>
      </c>
      <c r="GK277" s="92">
        <f t="shared" si="1258"/>
        <v>0</v>
      </c>
      <c r="GL277" s="92">
        <f t="shared" si="1258"/>
        <v>0</v>
      </c>
      <c r="GM277" s="92">
        <f t="shared" si="1258"/>
        <v>0</v>
      </c>
      <c r="GN277" s="92">
        <f t="shared" si="1258"/>
        <v>0</v>
      </c>
      <c r="GO277" s="92">
        <f t="shared" si="1258"/>
        <v>0</v>
      </c>
      <c r="GP277" s="92">
        <f t="shared" si="1258"/>
        <v>0</v>
      </c>
      <c r="GQ277" s="92">
        <f t="shared" si="1258"/>
        <v>0</v>
      </c>
      <c r="GR277" s="92">
        <f t="shared" ref="GR277:GT277" si="1259">GR278+GR279+GR280+GR281+GR282+GR284+GR285+GR286</f>
        <v>0</v>
      </c>
      <c r="GS277" s="92">
        <f t="shared" si="1259"/>
        <v>0</v>
      </c>
      <c r="GT277" s="92">
        <f t="shared" si="1259"/>
        <v>0</v>
      </c>
      <c r="GU277" s="92">
        <f t="shared" ref="GU277:GY277" si="1260">GU278+GU279+GU280+GU281+GU282+GU284+GU285+GU286</f>
        <v>0</v>
      </c>
      <c r="GV277" s="92">
        <f t="shared" si="1260"/>
        <v>0</v>
      </c>
      <c r="GW277" s="92">
        <f t="shared" si="1260"/>
        <v>0</v>
      </c>
      <c r="GX277" s="92">
        <f t="shared" si="1260"/>
        <v>646.6</v>
      </c>
      <c r="GY277" s="92">
        <f t="shared" si="1260"/>
        <v>0</v>
      </c>
      <c r="GZ277" s="91">
        <f t="shared" ref="GZ277:GZ278" si="1261">GY277/GX277*100</f>
        <v>0</v>
      </c>
      <c r="HA277" s="92"/>
      <c r="HB277" s="92"/>
      <c r="HC277" s="91"/>
    </row>
    <row r="278" spans="1:211" s="31" customFormat="1" ht="15.75" x14ac:dyDescent="0.25">
      <c r="A278" s="41" t="s">
        <v>346</v>
      </c>
      <c r="B278" s="134">
        <f t="shared" si="1169"/>
        <v>41169.629509999999</v>
      </c>
      <c r="C278" s="134">
        <f t="shared" si="1170"/>
        <v>28643.897620000003</v>
      </c>
      <c r="D278" s="74">
        <f t="shared" si="104"/>
        <v>69.575310637766293</v>
      </c>
      <c r="E278" s="74"/>
      <c r="F278" s="74"/>
      <c r="G278" s="74"/>
      <c r="H278" s="78"/>
      <c r="I278" s="78"/>
      <c r="J278" s="74"/>
      <c r="K278" s="78"/>
      <c r="L278" s="78"/>
      <c r="M278" s="74"/>
      <c r="N278" s="78"/>
      <c r="O278" s="78"/>
      <c r="P278" s="74"/>
      <c r="Q278" s="78"/>
      <c r="R278" s="78"/>
      <c r="S278" s="74"/>
      <c r="T278" s="78"/>
      <c r="U278" s="78"/>
      <c r="V278" s="74"/>
      <c r="W278" s="78"/>
      <c r="X278" s="78"/>
      <c r="Y278" s="74"/>
      <c r="Z278" s="74">
        <v>405.95309999999995</v>
      </c>
      <c r="AA278" s="74">
        <v>405.95309999999995</v>
      </c>
      <c r="AB278" s="78">
        <f t="shared" si="1178"/>
        <v>100</v>
      </c>
      <c r="AC278" s="74"/>
      <c r="AD278" s="74"/>
      <c r="AE278" s="78"/>
      <c r="AF278" s="78">
        <v>0</v>
      </c>
      <c r="AG278" s="78">
        <v>0</v>
      </c>
      <c r="AH278" s="74"/>
      <c r="AI278" s="78">
        <v>3037.56</v>
      </c>
      <c r="AJ278" s="78">
        <v>3037.56</v>
      </c>
      <c r="AK278" s="78">
        <f>AJ278/AI278*100</f>
        <v>100</v>
      </c>
      <c r="AL278" s="78"/>
      <c r="AM278" s="78"/>
      <c r="AN278" s="74"/>
      <c r="AO278" s="78">
        <v>51.020409999999998</v>
      </c>
      <c r="AP278" s="78">
        <v>51.020420000000001</v>
      </c>
      <c r="AQ278" s="74">
        <f>AP278/AO278*100</f>
        <v>100.00001959999929</v>
      </c>
      <c r="AR278" s="78">
        <v>70.95</v>
      </c>
      <c r="AS278" s="78">
        <v>70.95</v>
      </c>
      <c r="AT278" s="74">
        <f>AS278/AR278*100</f>
        <v>100</v>
      </c>
      <c r="AU278" s="78"/>
      <c r="AV278" s="78"/>
      <c r="AW278" s="74"/>
      <c r="AX278" s="78"/>
      <c r="AY278" s="78"/>
      <c r="AZ278" s="74"/>
      <c r="BA278" s="78"/>
      <c r="BB278" s="78"/>
      <c r="BC278" s="74"/>
      <c r="BD278" s="74"/>
      <c r="BE278" s="74"/>
      <c r="BF278" s="74"/>
      <c r="BG278" s="78">
        <v>0</v>
      </c>
      <c r="BH278" s="78"/>
      <c r="BI278" s="74"/>
      <c r="BJ278" s="78">
        <v>16880.099999999999</v>
      </c>
      <c r="BK278" s="74">
        <v>11253.394319999999</v>
      </c>
      <c r="BL278" s="78">
        <f t="shared" si="118"/>
        <v>66.666633017576913</v>
      </c>
      <c r="BM278" s="78"/>
      <c r="BN278" s="78"/>
      <c r="BO278" s="78"/>
      <c r="BP278" s="78"/>
      <c r="BQ278" s="78"/>
      <c r="BR278" s="78"/>
      <c r="BS278" s="78">
        <v>2782.9</v>
      </c>
      <c r="BT278" s="78">
        <v>2114.53361</v>
      </c>
      <c r="BU278" s="78">
        <f t="shared" si="121"/>
        <v>75.983097128894315</v>
      </c>
      <c r="BV278" s="78">
        <v>320</v>
      </c>
      <c r="BW278" s="78"/>
      <c r="BX278" s="78">
        <f t="shared" si="1232"/>
        <v>0</v>
      </c>
      <c r="BY278" s="78">
        <v>560</v>
      </c>
      <c r="BZ278" s="78">
        <v>5.0979999999999999</v>
      </c>
      <c r="CA278" s="78">
        <f t="shared" si="1234"/>
        <v>0.91035714285714275</v>
      </c>
      <c r="CB278" s="78"/>
      <c r="CC278" s="108"/>
      <c r="CD278" s="108"/>
      <c r="CE278" s="78"/>
      <c r="CF278" s="108"/>
      <c r="CG278" s="108"/>
      <c r="CH278" s="78"/>
      <c r="CI278" s="108"/>
      <c r="CJ278" s="108"/>
      <c r="CK278" s="78"/>
      <c r="CL278" s="108"/>
      <c r="CM278" s="108"/>
      <c r="CN278" s="78"/>
      <c r="CO278" s="108"/>
      <c r="CP278" s="108"/>
      <c r="CQ278" s="78"/>
      <c r="CR278" s="108"/>
      <c r="CS278" s="108"/>
      <c r="CT278" s="78"/>
      <c r="CU278" s="108"/>
      <c r="CV278" s="108"/>
      <c r="CW278" s="78"/>
      <c r="CX278" s="108"/>
      <c r="CY278" s="108"/>
      <c r="CZ278" s="78"/>
      <c r="DA278" s="129"/>
      <c r="DB278" s="74"/>
      <c r="DC278" s="78"/>
      <c r="DD278" s="108"/>
      <c r="DE278" s="108"/>
      <c r="DF278" s="78"/>
      <c r="DG278" s="78"/>
      <c r="DH278" s="78"/>
      <c r="DI278" s="78"/>
      <c r="DJ278" s="108"/>
      <c r="DK278" s="108"/>
      <c r="DL278" s="78"/>
      <c r="DM278" s="108"/>
      <c r="DN278" s="108"/>
      <c r="DO278" s="78"/>
      <c r="DP278" s="108"/>
      <c r="DQ278" s="108"/>
      <c r="DR278" s="78"/>
      <c r="DS278" s="108"/>
      <c r="DT278" s="108"/>
      <c r="DU278" s="78">
        <v>4505.7</v>
      </c>
      <c r="DV278" s="78">
        <v>2353.42796</v>
      </c>
      <c r="DW278" s="78">
        <f t="shared" si="132"/>
        <v>52.232238275961564</v>
      </c>
      <c r="DX278" s="78"/>
      <c r="DY278" s="108"/>
      <c r="DZ278" s="74"/>
      <c r="EA278" s="78">
        <v>3102.95</v>
      </c>
      <c r="EB278" s="78">
        <v>1979.1655600000001</v>
      </c>
      <c r="EC278" s="78">
        <f>EB278/EA278*100</f>
        <v>63.783353260606845</v>
      </c>
      <c r="ED278" s="78">
        <v>517.15</v>
      </c>
      <c r="EE278" s="78"/>
      <c r="EF278" s="78">
        <f>EE278/ED278*100</f>
        <v>0</v>
      </c>
      <c r="EG278" s="78">
        <v>720</v>
      </c>
      <c r="EH278" s="78"/>
      <c r="EI278" s="78">
        <f>EH278/EG278*100</f>
        <v>0</v>
      </c>
      <c r="EJ278" s="78">
        <v>1568.7460000000001</v>
      </c>
      <c r="EK278" s="78">
        <v>1568.7460000000001</v>
      </c>
      <c r="EL278" s="78">
        <f>EK278/EJ278*100</f>
        <v>100</v>
      </c>
      <c r="EM278" s="78"/>
      <c r="EN278" s="108"/>
      <c r="EO278" s="108"/>
      <c r="EP278" s="78">
        <v>4000</v>
      </c>
      <c r="EQ278" s="78">
        <v>3821.6415499999998</v>
      </c>
      <c r="ER278" s="78">
        <f t="shared" ref="ER278" si="1262">EQ278/EP278*100</f>
        <v>95.541038749999998</v>
      </c>
      <c r="ES278" s="78">
        <v>2000</v>
      </c>
      <c r="ET278" s="78">
        <v>1982.4071000000001</v>
      </c>
      <c r="EU278" s="78">
        <f t="shared" ref="EU278" si="1263">ET278/ES278*100</f>
        <v>99.120355000000004</v>
      </c>
      <c r="EV278" s="78"/>
      <c r="EW278" s="108"/>
      <c r="EX278" s="108"/>
      <c r="EY278" s="78"/>
      <c r="EZ278" s="108"/>
      <c r="FA278" s="108"/>
      <c r="FB278" s="78"/>
      <c r="FC278" s="108"/>
      <c r="FD278" s="108"/>
      <c r="FE278" s="78"/>
      <c r="FF278" s="108"/>
      <c r="FG278" s="108"/>
      <c r="FH278" s="78"/>
      <c r="FI278" s="108"/>
      <c r="FJ278" s="108"/>
      <c r="FK278" s="78"/>
      <c r="FL278" s="78"/>
      <c r="FM278" s="78"/>
      <c r="FN278" s="78"/>
      <c r="FO278" s="108"/>
      <c r="FP278" s="108"/>
      <c r="FQ278" s="78"/>
      <c r="FR278" s="78"/>
      <c r="FS278" s="78"/>
      <c r="FT278" s="78"/>
      <c r="FU278" s="78"/>
      <c r="FV278" s="74"/>
      <c r="FW278" s="78"/>
      <c r="FX278" s="78"/>
      <c r="FY278" s="78"/>
      <c r="FZ278" s="78"/>
      <c r="GA278" s="78"/>
      <c r="GB278" s="78"/>
      <c r="GC278" s="78"/>
      <c r="GD278" s="78"/>
      <c r="GE278" s="78"/>
      <c r="GF278" s="78"/>
      <c r="GG278" s="78"/>
      <c r="GH278" s="78"/>
      <c r="GI278" s="78"/>
      <c r="GJ278" s="78"/>
      <c r="GK278" s="78"/>
      <c r="GL278" s="78"/>
      <c r="GM278" s="78"/>
      <c r="GN278" s="78"/>
      <c r="GO278" s="78">
        <v>0</v>
      </c>
      <c r="GP278" s="78">
        <v>0</v>
      </c>
      <c r="GQ278" s="74"/>
      <c r="GR278" s="78">
        <v>0</v>
      </c>
      <c r="GS278" s="78">
        <v>0</v>
      </c>
      <c r="GT278" s="74"/>
      <c r="GU278" s="78">
        <v>0</v>
      </c>
      <c r="GV278" s="78">
        <v>0</v>
      </c>
      <c r="GW278" s="74"/>
      <c r="GX278" s="78">
        <v>646.6</v>
      </c>
      <c r="GY278" s="78"/>
      <c r="GZ278" s="74">
        <f t="shared" si="1261"/>
        <v>0</v>
      </c>
      <c r="HA278" s="78"/>
      <c r="HB278" s="78"/>
      <c r="HC278" s="74"/>
    </row>
    <row r="279" spans="1:211" s="31" customFormat="1" ht="15.75" x14ac:dyDescent="0.25">
      <c r="A279" s="41" t="s">
        <v>571</v>
      </c>
      <c r="B279" s="134">
        <f t="shared" si="1169"/>
        <v>6080</v>
      </c>
      <c r="C279" s="134">
        <f t="shared" si="1170"/>
        <v>6080</v>
      </c>
      <c r="D279" s="74">
        <f t="shared" si="104"/>
        <v>100</v>
      </c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8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>
        <v>320</v>
      </c>
      <c r="BE279" s="74">
        <v>320</v>
      </c>
      <c r="BF279" s="74">
        <f t="shared" ref="BF279:BF284" si="1264">BE279/BD279*100</f>
        <v>100</v>
      </c>
      <c r="BG279" s="74"/>
      <c r="BH279" s="74"/>
      <c r="BI279" s="74"/>
      <c r="BJ279" s="112"/>
      <c r="BK279" s="112"/>
      <c r="BL279" s="112"/>
      <c r="BM279" s="74"/>
      <c r="BN279" s="74"/>
      <c r="BO279" s="109"/>
      <c r="BP279" s="74"/>
      <c r="BQ279" s="74"/>
      <c r="BR279" s="109"/>
      <c r="BS279" s="74"/>
      <c r="BT279" s="74"/>
      <c r="BU279" s="109"/>
      <c r="BV279" s="74"/>
      <c r="BW279" s="74"/>
      <c r="BX279" s="109"/>
      <c r="BY279" s="74"/>
      <c r="BZ279" s="74"/>
      <c r="CA279" s="109"/>
      <c r="CB279" s="74"/>
      <c r="CC279" s="74"/>
      <c r="CD279" s="109"/>
      <c r="CE279" s="74"/>
      <c r="CF279" s="74"/>
      <c r="CG279" s="109"/>
      <c r="CH279" s="74"/>
      <c r="CI279" s="74"/>
      <c r="CJ279" s="109"/>
      <c r="CK279" s="74"/>
      <c r="CL279" s="74"/>
      <c r="CM279" s="109"/>
      <c r="CN279" s="74"/>
      <c r="CO279" s="74"/>
      <c r="CP279" s="109"/>
      <c r="CQ279" s="74"/>
      <c r="CR279" s="74"/>
      <c r="CS279" s="109"/>
      <c r="CT279" s="74"/>
      <c r="CU279" s="74"/>
      <c r="CV279" s="109"/>
      <c r="CW279" s="74"/>
      <c r="CX279" s="74"/>
      <c r="CY279" s="109"/>
      <c r="CZ279" s="74"/>
      <c r="DA279" s="74"/>
      <c r="DB279" s="74"/>
      <c r="DC279" s="74"/>
      <c r="DD279" s="74"/>
      <c r="DE279" s="109"/>
      <c r="DF279" s="74"/>
      <c r="DG279" s="74"/>
      <c r="DH279" s="78"/>
      <c r="DI279" s="78"/>
      <c r="DJ279" s="74"/>
      <c r="DK279" s="109"/>
      <c r="DL279" s="78"/>
      <c r="DM279" s="74"/>
      <c r="DN279" s="109"/>
      <c r="DO279" s="78"/>
      <c r="DP279" s="74"/>
      <c r="DQ279" s="109"/>
      <c r="DR279" s="78"/>
      <c r="DS279" s="74"/>
      <c r="DT279" s="109"/>
      <c r="DU279" s="78"/>
      <c r="DV279" s="74"/>
      <c r="DW279" s="109"/>
      <c r="DX279" s="78">
        <v>2880</v>
      </c>
      <c r="DY279" s="74">
        <v>2880</v>
      </c>
      <c r="DZ279" s="74">
        <f t="shared" si="1075"/>
        <v>100</v>
      </c>
      <c r="EA279" s="78"/>
      <c r="EB279" s="74"/>
      <c r="EC279" s="109"/>
      <c r="ED279" s="78"/>
      <c r="EE279" s="74"/>
      <c r="EF279" s="109"/>
      <c r="EG279" s="78"/>
      <c r="EH279" s="74"/>
      <c r="EI279" s="109"/>
      <c r="EJ279" s="78"/>
      <c r="EK279" s="74"/>
      <c r="EL279" s="109"/>
      <c r="EM279" s="78"/>
      <c r="EN279" s="74"/>
      <c r="EO279" s="109"/>
      <c r="EP279" s="74"/>
      <c r="EQ279" s="74"/>
      <c r="ER279" s="109"/>
      <c r="ES279" s="74"/>
      <c r="ET279" s="74"/>
      <c r="EU279" s="109"/>
      <c r="EV279" s="78"/>
      <c r="EW279" s="74"/>
      <c r="EX279" s="109"/>
      <c r="EY279" s="78"/>
      <c r="EZ279" s="74"/>
      <c r="FA279" s="109"/>
      <c r="FB279" s="78"/>
      <c r="FC279" s="74"/>
      <c r="FD279" s="109"/>
      <c r="FE279" s="78"/>
      <c r="FF279" s="74"/>
      <c r="FG279" s="109"/>
      <c r="FH279" s="78"/>
      <c r="FI279" s="74"/>
      <c r="FJ279" s="109"/>
      <c r="FK279" s="74"/>
      <c r="FL279" s="74"/>
      <c r="FM279" s="109"/>
      <c r="FN279" s="78"/>
      <c r="FO279" s="74"/>
      <c r="FP279" s="109"/>
      <c r="FQ279" s="74"/>
      <c r="FR279" s="74"/>
      <c r="FS279" s="109"/>
      <c r="FT279" s="74">
        <v>2880</v>
      </c>
      <c r="FU279" s="74">
        <v>2880</v>
      </c>
      <c r="FV279" s="74">
        <f>FU279/FT279*100</f>
        <v>100</v>
      </c>
      <c r="FW279" s="74"/>
      <c r="FX279" s="74"/>
      <c r="FY279" s="109"/>
      <c r="FZ279" s="74"/>
      <c r="GA279" s="74"/>
      <c r="GB279" s="109"/>
      <c r="GC279" s="74"/>
      <c r="GD279" s="74"/>
      <c r="GE279" s="109"/>
      <c r="GF279" s="74"/>
      <c r="GG279" s="74"/>
      <c r="GH279" s="109"/>
      <c r="GI279" s="74"/>
      <c r="GJ279" s="74"/>
      <c r="GK279" s="109"/>
      <c r="GL279" s="74"/>
      <c r="GM279" s="74"/>
      <c r="GN279" s="109"/>
      <c r="GO279" s="74"/>
      <c r="GP279" s="74"/>
      <c r="GQ279" s="74"/>
      <c r="GR279" s="74"/>
      <c r="GS279" s="74"/>
      <c r="GT279" s="74"/>
      <c r="GU279" s="74"/>
      <c r="GV279" s="74"/>
      <c r="GW279" s="74"/>
      <c r="GX279" s="74"/>
      <c r="GY279" s="74"/>
      <c r="GZ279" s="74"/>
      <c r="HA279" s="74"/>
      <c r="HB279" s="74"/>
      <c r="HC279" s="74"/>
    </row>
    <row r="280" spans="1:211" s="31" customFormat="1" ht="15.75" x14ac:dyDescent="0.25">
      <c r="A280" s="41" t="s">
        <v>572</v>
      </c>
      <c r="B280" s="134">
        <f t="shared" si="1169"/>
        <v>10579.1</v>
      </c>
      <c r="C280" s="134">
        <f t="shared" si="1170"/>
        <v>8352.0658399999993</v>
      </c>
      <c r="D280" s="74">
        <f t="shared" si="104"/>
        <v>78.948737038122331</v>
      </c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8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112"/>
      <c r="BK280" s="112"/>
      <c r="BL280" s="112"/>
      <c r="BM280" s="74"/>
      <c r="BN280" s="74"/>
      <c r="BO280" s="109"/>
      <c r="BP280" s="74"/>
      <c r="BQ280" s="74"/>
      <c r="BR280" s="109"/>
      <c r="BS280" s="74"/>
      <c r="BT280" s="74"/>
      <c r="BU280" s="109"/>
      <c r="BV280" s="74"/>
      <c r="BW280" s="74"/>
      <c r="BX280" s="109"/>
      <c r="BY280" s="74"/>
      <c r="BZ280" s="74"/>
      <c r="CA280" s="109"/>
      <c r="CB280" s="74"/>
      <c r="CC280" s="74"/>
      <c r="CD280" s="109"/>
      <c r="CE280" s="74"/>
      <c r="CF280" s="74"/>
      <c r="CG280" s="109"/>
      <c r="CH280" s="74"/>
      <c r="CI280" s="74"/>
      <c r="CJ280" s="109"/>
      <c r="CK280" s="74"/>
      <c r="CL280" s="74"/>
      <c r="CM280" s="109"/>
      <c r="CN280" s="74"/>
      <c r="CO280" s="74"/>
      <c r="CP280" s="109"/>
      <c r="CQ280" s="74"/>
      <c r="CR280" s="74"/>
      <c r="CS280" s="109"/>
      <c r="CT280" s="74"/>
      <c r="CU280" s="74"/>
      <c r="CV280" s="109"/>
      <c r="CW280" s="74"/>
      <c r="CX280" s="74"/>
      <c r="CY280" s="109"/>
      <c r="CZ280" s="74">
        <v>397.1</v>
      </c>
      <c r="DA280" s="74">
        <v>397.1</v>
      </c>
      <c r="DB280" s="74">
        <f>DA280/CZ280*100</f>
        <v>100</v>
      </c>
      <c r="DC280" s="74"/>
      <c r="DD280" s="74"/>
      <c r="DE280" s="109"/>
      <c r="DF280" s="74"/>
      <c r="DG280" s="74"/>
      <c r="DH280" s="78"/>
      <c r="DI280" s="78"/>
      <c r="DJ280" s="74"/>
      <c r="DK280" s="109"/>
      <c r="DL280" s="78"/>
      <c r="DM280" s="74"/>
      <c r="DN280" s="109"/>
      <c r="DO280" s="78"/>
      <c r="DP280" s="74"/>
      <c r="DQ280" s="109"/>
      <c r="DR280" s="78"/>
      <c r="DS280" s="74"/>
      <c r="DT280" s="109"/>
      <c r="DU280" s="78"/>
      <c r="DV280" s="74"/>
      <c r="DW280" s="109"/>
      <c r="DX280" s="78">
        <v>5091</v>
      </c>
      <c r="DY280" s="74">
        <v>5091</v>
      </c>
      <c r="DZ280" s="74">
        <f t="shared" si="1075"/>
        <v>100</v>
      </c>
      <c r="EA280" s="78"/>
      <c r="EB280" s="74"/>
      <c r="EC280" s="109"/>
      <c r="ED280" s="78"/>
      <c r="EE280" s="74"/>
      <c r="EF280" s="109"/>
      <c r="EG280" s="78"/>
      <c r="EH280" s="74"/>
      <c r="EI280" s="109"/>
      <c r="EJ280" s="78"/>
      <c r="EK280" s="74"/>
      <c r="EL280" s="109"/>
      <c r="EM280" s="78"/>
      <c r="EN280" s="74"/>
      <c r="EO280" s="109"/>
      <c r="EP280" s="74"/>
      <c r="EQ280" s="74"/>
      <c r="ER280" s="109"/>
      <c r="ES280" s="74"/>
      <c r="ET280" s="74"/>
      <c r="EU280" s="109"/>
      <c r="EV280" s="78"/>
      <c r="EW280" s="74"/>
      <c r="EX280" s="109"/>
      <c r="EY280" s="78"/>
      <c r="EZ280" s="74"/>
      <c r="FA280" s="109"/>
      <c r="FB280" s="78"/>
      <c r="FC280" s="74"/>
      <c r="FD280" s="109"/>
      <c r="FE280" s="78"/>
      <c r="FF280" s="74"/>
      <c r="FG280" s="109"/>
      <c r="FH280" s="78"/>
      <c r="FI280" s="74"/>
      <c r="FJ280" s="109"/>
      <c r="FK280" s="74"/>
      <c r="FL280" s="74"/>
      <c r="FM280" s="109"/>
      <c r="FN280" s="78"/>
      <c r="FO280" s="74"/>
      <c r="FP280" s="109"/>
      <c r="FQ280" s="74"/>
      <c r="FR280" s="74"/>
      <c r="FS280" s="109"/>
      <c r="FT280" s="74">
        <v>5091</v>
      </c>
      <c r="FU280" s="74">
        <v>2863.9658399999998</v>
      </c>
      <c r="FV280" s="74">
        <f t="shared" ref="FV280:FV286" si="1265">FU280/FT280*100</f>
        <v>56.255467295226872</v>
      </c>
      <c r="FW280" s="74"/>
      <c r="FX280" s="74"/>
      <c r="FY280" s="109"/>
      <c r="FZ280" s="74"/>
      <c r="GA280" s="74"/>
      <c r="GB280" s="109"/>
      <c r="GC280" s="74"/>
      <c r="GD280" s="74"/>
      <c r="GE280" s="109"/>
      <c r="GF280" s="74"/>
      <c r="GG280" s="74"/>
      <c r="GH280" s="109"/>
      <c r="GI280" s="74"/>
      <c r="GJ280" s="74"/>
      <c r="GK280" s="109"/>
      <c r="GL280" s="74"/>
      <c r="GM280" s="74"/>
      <c r="GN280" s="109"/>
      <c r="GO280" s="74"/>
      <c r="GP280" s="74"/>
      <c r="GQ280" s="74"/>
      <c r="GR280" s="74"/>
      <c r="GS280" s="74"/>
      <c r="GT280" s="74"/>
      <c r="GU280" s="74"/>
      <c r="GV280" s="74"/>
      <c r="GW280" s="74"/>
      <c r="GX280" s="74"/>
      <c r="GY280" s="74"/>
      <c r="GZ280" s="74"/>
      <c r="HA280" s="74"/>
      <c r="HB280" s="74"/>
      <c r="HC280" s="74"/>
    </row>
    <row r="281" spans="1:211" s="31" customFormat="1" ht="15.75" x14ac:dyDescent="0.25">
      <c r="A281" s="41" t="s">
        <v>575</v>
      </c>
      <c r="B281" s="134">
        <f t="shared" si="1169"/>
        <v>6834</v>
      </c>
      <c r="C281" s="134">
        <f t="shared" si="1170"/>
        <v>4731.3507600000003</v>
      </c>
      <c r="D281" s="74">
        <f t="shared" si="104"/>
        <v>69.232525021949087</v>
      </c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8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112"/>
      <c r="BK281" s="112"/>
      <c r="BL281" s="112"/>
      <c r="BM281" s="74"/>
      <c r="BN281" s="74"/>
      <c r="BO281" s="109"/>
      <c r="BP281" s="74"/>
      <c r="BQ281" s="74"/>
      <c r="BR281" s="109"/>
      <c r="BS281" s="74"/>
      <c r="BT281" s="74"/>
      <c r="BU281" s="109"/>
      <c r="BV281" s="74"/>
      <c r="BW281" s="74"/>
      <c r="BX281" s="109"/>
      <c r="BY281" s="74"/>
      <c r="BZ281" s="74"/>
      <c r="CA281" s="109"/>
      <c r="CB281" s="74"/>
      <c r="CC281" s="74"/>
      <c r="CD281" s="109"/>
      <c r="CE281" s="74"/>
      <c r="CF281" s="74"/>
      <c r="CG281" s="109"/>
      <c r="CH281" s="74"/>
      <c r="CI281" s="74"/>
      <c r="CJ281" s="109"/>
      <c r="CK281" s="74"/>
      <c r="CL281" s="74"/>
      <c r="CM281" s="109"/>
      <c r="CN281" s="74"/>
      <c r="CO281" s="74"/>
      <c r="CP281" s="109"/>
      <c r="CQ281" s="74"/>
      <c r="CR281" s="74"/>
      <c r="CS281" s="109"/>
      <c r="CT281" s="74"/>
      <c r="CU281" s="74"/>
      <c r="CV281" s="109"/>
      <c r="CW281" s="74"/>
      <c r="CX281" s="74"/>
      <c r="CY281" s="109"/>
      <c r="CZ281" s="74"/>
      <c r="DA281" s="74"/>
      <c r="DB281" s="109"/>
      <c r="DC281" s="74"/>
      <c r="DD281" s="74"/>
      <c r="DE281" s="109"/>
      <c r="DF281" s="74"/>
      <c r="DG281" s="74"/>
      <c r="DH281" s="78"/>
      <c r="DI281" s="78"/>
      <c r="DJ281" s="74"/>
      <c r="DK281" s="109"/>
      <c r="DL281" s="78"/>
      <c r="DM281" s="74"/>
      <c r="DN281" s="109"/>
      <c r="DO281" s="78"/>
      <c r="DP281" s="74"/>
      <c r="DQ281" s="109"/>
      <c r="DR281" s="78"/>
      <c r="DS281" s="74"/>
      <c r="DT281" s="109"/>
      <c r="DU281" s="78"/>
      <c r="DV281" s="74"/>
      <c r="DW281" s="109"/>
      <c r="DX281" s="78">
        <v>3417</v>
      </c>
      <c r="DY281" s="74">
        <v>3417</v>
      </c>
      <c r="DZ281" s="74">
        <f t="shared" si="1075"/>
        <v>100</v>
      </c>
      <c r="EA281" s="78"/>
      <c r="EB281" s="74"/>
      <c r="EC281" s="109"/>
      <c r="ED281" s="78"/>
      <c r="EE281" s="74"/>
      <c r="EF281" s="109"/>
      <c r="EG281" s="78"/>
      <c r="EH281" s="74"/>
      <c r="EI281" s="109"/>
      <c r="EJ281" s="78"/>
      <c r="EK281" s="74"/>
      <c r="EL281" s="109"/>
      <c r="EM281" s="78"/>
      <c r="EN281" s="74"/>
      <c r="EO281" s="109"/>
      <c r="EP281" s="74"/>
      <c r="EQ281" s="74"/>
      <c r="ER281" s="109"/>
      <c r="ES281" s="74"/>
      <c r="ET281" s="74"/>
      <c r="EU281" s="109"/>
      <c r="EV281" s="78"/>
      <c r="EW281" s="74"/>
      <c r="EX281" s="109"/>
      <c r="EY281" s="78"/>
      <c r="EZ281" s="74"/>
      <c r="FA281" s="109"/>
      <c r="FB281" s="78"/>
      <c r="FC281" s="74"/>
      <c r="FD281" s="109"/>
      <c r="FE281" s="78"/>
      <c r="FF281" s="74"/>
      <c r="FG281" s="109"/>
      <c r="FH281" s="78"/>
      <c r="FI281" s="74"/>
      <c r="FJ281" s="109"/>
      <c r="FK281" s="74"/>
      <c r="FL281" s="74"/>
      <c r="FM281" s="109"/>
      <c r="FN281" s="78"/>
      <c r="FO281" s="74"/>
      <c r="FP281" s="109"/>
      <c r="FQ281" s="74"/>
      <c r="FR281" s="74"/>
      <c r="FS281" s="109"/>
      <c r="FT281" s="74">
        <v>3417</v>
      </c>
      <c r="FU281" s="74">
        <v>1314.35076</v>
      </c>
      <c r="FV281" s="74">
        <f t="shared" si="1265"/>
        <v>38.46505004389816</v>
      </c>
      <c r="FW281" s="74"/>
      <c r="FX281" s="74"/>
      <c r="FY281" s="109"/>
      <c r="FZ281" s="74"/>
      <c r="GA281" s="74"/>
      <c r="GB281" s="109"/>
      <c r="GC281" s="74"/>
      <c r="GD281" s="74"/>
      <c r="GE281" s="109"/>
      <c r="GF281" s="74"/>
      <c r="GG281" s="74"/>
      <c r="GH281" s="109"/>
      <c r="GI281" s="74"/>
      <c r="GJ281" s="74"/>
      <c r="GK281" s="109"/>
      <c r="GL281" s="74"/>
      <c r="GM281" s="74"/>
      <c r="GN281" s="109"/>
      <c r="GO281" s="74"/>
      <c r="GP281" s="74"/>
      <c r="GQ281" s="74"/>
      <c r="GR281" s="74"/>
      <c r="GS281" s="74"/>
      <c r="GT281" s="74"/>
      <c r="GU281" s="74"/>
      <c r="GV281" s="74"/>
      <c r="GW281" s="74"/>
      <c r="GX281" s="74"/>
      <c r="GY281" s="74"/>
      <c r="GZ281" s="74"/>
      <c r="HA281" s="74"/>
      <c r="HB281" s="74"/>
      <c r="HC281" s="74"/>
    </row>
    <row r="282" spans="1:211" s="31" customFormat="1" ht="15.75" x14ac:dyDescent="0.25">
      <c r="A282" s="41" t="s">
        <v>410</v>
      </c>
      <c r="B282" s="134">
        <f t="shared" si="1169"/>
        <v>15870</v>
      </c>
      <c r="C282" s="134">
        <f t="shared" si="1170"/>
        <v>14534.676799999999</v>
      </c>
      <c r="D282" s="74">
        <f t="shared" si="104"/>
        <v>91.585865154379334</v>
      </c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8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112"/>
      <c r="BK282" s="112"/>
      <c r="BL282" s="112"/>
      <c r="BM282" s="74"/>
      <c r="BN282" s="74"/>
      <c r="BO282" s="109"/>
      <c r="BP282" s="74"/>
      <c r="BQ282" s="74"/>
      <c r="BR282" s="109"/>
      <c r="BS282" s="74"/>
      <c r="BT282" s="74"/>
      <c r="BU282" s="109"/>
      <c r="BV282" s="74"/>
      <c r="BW282" s="74"/>
      <c r="BX282" s="109"/>
      <c r="BY282" s="74"/>
      <c r="BZ282" s="74"/>
      <c r="CA282" s="109"/>
      <c r="CB282" s="74"/>
      <c r="CC282" s="74"/>
      <c r="CD282" s="109"/>
      <c r="CE282" s="74"/>
      <c r="CF282" s="74"/>
      <c r="CG282" s="109"/>
      <c r="CH282" s="74"/>
      <c r="CI282" s="74"/>
      <c r="CJ282" s="109"/>
      <c r="CK282" s="74"/>
      <c r="CL282" s="74"/>
      <c r="CM282" s="109"/>
      <c r="CN282" s="74"/>
      <c r="CO282" s="74"/>
      <c r="CP282" s="109"/>
      <c r="CQ282" s="74"/>
      <c r="CR282" s="74"/>
      <c r="CS282" s="109"/>
      <c r="CT282" s="74"/>
      <c r="CU282" s="74"/>
      <c r="CV282" s="109"/>
      <c r="CW282" s="74"/>
      <c r="CX282" s="74"/>
      <c r="CY282" s="109"/>
      <c r="CZ282" s="74"/>
      <c r="DA282" s="74"/>
      <c r="DB282" s="74"/>
      <c r="DC282" s="74"/>
      <c r="DD282" s="74"/>
      <c r="DE282" s="109"/>
      <c r="DF282" s="74"/>
      <c r="DG282" s="74"/>
      <c r="DH282" s="78"/>
      <c r="DI282" s="78"/>
      <c r="DJ282" s="74"/>
      <c r="DK282" s="109"/>
      <c r="DL282" s="78"/>
      <c r="DM282" s="74"/>
      <c r="DN282" s="109"/>
      <c r="DO282" s="78"/>
      <c r="DP282" s="74"/>
      <c r="DQ282" s="109"/>
      <c r="DR282" s="78"/>
      <c r="DS282" s="74"/>
      <c r="DT282" s="109"/>
      <c r="DU282" s="78"/>
      <c r="DV282" s="74"/>
      <c r="DW282" s="109"/>
      <c r="DX282" s="78">
        <v>7935</v>
      </c>
      <c r="DY282" s="74">
        <v>7438.2767999999996</v>
      </c>
      <c r="DZ282" s="74">
        <f t="shared" si="1075"/>
        <v>93.740098298676742</v>
      </c>
      <c r="EA282" s="78"/>
      <c r="EB282" s="74"/>
      <c r="EC282" s="109"/>
      <c r="ED282" s="78"/>
      <c r="EE282" s="74"/>
      <c r="EF282" s="109"/>
      <c r="EG282" s="78"/>
      <c r="EH282" s="74"/>
      <c r="EI282" s="109"/>
      <c r="EJ282" s="78"/>
      <c r="EK282" s="74"/>
      <c r="EL282" s="109"/>
      <c r="EM282" s="78"/>
      <c r="EN282" s="74"/>
      <c r="EO282" s="109"/>
      <c r="EP282" s="74"/>
      <c r="EQ282" s="74"/>
      <c r="ER282" s="109"/>
      <c r="ES282" s="74"/>
      <c r="ET282" s="74"/>
      <c r="EU282" s="109"/>
      <c r="EV282" s="78"/>
      <c r="EW282" s="74"/>
      <c r="EX282" s="109"/>
      <c r="EY282" s="78"/>
      <c r="EZ282" s="74"/>
      <c r="FA282" s="109"/>
      <c r="FB282" s="78"/>
      <c r="FC282" s="74"/>
      <c r="FD282" s="109"/>
      <c r="FE282" s="78"/>
      <c r="FF282" s="74"/>
      <c r="FG282" s="109"/>
      <c r="FH282" s="78"/>
      <c r="FI282" s="74"/>
      <c r="FJ282" s="109"/>
      <c r="FK282" s="74"/>
      <c r="FL282" s="74"/>
      <c r="FM282" s="109"/>
      <c r="FN282" s="78"/>
      <c r="FO282" s="74"/>
      <c r="FP282" s="109"/>
      <c r="FQ282" s="74"/>
      <c r="FR282" s="74"/>
      <c r="FS282" s="109"/>
      <c r="FT282" s="74">
        <v>7935</v>
      </c>
      <c r="FU282" s="74">
        <v>7096.4</v>
      </c>
      <c r="FV282" s="74">
        <f t="shared" si="1265"/>
        <v>89.431632010081913</v>
      </c>
      <c r="FW282" s="74"/>
      <c r="FX282" s="74"/>
      <c r="FY282" s="109"/>
      <c r="FZ282" s="74"/>
      <c r="GA282" s="74"/>
      <c r="GB282" s="109"/>
      <c r="GC282" s="74"/>
      <c r="GD282" s="74"/>
      <c r="GE282" s="109"/>
      <c r="GF282" s="74"/>
      <c r="GG282" s="74"/>
      <c r="GH282" s="109"/>
      <c r="GI282" s="74"/>
      <c r="GJ282" s="74"/>
      <c r="GK282" s="109"/>
      <c r="GL282" s="74"/>
      <c r="GM282" s="74"/>
      <c r="GN282" s="109"/>
      <c r="GO282" s="74"/>
      <c r="GP282" s="74"/>
      <c r="GQ282" s="74"/>
      <c r="GR282" s="74"/>
      <c r="GS282" s="74"/>
      <c r="GT282" s="74"/>
      <c r="GU282" s="74"/>
      <c r="GV282" s="74"/>
      <c r="GW282" s="74"/>
      <c r="GX282" s="74"/>
      <c r="GY282" s="74"/>
      <c r="GZ282" s="74"/>
      <c r="HA282" s="74"/>
      <c r="HB282" s="74"/>
      <c r="HC282" s="74"/>
    </row>
    <row r="283" spans="1:211" s="31" customFormat="1" ht="15.75" x14ac:dyDescent="0.25">
      <c r="A283" s="41" t="s">
        <v>643</v>
      </c>
      <c r="B283" s="134">
        <f t="shared" si="1169"/>
        <v>5714</v>
      </c>
      <c r="C283" s="134">
        <f t="shared" si="1170"/>
        <v>5714</v>
      </c>
      <c r="D283" s="74">
        <f t="shared" si="104"/>
        <v>100</v>
      </c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8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>
        <v>350</v>
      </c>
      <c r="BE283" s="74">
        <v>350</v>
      </c>
      <c r="BF283" s="74">
        <f t="shared" si="1264"/>
        <v>100</v>
      </c>
      <c r="BG283" s="74"/>
      <c r="BH283" s="74"/>
      <c r="BI283" s="74"/>
      <c r="BJ283" s="112"/>
      <c r="BK283" s="112"/>
      <c r="BL283" s="112"/>
      <c r="BM283" s="74"/>
      <c r="BN283" s="74"/>
      <c r="BO283" s="109"/>
      <c r="BP283" s="74"/>
      <c r="BQ283" s="74"/>
      <c r="BR283" s="109"/>
      <c r="BS283" s="74"/>
      <c r="BT283" s="74"/>
      <c r="BU283" s="109"/>
      <c r="BV283" s="74"/>
      <c r="BW283" s="74"/>
      <c r="BX283" s="109"/>
      <c r="BY283" s="74"/>
      <c r="BZ283" s="74"/>
      <c r="CA283" s="109"/>
      <c r="CB283" s="74"/>
      <c r="CC283" s="74"/>
      <c r="CD283" s="109"/>
      <c r="CE283" s="74"/>
      <c r="CF283" s="74"/>
      <c r="CG283" s="109"/>
      <c r="CH283" s="74"/>
      <c r="CI283" s="74"/>
      <c r="CJ283" s="109"/>
      <c r="CK283" s="74"/>
      <c r="CL283" s="74"/>
      <c r="CM283" s="109"/>
      <c r="CN283" s="74"/>
      <c r="CO283" s="74"/>
      <c r="CP283" s="109"/>
      <c r="CQ283" s="74"/>
      <c r="CR283" s="74"/>
      <c r="CS283" s="109"/>
      <c r="CT283" s="74"/>
      <c r="CU283" s="74"/>
      <c r="CV283" s="109"/>
      <c r="CW283" s="74"/>
      <c r="CX283" s="74"/>
      <c r="CY283" s="109"/>
      <c r="CZ283" s="74"/>
      <c r="DA283" s="74"/>
      <c r="DB283" s="74"/>
      <c r="DC283" s="74"/>
      <c r="DD283" s="74"/>
      <c r="DE283" s="109"/>
      <c r="DF283" s="74"/>
      <c r="DG283" s="74"/>
      <c r="DH283" s="78"/>
      <c r="DI283" s="78"/>
      <c r="DJ283" s="74"/>
      <c r="DK283" s="109"/>
      <c r="DL283" s="78"/>
      <c r="DM283" s="74"/>
      <c r="DN283" s="109"/>
      <c r="DO283" s="78"/>
      <c r="DP283" s="74"/>
      <c r="DQ283" s="109"/>
      <c r="DR283" s="78"/>
      <c r="DS283" s="74"/>
      <c r="DT283" s="109"/>
      <c r="DU283" s="78"/>
      <c r="DV283" s="74"/>
      <c r="DW283" s="109"/>
      <c r="DX283" s="78">
        <v>2682</v>
      </c>
      <c r="DY283" s="74">
        <v>2682</v>
      </c>
      <c r="DZ283" s="74">
        <f t="shared" si="1075"/>
        <v>100</v>
      </c>
      <c r="EA283" s="78"/>
      <c r="EB283" s="74"/>
      <c r="EC283" s="109"/>
      <c r="ED283" s="78"/>
      <c r="EE283" s="74"/>
      <c r="EF283" s="109"/>
      <c r="EG283" s="78"/>
      <c r="EH283" s="74"/>
      <c r="EI283" s="109"/>
      <c r="EJ283" s="78"/>
      <c r="EK283" s="74"/>
      <c r="EL283" s="109"/>
      <c r="EM283" s="78"/>
      <c r="EN283" s="74"/>
      <c r="EO283" s="109"/>
      <c r="EP283" s="74"/>
      <c r="EQ283" s="74"/>
      <c r="ER283" s="109"/>
      <c r="ES283" s="74"/>
      <c r="ET283" s="74"/>
      <c r="EU283" s="109"/>
      <c r="EV283" s="78"/>
      <c r="EW283" s="74"/>
      <c r="EX283" s="109"/>
      <c r="EY283" s="78"/>
      <c r="EZ283" s="74"/>
      <c r="FA283" s="109"/>
      <c r="FB283" s="78"/>
      <c r="FC283" s="74"/>
      <c r="FD283" s="109"/>
      <c r="FE283" s="78"/>
      <c r="FF283" s="74"/>
      <c r="FG283" s="109"/>
      <c r="FH283" s="78"/>
      <c r="FI283" s="74"/>
      <c r="FJ283" s="109"/>
      <c r="FK283" s="74"/>
      <c r="FL283" s="74"/>
      <c r="FM283" s="109"/>
      <c r="FN283" s="78"/>
      <c r="FO283" s="74"/>
      <c r="FP283" s="109"/>
      <c r="FQ283" s="74"/>
      <c r="FR283" s="74"/>
      <c r="FS283" s="109"/>
      <c r="FT283" s="74">
        <v>2682</v>
      </c>
      <c r="FU283" s="74">
        <v>2682</v>
      </c>
      <c r="FV283" s="74">
        <f t="shared" si="1265"/>
        <v>100</v>
      </c>
      <c r="FW283" s="74"/>
      <c r="FX283" s="74"/>
      <c r="FY283" s="109"/>
      <c r="FZ283" s="74"/>
      <c r="GA283" s="74"/>
      <c r="GB283" s="109"/>
      <c r="GC283" s="74"/>
      <c r="GD283" s="74"/>
      <c r="GE283" s="109"/>
      <c r="GF283" s="74"/>
      <c r="GG283" s="74"/>
      <c r="GH283" s="109"/>
      <c r="GI283" s="74"/>
      <c r="GJ283" s="74"/>
      <c r="GK283" s="109"/>
      <c r="GL283" s="74"/>
      <c r="GM283" s="74"/>
      <c r="GN283" s="109"/>
      <c r="GO283" s="74"/>
      <c r="GP283" s="74"/>
      <c r="GQ283" s="74"/>
      <c r="GR283" s="74"/>
      <c r="GS283" s="74"/>
      <c r="GT283" s="74"/>
      <c r="GU283" s="74"/>
      <c r="GV283" s="74"/>
      <c r="GW283" s="74"/>
      <c r="GX283" s="74"/>
      <c r="GY283" s="74"/>
      <c r="GZ283" s="74"/>
      <c r="HA283" s="74"/>
      <c r="HB283" s="74"/>
      <c r="HC283" s="74"/>
    </row>
    <row r="284" spans="1:211" s="31" customFormat="1" ht="15.75" x14ac:dyDescent="0.25">
      <c r="A284" s="41" t="s">
        <v>573</v>
      </c>
      <c r="B284" s="134">
        <f t="shared" si="1169"/>
        <v>15030</v>
      </c>
      <c r="C284" s="134">
        <f t="shared" si="1170"/>
        <v>15030</v>
      </c>
      <c r="D284" s="74">
        <f t="shared" si="104"/>
        <v>100</v>
      </c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8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>
        <v>960</v>
      </c>
      <c r="BE284" s="74">
        <v>960</v>
      </c>
      <c r="BF284" s="74">
        <f t="shared" si="1264"/>
        <v>100</v>
      </c>
      <c r="BG284" s="74"/>
      <c r="BH284" s="74"/>
      <c r="BI284" s="74"/>
      <c r="BJ284" s="112"/>
      <c r="BK284" s="112"/>
      <c r="BL284" s="112"/>
      <c r="BM284" s="74"/>
      <c r="BN284" s="74"/>
      <c r="BO284" s="109"/>
      <c r="BP284" s="74"/>
      <c r="BQ284" s="74"/>
      <c r="BR284" s="109"/>
      <c r="BS284" s="74"/>
      <c r="BT284" s="74"/>
      <c r="BU284" s="109"/>
      <c r="BV284" s="74"/>
      <c r="BW284" s="74"/>
      <c r="BX284" s="109"/>
      <c r="BY284" s="74"/>
      <c r="BZ284" s="74"/>
      <c r="CA284" s="109"/>
      <c r="CB284" s="74"/>
      <c r="CC284" s="74"/>
      <c r="CD284" s="109"/>
      <c r="CE284" s="74"/>
      <c r="CF284" s="74"/>
      <c r="CG284" s="109"/>
      <c r="CH284" s="74"/>
      <c r="CI284" s="74"/>
      <c r="CJ284" s="109"/>
      <c r="CK284" s="74"/>
      <c r="CL284" s="74"/>
      <c r="CM284" s="109"/>
      <c r="CN284" s="74"/>
      <c r="CO284" s="74"/>
      <c r="CP284" s="109"/>
      <c r="CQ284" s="74"/>
      <c r="CR284" s="74"/>
      <c r="CS284" s="109"/>
      <c r="CT284" s="74"/>
      <c r="CU284" s="74"/>
      <c r="CV284" s="109"/>
      <c r="CW284" s="74"/>
      <c r="CX284" s="74"/>
      <c r="CY284" s="109"/>
      <c r="CZ284" s="74"/>
      <c r="DA284" s="74"/>
      <c r="DB284" s="109"/>
      <c r="DC284" s="74"/>
      <c r="DD284" s="74"/>
      <c r="DE284" s="109"/>
      <c r="DF284" s="74"/>
      <c r="DG284" s="74"/>
      <c r="DH284" s="78"/>
      <c r="DI284" s="78"/>
      <c r="DJ284" s="74"/>
      <c r="DK284" s="109"/>
      <c r="DL284" s="78"/>
      <c r="DM284" s="74"/>
      <c r="DN284" s="109"/>
      <c r="DO284" s="78"/>
      <c r="DP284" s="74"/>
      <c r="DQ284" s="109"/>
      <c r="DR284" s="78"/>
      <c r="DS284" s="74"/>
      <c r="DT284" s="109"/>
      <c r="DU284" s="78"/>
      <c r="DV284" s="74"/>
      <c r="DW284" s="109"/>
      <c r="DX284" s="78">
        <v>7035</v>
      </c>
      <c r="DY284" s="74">
        <v>7035</v>
      </c>
      <c r="DZ284" s="74">
        <f t="shared" si="1075"/>
        <v>100</v>
      </c>
      <c r="EA284" s="78"/>
      <c r="EB284" s="74"/>
      <c r="EC284" s="109"/>
      <c r="ED284" s="78"/>
      <c r="EE284" s="74"/>
      <c r="EF284" s="109"/>
      <c r="EG284" s="78"/>
      <c r="EH284" s="74"/>
      <c r="EI284" s="109"/>
      <c r="EJ284" s="78"/>
      <c r="EK284" s="74"/>
      <c r="EL284" s="109"/>
      <c r="EM284" s="78"/>
      <c r="EN284" s="74"/>
      <c r="EO284" s="109"/>
      <c r="EP284" s="74"/>
      <c r="EQ284" s="74"/>
      <c r="ER284" s="109"/>
      <c r="ES284" s="74"/>
      <c r="ET284" s="74"/>
      <c r="EU284" s="109"/>
      <c r="EV284" s="78"/>
      <c r="EW284" s="74"/>
      <c r="EX284" s="109"/>
      <c r="EY284" s="78"/>
      <c r="EZ284" s="74"/>
      <c r="FA284" s="109"/>
      <c r="FB284" s="78"/>
      <c r="FC284" s="74"/>
      <c r="FD284" s="109"/>
      <c r="FE284" s="78"/>
      <c r="FF284" s="74"/>
      <c r="FG284" s="109"/>
      <c r="FH284" s="78"/>
      <c r="FI284" s="74"/>
      <c r="FJ284" s="109"/>
      <c r="FK284" s="74"/>
      <c r="FL284" s="74"/>
      <c r="FM284" s="109"/>
      <c r="FN284" s="78"/>
      <c r="FO284" s="74"/>
      <c r="FP284" s="109"/>
      <c r="FQ284" s="74"/>
      <c r="FR284" s="74"/>
      <c r="FS284" s="109"/>
      <c r="FT284" s="74">
        <v>7035</v>
      </c>
      <c r="FU284" s="74">
        <v>7035</v>
      </c>
      <c r="FV284" s="74">
        <f t="shared" si="1265"/>
        <v>100</v>
      </c>
      <c r="FW284" s="74"/>
      <c r="FX284" s="74"/>
      <c r="FY284" s="109"/>
      <c r="FZ284" s="74"/>
      <c r="GA284" s="74"/>
      <c r="GB284" s="109"/>
      <c r="GC284" s="74"/>
      <c r="GD284" s="74"/>
      <c r="GE284" s="109"/>
      <c r="GF284" s="74"/>
      <c r="GG284" s="74"/>
      <c r="GH284" s="109"/>
      <c r="GI284" s="74"/>
      <c r="GJ284" s="74"/>
      <c r="GK284" s="109"/>
      <c r="GL284" s="74"/>
      <c r="GM284" s="74"/>
      <c r="GN284" s="109"/>
      <c r="GO284" s="74"/>
      <c r="GP284" s="74"/>
      <c r="GQ284" s="74"/>
      <c r="GR284" s="74"/>
      <c r="GS284" s="74"/>
      <c r="GT284" s="74"/>
      <c r="GU284" s="74"/>
      <c r="GV284" s="74"/>
      <c r="GW284" s="74"/>
      <c r="GX284" s="74"/>
      <c r="GY284" s="74"/>
      <c r="GZ284" s="74"/>
      <c r="HA284" s="74"/>
      <c r="HB284" s="74"/>
      <c r="HC284" s="74"/>
    </row>
    <row r="285" spans="1:211" s="31" customFormat="1" ht="15.75" x14ac:dyDescent="0.25">
      <c r="A285" s="41" t="s">
        <v>299</v>
      </c>
      <c r="B285" s="134">
        <f t="shared" si="1169"/>
        <v>3852.5</v>
      </c>
      <c r="C285" s="134">
        <f t="shared" si="1170"/>
        <v>2245.9740000000002</v>
      </c>
      <c r="D285" s="74">
        <f t="shared" si="104"/>
        <v>58.299130434782612</v>
      </c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8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112"/>
      <c r="BK285" s="112"/>
      <c r="BL285" s="112"/>
      <c r="BM285" s="74"/>
      <c r="BN285" s="74"/>
      <c r="BO285" s="109"/>
      <c r="BP285" s="74"/>
      <c r="BQ285" s="74"/>
      <c r="BR285" s="109"/>
      <c r="BS285" s="74"/>
      <c r="BT285" s="74"/>
      <c r="BU285" s="109"/>
      <c r="BV285" s="74"/>
      <c r="BW285" s="74"/>
      <c r="BX285" s="109"/>
      <c r="BY285" s="74"/>
      <c r="BZ285" s="74"/>
      <c r="CA285" s="109"/>
      <c r="CB285" s="74"/>
      <c r="CC285" s="74"/>
      <c r="CD285" s="109"/>
      <c r="CE285" s="74"/>
      <c r="CF285" s="74"/>
      <c r="CG285" s="109"/>
      <c r="CH285" s="74"/>
      <c r="CI285" s="74"/>
      <c r="CJ285" s="109"/>
      <c r="CK285" s="74"/>
      <c r="CL285" s="74"/>
      <c r="CM285" s="109"/>
      <c r="CN285" s="74"/>
      <c r="CO285" s="74"/>
      <c r="CP285" s="109"/>
      <c r="CQ285" s="74"/>
      <c r="CR285" s="74"/>
      <c r="CS285" s="109"/>
      <c r="CT285" s="74"/>
      <c r="CU285" s="74"/>
      <c r="CV285" s="109"/>
      <c r="CW285" s="74"/>
      <c r="CX285" s="74"/>
      <c r="CY285" s="109"/>
      <c r="CZ285" s="74"/>
      <c r="DA285" s="74"/>
      <c r="DB285" s="109"/>
      <c r="DC285" s="74"/>
      <c r="DD285" s="74"/>
      <c r="DE285" s="109"/>
      <c r="DF285" s="74"/>
      <c r="DG285" s="74"/>
      <c r="DH285" s="78"/>
      <c r="DI285" s="78"/>
      <c r="DJ285" s="74"/>
      <c r="DK285" s="109"/>
      <c r="DL285" s="78"/>
      <c r="DM285" s="74"/>
      <c r="DN285" s="109"/>
      <c r="DO285" s="78"/>
      <c r="DP285" s="74"/>
      <c r="DQ285" s="109"/>
      <c r="DR285" s="78"/>
      <c r="DS285" s="74"/>
      <c r="DT285" s="109"/>
      <c r="DU285" s="78"/>
      <c r="DV285" s="74"/>
      <c r="DW285" s="109"/>
      <c r="DX285" s="78">
        <v>1926</v>
      </c>
      <c r="DY285" s="74">
        <v>1694.5740000000001</v>
      </c>
      <c r="DZ285" s="74">
        <f t="shared" si="1075"/>
        <v>87.984112149532706</v>
      </c>
      <c r="EA285" s="78"/>
      <c r="EB285" s="74"/>
      <c r="EC285" s="109"/>
      <c r="ED285" s="78"/>
      <c r="EE285" s="74"/>
      <c r="EF285" s="109"/>
      <c r="EG285" s="78"/>
      <c r="EH285" s="74"/>
      <c r="EI285" s="109"/>
      <c r="EJ285" s="78"/>
      <c r="EK285" s="74"/>
      <c r="EL285" s="109"/>
      <c r="EM285" s="78"/>
      <c r="EN285" s="74"/>
      <c r="EO285" s="109"/>
      <c r="EP285" s="74"/>
      <c r="EQ285" s="74"/>
      <c r="ER285" s="109"/>
      <c r="ES285" s="74"/>
      <c r="ET285" s="74"/>
      <c r="EU285" s="109"/>
      <c r="EV285" s="78"/>
      <c r="EW285" s="74"/>
      <c r="EX285" s="109"/>
      <c r="EY285" s="78"/>
      <c r="EZ285" s="74"/>
      <c r="FA285" s="109"/>
      <c r="FB285" s="78"/>
      <c r="FC285" s="74"/>
      <c r="FD285" s="109"/>
      <c r="FE285" s="78"/>
      <c r="FF285" s="74"/>
      <c r="FG285" s="109"/>
      <c r="FH285" s="78"/>
      <c r="FI285" s="74"/>
      <c r="FJ285" s="109"/>
      <c r="FK285" s="74"/>
      <c r="FL285" s="74"/>
      <c r="FM285" s="109"/>
      <c r="FN285" s="78"/>
      <c r="FO285" s="74"/>
      <c r="FP285" s="109"/>
      <c r="FQ285" s="74"/>
      <c r="FR285" s="74"/>
      <c r="FS285" s="109"/>
      <c r="FT285" s="74">
        <v>1926.5</v>
      </c>
      <c r="FU285" s="74">
        <v>551.4</v>
      </c>
      <c r="FV285" s="74">
        <f t="shared" si="1265"/>
        <v>28.621853101479367</v>
      </c>
      <c r="FW285" s="74"/>
      <c r="FX285" s="74"/>
      <c r="FY285" s="109"/>
      <c r="FZ285" s="74"/>
      <c r="GA285" s="74"/>
      <c r="GB285" s="109"/>
      <c r="GC285" s="74"/>
      <c r="GD285" s="74"/>
      <c r="GE285" s="109"/>
      <c r="GF285" s="74"/>
      <c r="GG285" s="74"/>
      <c r="GH285" s="109"/>
      <c r="GI285" s="74"/>
      <c r="GJ285" s="74"/>
      <c r="GK285" s="109"/>
      <c r="GL285" s="74"/>
      <c r="GM285" s="74"/>
      <c r="GN285" s="109"/>
      <c r="GO285" s="74"/>
      <c r="GP285" s="74"/>
      <c r="GQ285" s="74"/>
      <c r="GR285" s="74"/>
      <c r="GS285" s="74"/>
      <c r="GT285" s="74"/>
      <c r="GU285" s="74"/>
      <c r="GV285" s="74"/>
      <c r="GW285" s="74"/>
      <c r="GX285" s="74"/>
      <c r="GY285" s="74"/>
      <c r="GZ285" s="74"/>
      <c r="HA285" s="74"/>
      <c r="HB285" s="74"/>
      <c r="HC285" s="74"/>
    </row>
    <row r="286" spans="1:211" s="31" customFormat="1" ht="15.75" x14ac:dyDescent="0.25">
      <c r="A286" s="41" t="s">
        <v>574</v>
      </c>
      <c r="B286" s="134">
        <f t="shared" si="1169"/>
        <v>43190.5</v>
      </c>
      <c r="C286" s="134">
        <f t="shared" si="1170"/>
        <v>40425.5</v>
      </c>
      <c r="D286" s="74">
        <f>C286/B286*100</f>
        <v>93.598129218230866</v>
      </c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8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>
        <v>1500</v>
      </c>
      <c r="BE286" s="74">
        <v>1500</v>
      </c>
      <c r="BF286" s="74">
        <f>BE286/BD286*100</f>
        <v>100</v>
      </c>
      <c r="BG286" s="74">
        <v>11000</v>
      </c>
      <c r="BH286" s="74">
        <v>11000</v>
      </c>
      <c r="BI286" s="74">
        <f>BH286/BG286*100</f>
        <v>100</v>
      </c>
      <c r="BJ286" s="112"/>
      <c r="BK286" s="112"/>
      <c r="BL286" s="112"/>
      <c r="BM286" s="74"/>
      <c r="BN286" s="74"/>
      <c r="BO286" s="109"/>
      <c r="BP286" s="74"/>
      <c r="BQ286" s="74"/>
      <c r="BR286" s="109"/>
      <c r="BS286" s="74"/>
      <c r="BT286" s="74"/>
      <c r="BU286" s="109"/>
      <c r="BV286" s="74"/>
      <c r="BW286" s="74"/>
      <c r="BX286" s="109"/>
      <c r="BY286" s="74"/>
      <c r="BZ286" s="74"/>
      <c r="CA286" s="109"/>
      <c r="CB286" s="74"/>
      <c r="CC286" s="74"/>
      <c r="CD286" s="109"/>
      <c r="CE286" s="74"/>
      <c r="CF286" s="74"/>
      <c r="CG286" s="109"/>
      <c r="CH286" s="74"/>
      <c r="CI286" s="74"/>
      <c r="CJ286" s="109"/>
      <c r="CK286" s="74"/>
      <c r="CL286" s="74"/>
      <c r="CM286" s="109"/>
      <c r="CN286" s="74"/>
      <c r="CO286" s="74"/>
      <c r="CP286" s="109"/>
      <c r="CQ286" s="74"/>
      <c r="CR286" s="74"/>
      <c r="CS286" s="109"/>
      <c r="CT286" s="74"/>
      <c r="CU286" s="74"/>
      <c r="CV286" s="109"/>
      <c r="CW286" s="74"/>
      <c r="CX286" s="74"/>
      <c r="CY286" s="109"/>
      <c r="CZ286" s="78"/>
      <c r="DA286" s="74"/>
      <c r="DB286" s="74"/>
      <c r="DC286" s="74"/>
      <c r="DD286" s="74"/>
      <c r="DE286" s="109"/>
      <c r="DF286" s="74"/>
      <c r="DG286" s="74"/>
      <c r="DH286" s="78"/>
      <c r="DI286" s="78"/>
      <c r="DJ286" s="74"/>
      <c r="DK286" s="109"/>
      <c r="DL286" s="78"/>
      <c r="DM286" s="74"/>
      <c r="DN286" s="109"/>
      <c r="DO286" s="78"/>
      <c r="DP286" s="74"/>
      <c r="DQ286" s="109"/>
      <c r="DR286" s="78"/>
      <c r="DS286" s="74"/>
      <c r="DT286" s="109"/>
      <c r="DU286" s="78"/>
      <c r="DV286" s="74"/>
      <c r="DW286" s="109"/>
      <c r="DX286" s="78">
        <v>15345</v>
      </c>
      <c r="DY286" s="74">
        <v>15345</v>
      </c>
      <c r="DZ286" s="74">
        <f t="shared" si="1075"/>
        <v>100</v>
      </c>
      <c r="EA286" s="78"/>
      <c r="EB286" s="74"/>
      <c r="EC286" s="109"/>
      <c r="ED286" s="78"/>
      <c r="EE286" s="74"/>
      <c r="EF286" s="109"/>
      <c r="EG286" s="78"/>
      <c r="EH286" s="74"/>
      <c r="EI286" s="109"/>
      <c r="EJ286" s="78"/>
      <c r="EK286" s="74"/>
      <c r="EL286" s="109"/>
      <c r="EM286" s="78"/>
      <c r="EN286" s="74"/>
      <c r="EO286" s="109"/>
      <c r="EP286" s="74"/>
      <c r="EQ286" s="74"/>
      <c r="ER286" s="109"/>
      <c r="ES286" s="74"/>
      <c r="ET286" s="74"/>
      <c r="EU286" s="109"/>
      <c r="EV286" s="78"/>
      <c r="EW286" s="74"/>
      <c r="EX286" s="109"/>
      <c r="EY286" s="78"/>
      <c r="EZ286" s="74"/>
      <c r="FA286" s="109"/>
      <c r="FB286" s="78"/>
      <c r="FC286" s="74"/>
      <c r="FD286" s="109"/>
      <c r="FE286" s="78"/>
      <c r="FF286" s="74"/>
      <c r="FG286" s="109"/>
      <c r="FH286" s="78"/>
      <c r="FI286" s="74"/>
      <c r="FJ286" s="109"/>
      <c r="FK286" s="74"/>
      <c r="FL286" s="74"/>
      <c r="FM286" s="109"/>
      <c r="FN286" s="78"/>
      <c r="FO286" s="74"/>
      <c r="FP286" s="109"/>
      <c r="FQ286" s="74"/>
      <c r="FR286" s="74"/>
      <c r="FS286" s="109"/>
      <c r="FT286" s="74">
        <v>15345.5</v>
      </c>
      <c r="FU286" s="74">
        <v>12580.5</v>
      </c>
      <c r="FV286" s="74">
        <f t="shared" si="1265"/>
        <v>81.981688442865988</v>
      </c>
      <c r="FW286" s="74"/>
      <c r="FX286" s="74"/>
      <c r="FY286" s="109"/>
      <c r="FZ286" s="74"/>
      <c r="GA286" s="74"/>
      <c r="GB286" s="109"/>
      <c r="GC286" s="74"/>
      <c r="GD286" s="74"/>
      <c r="GE286" s="109"/>
      <c r="GF286" s="74"/>
      <c r="GG286" s="74"/>
      <c r="GH286" s="109"/>
      <c r="GI286" s="74"/>
      <c r="GJ286" s="74"/>
      <c r="GK286" s="109"/>
      <c r="GL286" s="74"/>
      <c r="GM286" s="74"/>
      <c r="GN286" s="109"/>
      <c r="GO286" s="74"/>
      <c r="GP286" s="74"/>
      <c r="GQ286" s="74"/>
      <c r="GR286" s="74"/>
      <c r="GS286" s="74"/>
      <c r="GT286" s="74"/>
      <c r="GU286" s="74"/>
      <c r="GV286" s="74"/>
      <c r="GW286" s="74"/>
      <c r="GX286" s="74"/>
      <c r="GY286" s="74"/>
      <c r="GZ286" s="74"/>
      <c r="HA286" s="74"/>
      <c r="HB286" s="74"/>
      <c r="HC286" s="74"/>
    </row>
    <row r="287" spans="1:211" s="32" customFormat="1" ht="31.5" x14ac:dyDescent="0.25">
      <c r="A287" s="40" t="s">
        <v>403</v>
      </c>
      <c r="B287" s="133">
        <f t="shared" si="1169"/>
        <v>158740.36131000001</v>
      </c>
      <c r="C287" s="133">
        <f t="shared" si="1170"/>
        <v>117726.64282000001</v>
      </c>
      <c r="D287" s="91">
        <f t="shared" ref="D287" si="1266">C287/B287*100</f>
        <v>74.163018055688212</v>
      </c>
      <c r="E287" s="92">
        <f t="shared" ref="E287:BL287" si="1267">E288+E289+E290+E291+E292+E293+E294+E295+E296+E297</f>
        <v>0</v>
      </c>
      <c r="F287" s="92">
        <f t="shared" si="1267"/>
        <v>0</v>
      </c>
      <c r="G287" s="92">
        <f t="shared" si="1267"/>
        <v>0</v>
      </c>
      <c r="H287" s="92">
        <f t="shared" si="1267"/>
        <v>79.2</v>
      </c>
      <c r="I287" s="92">
        <f t="shared" si="1267"/>
        <v>79.2</v>
      </c>
      <c r="J287" s="91">
        <f>I287/H287*100</f>
        <v>100</v>
      </c>
      <c r="K287" s="92">
        <f t="shared" ref="K287:M287" si="1268">K288+K289+K290+K291+K292+K293+K294+K295+K296+K297</f>
        <v>0</v>
      </c>
      <c r="L287" s="92">
        <f t="shared" si="1268"/>
        <v>0</v>
      </c>
      <c r="M287" s="92">
        <f t="shared" si="1268"/>
        <v>0</v>
      </c>
      <c r="N287" s="92">
        <f t="shared" ref="N287:P287" si="1269">N288+N289+N290+N291+N292+N293+N294+N295+N296+N297</f>
        <v>0</v>
      </c>
      <c r="O287" s="92">
        <f t="shared" si="1269"/>
        <v>0</v>
      </c>
      <c r="P287" s="92">
        <f t="shared" si="1269"/>
        <v>0</v>
      </c>
      <c r="Q287" s="92">
        <f t="shared" ref="Q287:S287" si="1270">Q288+Q289+Q290+Q291+Q292+Q293+Q294+Q295+Q296+Q297</f>
        <v>0</v>
      </c>
      <c r="R287" s="92">
        <f t="shared" si="1270"/>
        <v>0</v>
      </c>
      <c r="S287" s="92">
        <f t="shared" si="1270"/>
        <v>0</v>
      </c>
      <c r="T287" s="92">
        <f t="shared" ref="T287:V287" si="1271">T288+T289+T290+T291+T292+T293+T294+T295+T296+T297</f>
        <v>0</v>
      </c>
      <c r="U287" s="92">
        <f t="shared" si="1271"/>
        <v>0</v>
      </c>
      <c r="V287" s="92">
        <f t="shared" si="1271"/>
        <v>0</v>
      </c>
      <c r="W287" s="92">
        <f t="shared" ref="W287:Y287" si="1272">W288+W289+W290+W291+W292+W293+W294+W295+W296+W297</f>
        <v>0</v>
      </c>
      <c r="X287" s="92">
        <f t="shared" si="1272"/>
        <v>0</v>
      </c>
      <c r="Y287" s="92">
        <f t="shared" si="1272"/>
        <v>0</v>
      </c>
      <c r="Z287" s="92">
        <f t="shared" si="1267"/>
        <v>6219.4670999999998</v>
      </c>
      <c r="AA287" s="92">
        <f t="shared" si="1267"/>
        <v>6144.1453099999999</v>
      </c>
      <c r="AB287" s="92">
        <f t="shared" si="1178"/>
        <v>98.788934987693722</v>
      </c>
      <c r="AC287" s="92">
        <f t="shared" si="1267"/>
        <v>0</v>
      </c>
      <c r="AD287" s="92">
        <f t="shared" si="1267"/>
        <v>0</v>
      </c>
      <c r="AE287" s="92">
        <f t="shared" si="1267"/>
        <v>0</v>
      </c>
      <c r="AF287" s="92">
        <f t="shared" si="1267"/>
        <v>0</v>
      </c>
      <c r="AG287" s="92">
        <f t="shared" si="1267"/>
        <v>0</v>
      </c>
      <c r="AH287" s="92">
        <f t="shared" si="1267"/>
        <v>0</v>
      </c>
      <c r="AI287" s="92">
        <f t="shared" si="1267"/>
        <v>2544.8000000000002</v>
      </c>
      <c r="AJ287" s="92">
        <f t="shared" si="1267"/>
        <v>2544.8000000000002</v>
      </c>
      <c r="AK287" s="92">
        <f>AJ287/AI287*100</f>
        <v>100</v>
      </c>
      <c r="AL287" s="92">
        <f t="shared" si="1267"/>
        <v>102.04082000000001</v>
      </c>
      <c r="AM287" s="92">
        <f t="shared" si="1267"/>
        <v>102.04082000000001</v>
      </c>
      <c r="AN287" s="91">
        <f>AM287/AL287*100</f>
        <v>100</v>
      </c>
      <c r="AO287" s="92">
        <f t="shared" si="1267"/>
        <v>0</v>
      </c>
      <c r="AP287" s="92">
        <f t="shared" si="1267"/>
        <v>0</v>
      </c>
      <c r="AQ287" s="92">
        <f t="shared" si="1267"/>
        <v>0</v>
      </c>
      <c r="AR287" s="92">
        <f t="shared" ref="AR287:AS287" si="1273">AR288+AR289+AR290+AR291+AR292+AR293+AR294+AR295+AR296+AR297</f>
        <v>259.16199999999998</v>
      </c>
      <c r="AS287" s="92">
        <f t="shared" si="1273"/>
        <v>259.16199999999998</v>
      </c>
      <c r="AT287" s="91">
        <f>AS287/AR287*100</f>
        <v>100</v>
      </c>
      <c r="AU287" s="92"/>
      <c r="AV287" s="92"/>
      <c r="AW287" s="91"/>
      <c r="AX287" s="92"/>
      <c r="AY287" s="92"/>
      <c r="AZ287" s="91"/>
      <c r="BA287" s="92">
        <f t="shared" si="1267"/>
        <v>0</v>
      </c>
      <c r="BB287" s="92">
        <f t="shared" si="1267"/>
        <v>0</v>
      </c>
      <c r="BC287" s="92">
        <f t="shared" si="1267"/>
        <v>0</v>
      </c>
      <c r="BD287" s="92">
        <f t="shared" si="1267"/>
        <v>5655.2722999999996</v>
      </c>
      <c r="BE287" s="92">
        <f t="shared" si="1267"/>
        <v>3153.1034</v>
      </c>
      <c r="BF287" s="91">
        <f t="shared" ref="BF287:BF315" si="1274">BE287/BD287*100</f>
        <v>55.755111915654354</v>
      </c>
      <c r="BG287" s="92">
        <f t="shared" si="1267"/>
        <v>5000</v>
      </c>
      <c r="BH287" s="92">
        <f t="shared" si="1267"/>
        <v>4302.27369</v>
      </c>
      <c r="BI287" s="91">
        <f>BH287/BG287*100</f>
        <v>86.045473800000011</v>
      </c>
      <c r="BJ287" s="92">
        <f t="shared" si="1267"/>
        <v>37391.199999999997</v>
      </c>
      <c r="BK287" s="92">
        <f t="shared" si="1267"/>
        <v>22675.297989999999</v>
      </c>
      <c r="BL287" s="92">
        <f t="shared" si="1267"/>
        <v>60.643408047882929</v>
      </c>
      <c r="BM287" s="92">
        <f t="shared" ref="BM287:DG287" si="1275">BM288+BM289+BM290+BM291+BM292+BM293+BM294+BM295+BM296+BM297</f>
        <v>0</v>
      </c>
      <c r="BN287" s="92">
        <f t="shared" si="1275"/>
        <v>0</v>
      </c>
      <c r="BO287" s="92">
        <f t="shared" si="1275"/>
        <v>0</v>
      </c>
      <c r="BP287" s="92">
        <f t="shared" ref="BP287:BR287" si="1276">BP288+BP289+BP290+BP291+BP292+BP293+BP294+BP295+BP296+BP297</f>
        <v>0</v>
      </c>
      <c r="BQ287" s="92">
        <f t="shared" si="1276"/>
        <v>0</v>
      </c>
      <c r="BR287" s="92">
        <f t="shared" si="1276"/>
        <v>0</v>
      </c>
      <c r="BS287" s="92">
        <f t="shared" si="1275"/>
        <v>7007.3</v>
      </c>
      <c r="BT287" s="92">
        <f t="shared" si="1275"/>
        <v>4683.0280199999997</v>
      </c>
      <c r="BU287" s="92">
        <f t="shared" si="1275"/>
        <v>66.830705407218176</v>
      </c>
      <c r="BV287" s="92">
        <f t="shared" ref="BV287:BW287" si="1277">BV288+BV289+BV290+BV291+BV292+BV293+BV294+BV295+BV296+BV297</f>
        <v>750</v>
      </c>
      <c r="BW287" s="92">
        <f t="shared" si="1277"/>
        <v>0</v>
      </c>
      <c r="BX287" s="92">
        <f t="shared" ref="BX287:BX288" si="1278">BW287/BV287*100</f>
        <v>0</v>
      </c>
      <c r="BY287" s="92">
        <f t="shared" ref="BY287:BZ287" si="1279">BY288+BY289+BY290+BY291+BY292+BY293+BY294+BY295+BY296+BY297</f>
        <v>1400</v>
      </c>
      <c r="BZ287" s="92">
        <f t="shared" si="1279"/>
        <v>400</v>
      </c>
      <c r="CA287" s="92">
        <f t="shared" ref="CA287:CA288" si="1280">BZ287/BY287*100</f>
        <v>28.571428571428569</v>
      </c>
      <c r="CB287" s="92">
        <f t="shared" si="1275"/>
        <v>0</v>
      </c>
      <c r="CC287" s="92">
        <f t="shared" si="1275"/>
        <v>0</v>
      </c>
      <c r="CD287" s="92">
        <f t="shared" si="1275"/>
        <v>0</v>
      </c>
      <c r="CE287" s="92">
        <f t="shared" si="1275"/>
        <v>0</v>
      </c>
      <c r="CF287" s="92">
        <f t="shared" si="1275"/>
        <v>0</v>
      </c>
      <c r="CG287" s="92">
        <f t="shared" si="1275"/>
        <v>0</v>
      </c>
      <c r="CH287" s="92">
        <f t="shared" ref="CH287:CJ287" si="1281">CH288+CH289+CH290+CH291+CH292+CH293+CH294+CH295+CH296+CH297</f>
        <v>0</v>
      </c>
      <c r="CI287" s="92">
        <f t="shared" si="1281"/>
        <v>0</v>
      </c>
      <c r="CJ287" s="92">
        <f t="shared" si="1281"/>
        <v>0</v>
      </c>
      <c r="CK287" s="92">
        <f t="shared" si="1275"/>
        <v>186.31229000000002</v>
      </c>
      <c r="CL287" s="92">
        <f t="shared" si="1275"/>
        <v>186.31229000000002</v>
      </c>
      <c r="CM287" s="91">
        <f t="shared" ref="CM287" si="1282">CL287/CK287*100</f>
        <v>100</v>
      </c>
      <c r="CN287" s="92">
        <f t="shared" si="1275"/>
        <v>0</v>
      </c>
      <c r="CO287" s="92">
        <f t="shared" si="1275"/>
        <v>0</v>
      </c>
      <c r="CP287" s="92">
        <f t="shared" si="1275"/>
        <v>0</v>
      </c>
      <c r="CQ287" s="92">
        <f t="shared" ref="CQ287:CS287" si="1283">CQ288+CQ289+CQ290+CQ291+CQ292+CQ293+CQ294+CQ295+CQ296+CQ297</f>
        <v>0</v>
      </c>
      <c r="CR287" s="92">
        <f t="shared" si="1283"/>
        <v>0</v>
      </c>
      <c r="CS287" s="92">
        <f t="shared" si="1283"/>
        <v>0</v>
      </c>
      <c r="CT287" s="92">
        <f t="shared" si="1275"/>
        <v>0</v>
      </c>
      <c r="CU287" s="92">
        <f t="shared" si="1275"/>
        <v>0</v>
      </c>
      <c r="CV287" s="92"/>
      <c r="CW287" s="92">
        <f t="shared" si="1275"/>
        <v>0</v>
      </c>
      <c r="CX287" s="92">
        <f t="shared" si="1275"/>
        <v>0</v>
      </c>
      <c r="CY287" s="92">
        <f t="shared" si="1275"/>
        <v>0</v>
      </c>
      <c r="CZ287" s="92">
        <f t="shared" si="1275"/>
        <v>1000</v>
      </c>
      <c r="DA287" s="92">
        <f t="shared" si="1275"/>
        <v>1000</v>
      </c>
      <c r="DB287" s="91">
        <f t="shared" ref="DB287" si="1284">DA287/CZ287*100</f>
        <v>100</v>
      </c>
      <c r="DC287" s="92">
        <f t="shared" si="1275"/>
        <v>845.6</v>
      </c>
      <c r="DD287" s="92">
        <f t="shared" si="1275"/>
        <v>0</v>
      </c>
      <c r="DE287" s="92">
        <f t="shared" si="1275"/>
        <v>0</v>
      </c>
      <c r="DF287" s="92">
        <f t="shared" si="1275"/>
        <v>8897.5608000000011</v>
      </c>
      <c r="DG287" s="92">
        <f t="shared" si="1275"/>
        <v>7342.5514400000002</v>
      </c>
      <c r="DH287" s="92">
        <f>DG287/DF287*100</f>
        <v>82.523194896291116</v>
      </c>
      <c r="DI287" s="92">
        <f t="shared" ref="DI287:DY287" si="1285">DI288+DI289+DI290+DI291+DI292+DI293+DI294+DI295+DI296+DI297</f>
        <v>0</v>
      </c>
      <c r="DJ287" s="92">
        <f t="shared" si="1285"/>
        <v>0</v>
      </c>
      <c r="DK287" s="92">
        <f t="shared" si="1285"/>
        <v>0</v>
      </c>
      <c r="DL287" s="92">
        <f t="shared" ref="DL287:DN287" si="1286">DL288+DL289+DL290+DL291+DL292+DL293+DL294+DL295+DL296+DL297</f>
        <v>0</v>
      </c>
      <c r="DM287" s="92">
        <f t="shared" si="1286"/>
        <v>0</v>
      </c>
      <c r="DN287" s="92">
        <f t="shared" si="1286"/>
        <v>0</v>
      </c>
      <c r="DO287" s="92">
        <f t="shared" ref="DO287:DQ287" si="1287">DO288+DO289+DO290+DO291+DO292+DO293+DO294+DO295+DO296+DO297</f>
        <v>0</v>
      </c>
      <c r="DP287" s="92">
        <f t="shared" si="1287"/>
        <v>0</v>
      </c>
      <c r="DQ287" s="92">
        <f t="shared" si="1287"/>
        <v>0</v>
      </c>
      <c r="DR287" s="92">
        <f t="shared" ref="DR287:DT287" si="1288">DR288+DR289+DR290+DR291+DR292+DR293+DR294+DR295+DR296+DR297</f>
        <v>0</v>
      </c>
      <c r="DS287" s="92">
        <f t="shared" si="1288"/>
        <v>0</v>
      </c>
      <c r="DT287" s="92">
        <f t="shared" si="1288"/>
        <v>0</v>
      </c>
      <c r="DU287" s="92">
        <f t="shared" si="1285"/>
        <v>22133.8</v>
      </c>
      <c r="DV287" s="92">
        <f t="shared" si="1285"/>
        <v>12766.95132</v>
      </c>
      <c r="DW287" s="92">
        <f t="shared" si="132"/>
        <v>57.68079281460934</v>
      </c>
      <c r="DX287" s="92">
        <f t="shared" si="1285"/>
        <v>45969</v>
      </c>
      <c r="DY287" s="92">
        <f t="shared" si="1285"/>
        <v>43649.569199999998</v>
      </c>
      <c r="DZ287" s="91">
        <f t="shared" si="1075"/>
        <v>94.954358807022118</v>
      </c>
      <c r="EA287" s="92">
        <f t="shared" ref="EA287:EB287" si="1289">EA288+EA289+EA290+EA291+EA292+EA293+EA294+EA295+EA296+EA297</f>
        <v>3300.1</v>
      </c>
      <c r="EB287" s="92">
        <f t="shared" si="1289"/>
        <v>2132.5733399999999</v>
      </c>
      <c r="EC287" s="92">
        <f>EB287/EA287*100</f>
        <v>64.621476318899425</v>
      </c>
      <c r="ED287" s="92">
        <f t="shared" ref="ED287:EE287" si="1290">ED288+ED289+ED290+ED291+ED292+ED293+ED294+ED295+ED296+ED297</f>
        <v>320</v>
      </c>
      <c r="EE287" s="92">
        <f t="shared" si="1290"/>
        <v>0</v>
      </c>
      <c r="EF287" s="92">
        <f>EE287/ED287*100</f>
        <v>0</v>
      </c>
      <c r="EG287" s="92">
        <f t="shared" ref="EG287:EH287" si="1291">EG288+EG289+EG290+EG291+EG292+EG293+EG294+EG295+EG296+EG297</f>
        <v>720</v>
      </c>
      <c r="EH287" s="92">
        <f t="shared" si="1291"/>
        <v>236.88800000000001</v>
      </c>
      <c r="EI287" s="92">
        <f>EH287/EG287*100</f>
        <v>32.901111111111113</v>
      </c>
      <c r="EJ287" s="92">
        <f t="shared" ref="EJ287:EK287" si="1292">EJ288+EJ289+EJ290+EJ291+EJ292+EJ293+EJ294+EJ295+EJ296+EJ297</f>
        <v>1568.7460000000001</v>
      </c>
      <c r="EK287" s="92">
        <f t="shared" si="1292"/>
        <v>1568.7460000000001</v>
      </c>
      <c r="EL287" s="92">
        <f>EK287/EJ287*100</f>
        <v>100</v>
      </c>
      <c r="EM287" s="92">
        <f t="shared" ref="EM287:EU287" si="1293">EM288+EM289+EM290+EM291+EM292+EM293+EM294+EM295+EM296+EM297</f>
        <v>0</v>
      </c>
      <c r="EN287" s="92">
        <f t="shared" si="1293"/>
        <v>0</v>
      </c>
      <c r="EO287" s="92">
        <f t="shared" si="1293"/>
        <v>0</v>
      </c>
      <c r="EP287" s="92">
        <f t="shared" si="1293"/>
        <v>2500</v>
      </c>
      <c r="EQ287" s="92">
        <f t="shared" si="1293"/>
        <v>2500</v>
      </c>
      <c r="ER287" s="92">
        <f t="shared" si="1293"/>
        <v>100</v>
      </c>
      <c r="ES287" s="92">
        <f t="shared" si="1293"/>
        <v>2000</v>
      </c>
      <c r="ET287" s="92">
        <f t="shared" si="1293"/>
        <v>2000</v>
      </c>
      <c r="EU287" s="92">
        <f t="shared" si="1293"/>
        <v>100</v>
      </c>
      <c r="EV287" s="92">
        <f t="shared" ref="EV287:EX287" si="1294">EV288+EV289+EV290+EV291+EV292+EV293+EV294+EV295+EV296+EV297</f>
        <v>0</v>
      </c>
      <c r="EW287" s="92">
        <f t="shared" si="1294"/>
        <v>0</v>
      </c>
      <c r="EX287" s="92">
        <f t="shared" si="1294"/>
        <v>0</v>
      </c>
      <c r="EY287" s="92">
        <f t="shared" ref="EY287:FA287" si="1295">EY288+EY289+EY290+EY291+EY292+EY293+EY294+EY295+EY296+EY297</f>
        <v>0</v>
      </c>
      <c r="EZ287" s="92">
        <f t="shared" si="1295"/>
        <v>0</v>
      </c>
      <c r="FA287" s="92">
        <f t="shared" si="1295"/>
        <v>0</v>
      </c>
      <c r="FB287" s="92">
        <f t="shared" ref="FB287:FD287" si="1296">FB288+FB289+FB290+FB291+FB292+FB293+FB294+FB295+FB296+FB297</f>
        <v>0</v>
      </c>
      <c r="FC287" s="92">
        <f t="shared" si="1296"/>
        <v>0</v>
      </c>
      <c r="FD287" s="92">
        <f t="shared" si="1296"/>
        <v>0</v>
      </c>
      <c r="FE287" s="92">
        <f t="shared" ref="FE287:FG287" si="1297">FE288+FE289+FE290+FE291+FE292+FE293+FE294+FE295+FE296+FE297</f>
        <v>0</v>
      </c>
      <c r="FF287" s="92">
        <f t="shared" si="1297"/>
        <v>0</v>
      </c>
      <c r="FG287" s="92">
        <f t="shared" si="1297"/>
        <v>0</v>
      </c>
      <c r="FH287" s="92">
        <f t="shared" ref="FH287:FM287" si="1298">FH288+FH289+FH290+FH291+FH292+FH293+FH294+FH295+FH296+FH297</f>
        <v>0</v>
      </c>
      <c r="FI287" s="92">
        <f t="shared" si="1298"/>
        <v>0</v>
      </c>
      <c r="FJ287" s="92">
        <f t="shared" si="1298"/>
        <v>0</v>
      </c>
      <c r="FK287" s="92">
        <f t="shared" si="1298"/>
        <v>1153</v>
      </c>
      <c r="FL287" s="92">
        <f t="shared" si="1298"/>
        <v>0</v>
      </c>
      <c r="FM287" s="92">
        <f t="shared" si="1298"/>
        <v>0</v>
      </c>
      <c r="FN287" s="92">
        <f t="shared" ref="FN287:FY287" si="1299">FN288+FN289+FN290+FN291+FN292+FN293+FN294+FN295+FN296+FN297</f>
        <v>0</v>
      </c>
      <c r="FO287" s="92">
        <f t="shared" si="1299"/>
        <v>0</v>
      </c>
      <c r="FP287" s="92">
        <f t="shared" si="1299"/>
        <v>0</v>
      </c>
      <c r="FQ287" s="92">
        <f t="shared" si="1299"/>
        <v>0</v>
      </c>
      <c r="FR287" s="92">
        <f t="shared" si="1299"/>
        <v>0</v>
      </c>
      <c r="FS287" s="92">
        <f t="shared" si="1299"/>
        <v>0</v>
      </c>
      <c r="FT287" s="92">
        <f t="shared" si="1299"/>
        <v>0</v>
      </c>
      <c r="FU287" s="92">
        <f t="shared" si="1299"/>
        <v>0</v>
      </c>
      <c r="FV287" s="92">
        <f t="shared" si="1299"/>
        <v>0</v>
      </c>
      <c r="FW287" s="92">
        <f t="shared" si="1299"/>
        <v>0</v>
      </c>
      <c r="FX287" s="92">
        <f t="shared" si="1299"/>
        <v>0</v>
      </c>
      <c r="FY287" s="92">
        <f t="shared" si="1299"/>
        <v>0</v>
      </c>
      <c r="FZ287" s="92">
        <f t="shared" ref="FZ287:GB287" si="1300">FZ288+FZ289+FZ290+FZ291+FZ292+FZ293+FZ294+FZ295+FZ296+FZ297</f>
        <v>0</v>
      </c>
      <c r="GA287" s="92">
        <f t="shared" si="1300"/>
        <v>0</v>
      </c>
      <c r="GB287" s="92">
        <f t="shared" si="1300"/>
        <v>0</v>
      </c>
      <c r="GC287" s="92">
        <f t="shared" ref="GC287:GE287" si="1301">GC288+GC289+GC290+GC291+GC292+GC293+GC294+GC295+GC296+GC297</f>
        <v>0</v>
      </c>
      <c r="GD287" s="92">
        <f t="shared" si="1301"/>
        <v>0</v>
      </c>
      <c r="GE287" s="92">
        <f t="shared" si="1301"/>
        <v>0</v>
      </c>
      <c r="GF287" s="92">
        <f t="shared" ref="GF287:GQ287" si="1302">GF288+GF289+GF290+GF291+GF292+GF293+GF294+GF295+GF296+GF297</f>
        <v>0</v>
      </c>
      <c r="GG287" s="92">
        <f t="shared" si="1302"/>
        <v>0</v>
      </c>
      <c r="GH287" s="92">
        <f t="shared" si="1302"/>
        <v>0</v>
      </c>
      <c r="GI287" s="92">
        <f t="shared" si="1302"/>
        <v>0</v>
      </c>
      <c r="GJ287" s="92">
        <f t="shared" si="1302"/>
        <v>0</v>
      </c>
      <c r="GK287" s="92">
        <f t="shared" si="1302"/>
        <v>0</v>
      </c>
      <c r="GL287" s="92">
        <f t="shared" si="1302"/>
        <v>0</v>
      </c>
      <c r="GM287" s="92">
        <f t="shared" si="1302"/>
        <v>0</v>
      </c>
      <c r="GN287" s="92">
        <f t="shared" si="1302"/>
        <v>0</v>
      </c>
      <c r="GO287" s="92">
        <f t="shared" si="1302"/>
        <v>0</v>
      </c>
      <c r="GP287" s="92">
        <f t="shared" si="1302"/>
        <v>0</v>
      </c>
      <c r="GQ287" s="92">
        <f t="shared" si="1302"/>
        <v>0</v>
      </c>
      <c r="GR287" s="92">
        <f t="shared" ref="GR287:GT287" si="1303">GR288+GR289+GR290+GR291+GR292+GR293+GR294+GR295+GR296+GR297</f>
        <v>0</v>
      </c>
      <c r="GS287" s="92">
        <f t="shared" si="1303"/>
        <v>0</v>
      </c>
      <c r="GT287" s="92">
        <f t="shared" si="1303"/>
        <v>0</v>
      </c>
      <c r="GU287" s="92">
        <f t="shared" ref="GU287:GY287" si="1304">GU288+GU289+GU290+GU291+GU292+GU293+GU294+GU295+GU296+GU297</f>
        <v>0</v>
      </c>
      <c r="GV287" s="92">
        <f t="shared" si="1304"/>
        <v>0</v>
      </c>
      <c r="GW287" s="92">
        <f t="shared" si="1304"/>
        <v>0</v>
      </c>
      <c r="GX287" s="92">
        <f t="shared" si="1304"/>
        <v>1737.8</v>
      </c>
      <c r="GY287" s="92">
        <f t="shared" si="1304"/>
        <v>0</v>
      </c>
      <c r="GZ287" s="91">
        <f t="shared" ref="GZ287:GZ288" si="1305">GY287/GX287*100</f>
        <v>0</v>
      </c>
      <c r="HA287" s="92"/>
      <c r="HB287" s="92"/>
      <c r="HC287" s="91"/>
    </row>
    <row r="288" spans="1:211" s="31" customFormat="1" ht="21" customHeight="1" x14ac:dyDescent="0.25">
      <c r="A288" s="41" t="s">
        <v>345</v>
      </c>
      <c r="B288" s="134">
        <f t="shared" si="1169"/>
        <v>100929.77672000001</v>
      </c>
      <c r="C288" s="134">
        <f t="shared" si="1170"/>
        <v>65435.384239999999</v>
      </c>
      <c r="D288" s="74">
        <f t="shared" si="104"/>
        <v>64.832585948873373</v>
      </c>
      <c r="E288" s="78"/>
      <c r="F288" s="74"/>
      <c r="G288" s="74"/>
      <c r="H288" s="78">
        <v>79.2</v>
      </c>
      <c r="I288" s="78">
        <v>79.2</v>
      </c>
      <c r="J288" s="74">
        <f>I288/H288*100</f>
        <v>100</v>
      </c>
      <c r="K288" s="78"/>
      <c r="L288" s="78"/>
      <c r="M288" s="74"/>
      <c r="N288" s="78"/>
      <c r="O288" s="78"/>
      <c r="P288" s="74"/>
      <c r="Q288" s="78"/>
      <c r="R288" s="78"/>
      <c r="S288" s="74"/>
      <c r="T288" s="78"/>
      <c r="U288" s="78"/>
      <c r="V288" s="74"/>
      <c r="W288" s="78"/>
      <c r="X288" s="78"/>
      <c r="Y288" s="74"/>
      <c r="Z288" s="74">
        <v>6219.4670999999998</v>
      </c>
      <c r="AA288" s="74">
        <v>6144.1453099999999</v>
      </c>
      <c r="AB288" s="78">
        <f>AA288/Z288*100</f>
        <v>98.788934987693722</v>
      </c>
      <c r="AC288" s="74"/>
      <c r="AD288" s="74"/>
      <c r="AE288" s="78"/>
      <c r="AF288" s="78">
        <v>0</v>
      </c>
      <c r="AG288" s="78">
        <v>0</v>
      </c>
      <c r="AH288" s="74"/>
      <c r="AI288" s="78">
        <v>2544.8000000000002</v>
      </c>
      <c r="AJ288" s="78">
        <v>2544.8000000000002</v>
      </c>
      <c r="AK288" s="78">
        <f>AJ288/AI288*100</f>
        <v>100</v>
      </c>
      <c r="AL288" s="78">
        <v>102.04082000000001</v>
      </c>
      <c r="AM288" s="78">
        <v>102.04082000000001</v>
      </c>
      <c r="AN288" s="74">
        <f>AM288/AL288*100</f>
        <v>100</v>
      </c>
      <c r="AO288" s="78"/>
      <c r="AP288" s="78"/>
      <c r="AQ288" s="74"/>
      <c r="AR288" s="78">
        <v>259.16199999999998</v>
      </c>
      <c r="AS288" s="78">
        <v>259.16199999999998</v>
      </c>
      <c r="AT288" s="74">
        <f>AS288/AR288*100</f>
        <v>100</v>
      </c>
      <c r="AU288" s="78"/>
      <c r="AV288" s="78"/>
      <c r="AW288" s="74"/>
      <c r="AX288" s="78"/>
      <c r="AY288" s="78"/>
      <c r="AZ288" s="74"/>
      <c r="BA288" s="78"/>
      <c r="BB288" s="78"/>
      <c r="BC288" s="74"/>
      <c r="BD288" s="74"/>
      <c r="BE288" s="74"/>
      <c r="BF288" s="74"/>
      <c r="BG288" s="78">
        <v>0</v>
      </c>
      <c r="BH288" s="78"/>
      <c r="BI288" s="74"/>
      <c r="BJ288" s="78">
        <v>37391.199999999997</v>
      </c>
      <c r="BK288" s="74">
        <v>22675.297989999999</v>
      </c>
      <c r="BL288" s="78">
        <f t="shared" si="118"/>
        <v>60.643408047882929</v>
      </c>
      <c r="BM288" s="78"/>
      <c r="BN288" s="78"/>
      <c r="BO288" s="78"/>
      <c r="BP288" s="78"/>
      <c r="BQ288" s="78"/>
      <c r="BR288" s="78"/>
      <c r="BS288" s="78">
        <v>7007.3</v>
      </c>
      <c r="BT288" s="78">
        <v>4683.0280199999997</v>
      </c>
      <c r="BU288" s="78">
        <f t="shared" si="121"/>
        <v>66.830705407218176</v>
      </c>
      <c r="BV288" s="78">
        <v>750</v>
      </c>
      <c r="BW288" s="78"/>
      <c r="BX288" s="78">
        <f t="shared" si="1278"/>
        <v>0</v>
      </c>
      <c r="BY288" s="78">
        <v>1400</v>
      </c>
      <c r="BZ288" s="78">
        <v>400</v>
      </c>
      <c r="CA288" s="78">
        <f t="shared" si="1280"/>
        <v>28.571428571428569</v>
      </c>
      <c r="CB288" s="78"/>
      <c r="CC288" s="108"/>
      <c r="CD288" s="108"/>
      <c r="CE288" s="78"/>
      <c r="CF288" s="108"/>
      <c r="CG288" s="108"/>
      <c r="CH288" s="78"/>
      <c r="CI288" s="108"/>
      <c r="CJ288" s="108"/>
      <c r="CK288" s="78"/>
      <c r="CL288" s="108"/>
      <c r="CM288" s="74"/>
      <c r="CN288" s="78"/>
      <c r="CO288" s="108"/>
      <c r="CP288" s="108"/>
      <c r="CQ288" s="78"/>
      <c r="CR288" s="108"/>
      <c r="CS288" s="108"/>
      <c r="CT288" s="78"/>
      <c r="CU288" s="108"/>
      <c r="CV288" s="108"/>
      <c r="CW288" s="78"/>
      <c r="CX288" s="108"/>
      <c r="CY288" s="108"/>
      <c r="CZ288" s="78"/>
      <c r="DA288" s="108"/>
      <c r="DB288" s="74"/>
      <c r="DC288" s="78">
        <v>845.6</v>
      </c>
      <c r="DD288" s="108"/>
      <c r="DE288" s="108"/>
      <c r="DF288" s="78">
        <v>8897.5608000000011</v>
      </c>
      <c r="DG288" s="78">
        <v>7342.5514400000002</v>
      </c>
      <c r="DH288" s="78">
        <f>DG288/DF288*100</f>
        <v>82.523194896291116</v>
      </c>
      <c r="DI288" s="78"/>
      <c r="DJ288" s="108"/>
      <c r="DK288" s="108"/>
      <c r="DL288" s="78"/>
      <c r="DM288" s="108"/>
      <c r="DN288" s="108"/>
      <c r="DO288" s="78"/>
      <c r="DP288" s="108"/>
      <c r="DQ288" s="108"/>
      <c r="DR288" s="78"/>
      <c r="DS288" s="108"/>
      <c r="DT288" s="108"/>
      <c r="DU288" s="78">
        <v>22133.8</v>
      </c>
      <c r="DV288" s="78">
        <v>12766.95132</v>
      </c>
      <c r="DW288" s="78">
        <f t="shared" si="132"/>
        <v>57.68079281460934</v>
      </c>
      <c r="DX288" s="78"/>
      <c r="DY288" s="108"/>
      <c r="DZ288" s="74"/>
      <c r="EA288" s="78">
        <v>3300.1</v>
      </c>
      <c r="EB288" s="78">
        <v>2132.5733399999999</v>
      </c>
      <c r="EC288" s="78">
        <f>EB288/EA288*100</f>
        <v>64.621476318899425</v>
      </c>
      <c r="ED288" s="78">
        <v>320</v>
      </c>
      <c r="EE288" s="78"/>
      <c r="EF288" s="78">
        <f>EE288/ED288*100</f>
        <v>0</v>
      </c>
      <c r="EG288" s="78">
        <v>720</v>
      </c>
      <c r="EH288" s="78">
        <v>236.88800000000001</v>
      </c>
      <c r="EI288" s="78">
        <f>EH288/EG288*100</f>
        <v>32.901111111111113</v>
      </c>
      <c r="EJ288" s="78">
        <v>1568.7460000000001</v>
      </c>
      <c r="EK288" s="78">
        <v>1568.7460000000001</v>
      </c>
      <c r="EL288" s="78">
        <f>EK288/EJ288*100</f>
        <v>100</v>
      </c>
      <c r="EM288" s="78"/>
      <c r="EN288" s="108"/>
      <c r="EO288" s="108"/>
      <c r="EP288" s="78">
        <v>2500</v>
      </c>
      <c r="EQ288" s="78">
        <v>2500</v>
      </c>
      <c r="ER288" s="78">
        <f t="shared" ref="ER288" si="1306">EQ288/EP288*100</f>
        <v>100</v>
      </c>
      <c r="ES288" s="78">
        <v>2000</v>
      </c>
      <c r="ET288" s="78">
        <v>2000</v>
      </c>
      <c r="EU288" s="78">
        <f t="shared" ref="EU288" si="1307">ET288/ES288*100</f>
        <v>100</v>
      </c>
      <c r="EV288" s="78"/>
      <c r="EW288" s="108"/>
      <c r="EX288" s="108"/>
      <c r="EY288" s="78"/>
      <c r="EZ288" s="108"/>
      <c r="FA288" s="108"/>
      <c r="FB288" s="78"/>
      <c r="FC288" s="108"/>
      <c r="FD288" s="108"/>
      <c r="FE288" s="78"/>
      <c r="FF288" s="108"/>
      <c r="FG288" s="108"/>
      <c r="FH288" s="78"/>
      <c r="FI288" s="108"/>
      <c r="FJ288" s="108"/>
      <c r="FK288" s="78">
        <v>1153</v>
      </c>
      <c r="FL288" s="78"/>
      <c r="FM288" s="78">
        <f t="shared" ref="FM288" si="1308">FL288/FK288*100</f>
        <v>0</v>
      </c>
      <c r="FN288" s="78"/>
      <c r="FO288" s="108"/>
      <c r="FP288" s="108"/>
      <c r="FQ288" s="78"/>
      <c r="FR288" s="78"/>
      <c r="FS288" s="78"/>
      <c r="FT288" s="78"/>
      <c r="FU288" s="78"/>
      <c r="FV288" s="78"/>
      <c r="FW288" s="78"/>
      <c r="FX288" s="78"/>
      <c r="FY288" s="78"/>
      <c r="FZ288" s="78"/>
      <c r="GA288" s="78"/>
      <c r="GB288" s="78"/>
      <c r="GC288" s="78"/>
      <c r="GD288" s="78"/>
      <c r="GE288" s="78"/>
      <c r="GF288" s="78"/>
      <c r="GG288" s="78"/>
      <c r="GH288" s="78"/>
      <c r="GI288" s="78"/>
      <c r="GJ288" s="78"/>
      <c r="GK288" s="78"/>
      <c r="GL288" s="78"/>
      <c r="GM288" s="78"/>
      <c r="GN288" s="78"/>
      <c r="GO288" s="78">
        <v>0</v>
      </c>
      <c r="GP288" s="78">
        <v>0</v>
      </c>
      <c r="GQ288" s="74"/>
      <c r="GR288" s="78">
        <v>0</v>
      </c>
      <c r="GS288" s="78">
        <v>0</v>
      </c>
      <c r="GT288" s="74"/>
      <c r="GU288" s="78">
        <v>0</v>
      </c>
      <c r="GV288" s="78">
        <v>0</v>
      </c>
      <c r="GW288" s="74"/>
      <c r="GX288" s="78">
        <v>1737.8</v>
      </c>
      <c r="GY288" s="78"/>
      <c r="GZ288" s="74">
        <f t="shared" si="1305"/>
        <v>0</v>
      </c>
      <c r="HA288" s="78"/>
      <c r="HB288" s="78"/>
      <c r="HC288" s="74"/>
    </row>
    <row r="289" spans="1:211" s="31" customFormat="1" ht="15.75" x14ac:dyDescent="0.25">
      <c r="A289" s="41" t="s">
        <v>576</v>
      </c>
      <c r="B289" s="134">
        <f t="shared" si="1169"/>
        <v>6941.7947999999997</v>
      </c>
      <c r="C289" s="134">
        <f t="shared" si="1170"/>
        <v>5955.37709</v>
      </c>
      <c r="D289" s="74">
        <f t="shared" si="104"/>
        <v>85.790163229832146</v>
      </c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>
        <v>0</v>
      </c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>
        <v>1941.7948000000001</v>
      </c>
      <c r="BE289" s="74">
        <v>1653.1034</v>
      </c>
      <c r="BF289" s="74">
        <f t="shared" si="1274"/>
        <v>85.132754501145016</v>
      </c>
      <c r="BG289" s="74">
        <v>5000</v>
      </c>
      <c r="BH289" s="74">
        <v>4302.27369</v>
      </c>
      <c r="BI289" s="74">
        <f t="shared" ref="BI289" si="1309">BH289/BG289*100</f>
        <v>86.045473800000011</v>
      </c>
      <c r="BJ289" s="112"/>
      <c r="BK289" s="112"/>
      <c r="BL289" s="112"/>
      <c r="BM289" s="74"/>
      <c r="BN289" s="74"/>
      <c r="BO289" s="109"/>
      <c r="BP289" s="74"/>
      <c r="BQ289" s="74"/>
      <c r="BR289" s="109"/>
      <c r="BS289" s="74"/>
      <c r="BT289" s="74"/>
      <c r="BU289" s="109"/>
      <c r="BV289" s="74"/>
      <c r="BW289" s="74"/>
      <c r="BX289" s="109"/>
      <c r="BY289" s="74"/>
      <c r="BZ289" s="74"/>
      <c r="CA289" s="109"/>
      <c r="CB289" s="74"/>
      <c r="CC289" s="74"/>
      <c r="CD289" s="74"/>
      <c r="CE289" s="74"/>
      <c r="CF289" s="74"/>
      <c r="CG289" s="74"/>
      <c r="CH289" s="74"/>
      <c r="CI289" s="74"/>
      <c r="CJ289" s="74"/>
      <c r="CK289" s="74"/>
      <c r="CL289" s="74"/>
      <c r="CM289" s="74"/>
      <c r="CN289" s="74"/>
      <c r="CO289" s="74"/>
      <c r="CP289" s="109"/>
      <c r="CQ289" s="74"/>
      <c r="CR289" s="74"/>
      <c r="CS289" s="109"/>
      <c r="CT289" s="74"/>
      <c r="CU289" s="74"/>
      <c r="CV289" s="109"/>
      <c r="CW289" s="74"/>
      <c r="CX289" s="74"/>
      <c r="CY289" s="109"/>
      <c r="CZ289" s="74"/>
      <c r="DA289" s="74"/>
      <c r="DB289" s="74"/>
      <c r="DC289" s="74"/>
      <c r="DD289" s="74"/>
      <c r="DE289" s="109"/>
      <c r="DF289" s="74"/>
      <c r="DG289" s="74"/>
      <c r="DH289" s="78"/>
      <c r="DI289" s="78"/>
      <c r="DJ289" s="74"/>
      <c r="DK289" s="109"/>
      <c r="DL289" s="78"/>
      <c r="DM289" s="74"/>
      <c r="DN289" s="109"/>
      <c r="DO289" s="78"/>
      <c r="DP289" s="74"/>
      <c r="DQ289" s="109"/>
      <c r="DR289" s="78"/>
      <c r="DS289" s="74"/>
      <c r="DT289" s="109"/>
      <c r="DU289" s="78"/>
      <c r="DV289" s="74"/>
      <c r="DW289" s="109"/>
      <c r="DX289" s="78"/>
      <c r="DY289" s="74"/>
      <c r="DZ289" s="74"/>
      <c r="EA289" s="78"/>
      <c r="EB289" s="74"/>
      <c r="EC289" s="109"/>
      <c r="ED289" s="78"/>
      <c r="EE289" s="74"/>
      <c r="EF289" s="78"/>
      <c r="EG289" s="78"/>
      <c r="EH289" s="74"/>
      <c r="EI289" s="78"/>
      <c r="EJ289" s="78"/>
      <c r="EK289" s="74"/>
      <c r="EL289" s="109"/>
      <c r="EM289" s="78"/>
      <c r="EN289" s="74"/>
      <c r="EO289" s="109"/>
      <c r="EP289" s="74"/>
      <c r="EQ289" s="74"/>
      <c r="ER289" s="109"/>
      <c r="ES289" s="74"/>
      <c r="ET289" s="74"/>
      <c r="EU289" s="109"/>
      <c r="EV289" s="78"/>
      <c r="EW289" s="74"/>
      <c r="EX289" s="109"/>
      <c r="EY289" s="78"/>
      <c r="EZ289" s="74"/>
      <c r="FA289" s="109"/>
      <c r="FB289" s="78"/>
      <c r="FC289" s="74"/>
      <c r="FD289" s="109"/>
      <c r="FE289" s="78"/>
      <c r="FF289" s="74"/>
      <c r="FG289" s="109"/>
      <c r="FH289" s="78"/>
      <c r="FI289" s="74"/>
      <c r="FJ289" s="109"/>
      <c r="FK289" s="74"/>
      <c r="FL289" s="74"/>
      <c r="FM289" s="109"/>
      <c r="FN289" s="78"/>
      <c r="FO289" s="74"/>
      <c r="FP289" s="109"/>
      <c r="FQ289" s="74"/>
      <c r="FR289" s="74"/>
      <c r="FS289" s="109"/>
      <c r="FT289" s="74"/>
      <c r="FU289" s="74"/>
      <c r="FV289" s="109"/>
      <c r="FW289" s="74"/>
      <c r="FX289" s="74"/>
      <c r="FY289" s="109"/>
      <c r="FZ289" s="74"/>
      <c r="GA289" s="74"/>
      <c r="GB289" s="109"/>
      <c r="GC289" s="74"/>
      <c r="GD289" s="74"/>
      <c r="GE289" s="109"/>
      <c r="GF289" s="74"/>
      <c r="GG289" s="74"/>
      <c r="GH289" s="109"/>
      <c r="GI289" s="74"/>
      <c r="GJ289" s="74"/>
      <c r="GK289" s="109"/>
      <c r="GL289" s="74"/>
      <c r="GM289" s="74"/>
      <c r="GN289" s="109"/>
      <c r="GO289" s="74"/>
      <c r="GP289" s="74"/>
      <c r="GQ289" s="74"/>
      <c r="GR289" s="74"/>
      <c r="GS289" s="74"/>
      <c r="GT289" s="74"/>
      <c r="GU289" s="74"/>
      <c r="GV289" s="74"/>
      <c r="GW289" s="74"/>
      <c r="GX289" s="74"/>
      <c r="GY289" s="74"/>
      <c r="GZ289" s="74"/>
      <c r="HA289" s="74"/>
      <c r="HB289" s="74"/>
      <c r="HC289" s="74"/>
    </row>
    <row r="290" spans="1:211" s="31" customFormat="1" ht="15.75" x14ac:dyDescent="0.25">
      <c r="A290" s="41" t="s">
        <v>577</v>
      </c>
      <c r="B290" s="134">
        <f t="shared" si="1169"/>
        <v>5368.33979</v>
      </c>
      <c r="C290" s="134">
        <f t="shared" si="1170"/>
        <v>4644.3122899999998</v>
      </c>
      <c r="D290" s="74">
        <f t="shared" si="104"/>
        <v>86.513009080596959</v>
      </c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>
        <v>0</v>
      </c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>
        <v>724.02750000000003</v>
      </c>
      <c r="BE290" s="74"/>
      <c r="BF290" s="74">
        <f t="shared" si="1274"/>
        <v>0</v>
      </c>
      <c r="BG290" s="74"/>
      <c r="BH290" s="74"/>
      <c r="BI290" s="74"/>
      <c r="BJ290" s="112"/>
      <c r="BK290" s="112"/>
      <c r="BL290" s="112"/>
      <c r="BM290" s="74"/>
      <c r="BN290" s="74"/>
      <c r="BO290" s="109"/>
      <c r="BP290" s="74"/>
      <c r="BQ290" s="74"/>
      <c r="BR290" s="109"/>
      <c r="BS290" s="74"/>
      <c r="BT290" s="74"/>
      <c r="BU290" s="109"/>
      <c r="BV290" s="74"/>
      <c r="BW290" s="74"/>
      <c r="BX290" s="109"/>
      <c r="BY290" s="74"/>
      <c r="BZ290" s="74"/>
      <c r="CA290" s="109"/>
      <c r="CB290" s="74"/>
      <c r="CC290" s="74"/>
      <c r="CD290" s="74"/>
      <c r="CE290" s="74"/>
      <c r="CF290" s="74"/>
      <c r="CG290" s="74"/>
      <c r="CH290" s="74"/>
      <c r="CI290" s="74"/>
      <c r="CJ290" s="74"/>
      <c r="CK290" s="74">
        <v>186.31229000000002</v>
      </c>
      <c r="CL290" s="74">
        <v>186.31229000000002</v>
      </c>
      <c r="CM290" s="74">
        <f>CL290/CK290*100</f>
        <v>100</v>
      </c>
      <c r="CN290" s="74"/>
      <c r="CO290" s="74"/>
      <c r="CP290" s="109"/>
      <c r="CQ290" s="74"/>
      <c r="CR290" s="74"/>
      <c r="CS290" s="109"/>
      <c r="CT290" s="74"/>
      <c r="CU290" s="74"/>
      <c r="CV290" s="109"/>
      <c r="CW290" s="74"/>
      <c r="CX290" s="74"/>
      <c r="CY290" s="109"/>
      <c r="CZ290" s="74"/>
      <c r="DA290" s="74"/>
      <c r="DB290" s="74"/>
      <c r="DC290" s="74"/>
      <c r="DD290" s="74"/>
      <c r="DE290" s="109"/>
      <c r="DF290" s="74"/>
      <c r="DG290" s="74"/>
      <c r="DH290" s="78"/>
      <c r="DI290" s="78"/>
      <c r="DJ290" s="74"/>
      <c r="DK290" s="109"/>
      <c r="DL290" s="78"/>
      <c r="DM290" s="74"/>
      <c r="DN290" s="109"/>
      <c r="DO290" s="78"/>
      <c r="DP290" s="74"/>
      <c r="DQ290" s="109"/>
      <c r="DR290" s="78"/>
      <c r="DS290" s="74"/>
      <c r="DT290" s="109"/>
      <c r="DU290" s="78"/>
      <c r="DV290" s="74"/>
      <c r="DW290" s="109"/>
      <c r="DX290" s="78">
        <v>4458</v>
      </c>
      <c r="DY290" s="74">
        <v>4458</v>
      </c>
      <c r="DZ290" s="74">
        <f t="shared" si="1075"/>
        <v>100</v>
      </c>
      <c r="EA290" s="78"/>
      <c r="EB290" s="74"/>
      <c r="EC290" s="109"/>
      <c r="ED290" s="78"/>
      <c r="EE290" s="74"/>
      <c r="EF290" s="78"/>
      <c r="EG290" s="78"/>
      <c r="EH290" s="74"/>
      <c r="EI290" s="78"/>
      <c r="EJ290" s="78"/>
      <c r="EK290" s="74"/>
      <c r="EL290" s="109"/>
      <c r="EM290" s="78"/>
      <c r="EN290" s="74"/>
      <c r="EO290" s="109"/>
      <c r="EP290" s="74"/>
      <c r="EQ290" s="74"/>
      <c r="ER290" s="109"/>
      <c r="ES290" s="74"/>
      <c r="ET290" s="74"/>
      <c r="EU290" s="109"/>
      <c r="EV290" s="78"/>
      <c r="EW290" s="74"/>
      <c r="EX290" s="109"/>
      <c r="EY290" s="78"/>
      <c r="EZ290" s="74"/>
      <c r="FA290" s="109"/>
      <c r="FB290" s="78"/>
      <c r="FC290" s="74"/>
      <c r="FD290" s="109"/>
      <c r="FE290" s="78"/>
      <c r="FF290" s="74"/>
      <c r="FG290" s="109"/>
      <c r="FH290" s="78"/>
      <c r="FI290" s="74"/>
      <c r="FJ290" s="109"/>
      <c r="FK290" s="74"/>
      <c r="FL290" s="74"/>
      <c r="FM290" s="109"/>
      <c r="FN290" s="78"/>
      <c r="FO290" s="74"/>
      <c r="FP290" s="109"/>
      <c r="FQ290" s="74"/>
      <c r="FR290" s="74"/>
      <c r="FS290" s="109"/>
      <c r="FT290" s="74"/>
      <c r="FU290" s="74"/>
      <c r="FV290" s="109"/>
      <c r="FW290" s="74"/>
      <c r="FX290" s="74"/>
      <c r="FY290" s="109"/>
      <c r="FZ290" s="74"/>
      <c r="GA290" s="74"/>
      <c r="GB290" s="109"/>
      <c r="GC290" s="74"/>
      <c r="GD290" s="74"/>
      <c r="GE290" s="109"/>
      <c r="GF290" s="74"/>
      <c r="GG290" s="74"/>
      <c r="GH290" s="109"/>
      <c r="GI290" s="74"/>
      <c r="GJ290" s="74"/>
      <c r="GK290" s="109"/>
      <c r="GL290" s="74"/>
      <c r="GM290" s="74"/>
      <c r="GN290" s="109"/>
      <c r="GO290" s="74"/>
      <c r="GP290" s="74"/>
      <c r="GQ290" s="74"/>
      <c r="GR290" s="74"/>
      <c r="GS290" s="74"/>
      <c r="GT290" s="74"/>
      <c r="GU290" s="74"/>
      <c r="GV290" s="74"/>
      <c r="GW290" s="74"/>
      <c r="GX290" s="74"/>
      <c r="GY290" s="74"/>
      <c r="GZ290" s="74"/>
      <c r="HA290" s="74"/>
      <c r="HB290" s="74"/>
      <c r="HC290" s="74"/>
    </row>
    <row r="291" spans="1:211" s="31" customFormat="1" ht="15.75" x14ac:dyDescent="0.25">
      <c r="A291" s="41" t="s">
        <v>400</v>
      </c>
      <c r="B291" s="134">
        <f t="shared" si="1169"/>
        <v>13014</v>
      </c>
      <c r="C291" s="134">
        <f t="shared" si="1170"/>
        <v>10699.999199999998</v>
      </c>
      <c r="D291" s="74">
        <f t="shared" si="104"/>
        <v>82.219142461964026</v>
      </c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>
        <v>1500</v>
      </c>
      <c r="BE291" s="74">
        <v>1500</v>
      </c>
      <c r="BF291" s="74">
        <f t="shared" si="1274"/>
        <v>100</v>
      </c>
      <c r="BG291" s="74"/>
      <c r="BH291" s="74"/>
      <c r="BI291" s="74"/>
      <c r="BJ291" s="112"/>
      <c r="BK291" s="112"/>
      <c r="BL291" s="112"/>
      <c r="BM291" s="74"/>
      <c r="BN291" s="74"/>
      <c r="BO291" s="109"/>
      <c r="BP291" s="74"/>
      <c r="BQ291" s="74"/>
      <c r="BR291" s="109"/>
      <c r="BS291" s="74"/>
      <c r="BT291" s="74"/>
      <c r="BU291" s="109"/>
      <c r="BV291" s="74"/>
      <c r="BW291" s="74"/>
      <c r="BX291" s="109"/>
      <c r="BY291" s="74"/>
      <c r="BZ291" s="74"/>
      <c r="CA291" s="109"/>
      <c r="CB291" s="74"/>
      <c r="CC291" s="74"/>
      <c r="CD291" s="74"/>
      <c r="CE291" s="74"/>
      <c r="CF291" s="74"/>
      <c r="CG291" s="74"/>
      <c r="CH291" s="74"/>
      <c r="CI291" s="74"/>
      <c r="CJ291" s="74"/>
      <c r="CK291" s="74"/>
      <c r="CL291" s="74"/>
      <c r="CM291" s="74"/>
      <c r="CN291" s="74"/>
      <c r="CO291" s="74"/>
      <c r="CP291" s="74"/>
      <c r="CQ291" s="74"/>
      <c r="CR291" s="74"/>
      <c r="CS291" s="74"/>
      <c r="CT291" s="74"/>
      <c r="CU291" s="74"/>
      <c r="CV291" s="74"/>
      <c r="CW291" s="74"/>
      <c r="CX291" s="74"/>
      <c r="CY291" s="74"/>
      <c r="CZ291" s="78"/>
      <c r="DA291" s="74"/>
      <c r="DB291" s="74"/>
      <c r="DC291" s="74"/>
      <c r="DD291" s="74"/>
      <c r="DE291" s="74"/>
      <c r="DF291" s="74"/>
      <c r="DG291" s="74"/>
      <c r="DH291" s="78"/>
      <c r="DI291" s="78"/>
      <c r="DJ291" s="74"/>
      <c r="DK291" s="74"/>
      <c r="DL291" s="78"/>
      <c r="DM291" s="74"/>
      <c r="DN291" s="74"/>
      <c r="DO291" s="78"/>
      <c r="DP291" s="74"/>
      <c r="DQ291" s="74"/>
      <c r="DR291" s="78"/>
      <c r="DS291" s="74"/>
      <c r="DT291" s="74"/>
      <c r="DU291" s="78"/>
      <c r="DV291" s="74"/>
      <c r="DW291" s="74"/>
      <c r="DX291" s="78">
        <v>11514</v>
      </c>
      <c r="DY291" s="74">
        <v>9199.9991999999984</v>
      </c>
      <c r="DZ291" s="74">
        <f t="shared" si="1075"/>
        <v>79.902720166753511</v>
      </c>
      <c r="EA291" s="78"/>
      <c r="EB291" s="74"/>
      <c r="EC291" s="74"/>
      <c r="ED291" s="78"/>
      <c r="EE291" s="74"/>
      <c r="EF291" s="78"/>
      <c r="EG291" s="78"/>
      <c r="EH291" s="74"/>
      <c r="EI291" s="78"/>
      <c r="EJ291" s="78"/>
      <c r="EK291" s="74"/>
      <c r="EL291" s="74"/>
      <c r="EM291" s="78"/>
      <c r="EN291" s="74"/>
      <c r="EO291" s="74"/>
      <c r="EP291" s="74"/>
      <c r="EQ291" s="74"/>
      <c r="ER291" s="109"/>
      <c r="ES291" s="74"/>
      <c r="ET291" s="74"/>
      <c r="EU291" s="109"/>
      <c r="EV291" s="78"/>
      <c r="EW291" s="74"/>
      <c r="EX291" s="74"/>
      <c r="EY291" s="78"/>
      <c r="EZ291" s="74"/>
      <c r="FA291" s="74"/>
      <c r="FB291" s="78"/>
      <c r="FC291" s="74"/>
      <c r="FD291" s="74"/>
      <c r="FE291" s="78"/>
      <c r="FF291" s="74"/>
      <c r="FG291" s="74"/>
      <c r="FH291" s="78"/>
      <c r="FI291" s="74"/>
      <c r="FJ291" s="74"/>
      <c r="FK291" s="74"/>
      <c r="FL291" s="74"/>
      <c r="FM291" s="109"/>
      <c r="FN291" s="78"/>
      <c r="FO291" s="74"/>
      <c r="FP291" s="74"/>
      <c r="FQ291" s="74"/>
      <c r="FR291" s="74"/>
      <c r="FS291" s="109"/>
      <c r="FT291" s="74"/>
      <c r="FU291" s="74"/>
      <c r="FV291" s="109"/>
      <c r="FW291" s="74"/>
      <c r="FX291" s="74"/>
      <c r="FY291" s="109"/>
      <c r="FZ291" s="74"/>
      <c r="GA291" s="74"/>
      <c r="GB291" s="109"/>
      <c r="GC291" s="74"/>
      <c r="GD291" s="74"/>
      <c r="GE291" s="109"/>
      <c r="GF291" s="74"/>
      <c r="GG291" s="74"/>
      <c r="GH291" s="109"/>
      <c r="GI291" s="74"/>
      <c r="GJ291" s="74"/>
      <c r="GK291" s="109"/>
      <c r="GL291" s="74"/>
      <c r="GM291" s="74"/>
      <c r="GN291" s="109"/>
      <c r="GO291" s="74"/>
      <c r="GP291" s="74"/>
      <c r="GQ291" s="74"/>
      <c r="GR291" s="74"/>
      <c r="GS291" s="74"/>
      <c r="GT291" s="74"/>
      <c r="GU291" s="74"/>
      <c r="GV291" s="74"/>
      <c r="GW291" s="74"/>
      <c r="GX291" s="74"/>
      <c r="GY291" s="74"/>
      <c r="GZ291" s="74"/>
      <c r="HA291" s="74"/>
      <c r="HB291" s="74"/>
      <c r="HC291" s="74"/>
    </row>
    <row r="292" spans="1:211" s="31" customFormat="1" ht="15.75" x14ac:dyDescent="0.25">
      <c r="A292" s="41" t="s">
        <v>401</v>
      </c>
      <c r="B292" s="134">
        <f t="shared" si="1169"/>
        <v>3762</v>
      </c>
      <c r="C292" s="134">
        <f t="shared" si="1170"/>
        <v>3762</v>
      </c>
      <c r="D292" s="74">
        <f t="shared" si="104"/>
        <v>100</v>
      </c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112"/>
      <c r="BK292" s="112"/>
      <c r="BL292" s="112"/>
      <c r="BM292" s="74"/>
      <c r="BN292" s="74"/>
      <c r="BO292" s="109"/>
      <c r="BP292" s="74"/>
      <c r="BQ292" s="74"/>
      <c r="BR292" s="109"/>
      <c r="BS292" s="74"/>
      <c r="BT292" s="74"/>
      <c r="BU292" s="109"/>
      <c r="BV292" s="74"/>
      <c r="BW292" s="74"/>
      <c r="BX292" s="109"/>
      <c r="BY292" s="74"/>
      <c r="BZ292" s="74"/>
      <c r="CA292" s="109"/>
      <c r="CB292" s="74"/>
      <c r="CC292" s="74"/>
      <c r="CD292" s="74"/>
      <c r="CE292" s="74"/>
      <c r="CF292" s="74"/>
      <c r="CG292" s="74"/>
      <c r="CH292" s="74"/>
      <c r="CI292" s="74"/>
      <c r="CJ292" s="74"/>
      <c r="CK292" s="74"/>
      <c r="CL292" s="74"/>
      <c r="CM292" s="74"/>
      <c r="CN292" s="74"/>
      <c r="CO292" s="74"/>
      <c r="CP292" s="109"/>
      <c r="CQ292" s="74"/>
      <c r="CR292" s="74"/>
      <c r="CS292" s="109"/>
      <c r="CT292" s="74"/>
      <c r="CU292" s="74"/>
      <c r="CV292" s="109"/>
      <c r="CW292" s="74"/>
      <c r="CX292" s="74"/>
      <c r="CY292" s="109"/>
      <c r="CZ292" s="74"/>
      <c r="DA292" s="74"/>
      <c r="DB292" s="74"/>
      <c r="DC292" s="74"/>
      <c r="DD292" s="74"/>
      <c r="DE292" s="109"/>
      <c r="DF292" s="74"/>
      <c r="DG292" s="74"/>
      <c r="DH292" s="78"/>
      <c r="DI292" s="78"/>
      <c r="DJ292" s="74"/>
      <c r="DK292" s="109"/>
      <c r="DL292" s="78"/>
      <c r="DM292" s="74"/>
      <c r="DN292" s="109"/>
      <c r="DO292" s="78"/>
      <c r="DP292" s="74"/>
      <c r="DQ292" s="109"/>
      <c r="DR292" s="78"/>
      <c r="DS292" s="74"/>
      <c r="DT292" s="109"/>
      <c r="DU292" s="78"/>
      <c r="DV292" s="74"/>
      <c r="DW292" s="109"/>
      <c r="DX292" s="78">
        <v>3762</v>
      </c>
      <c r="DY292" s="74">
        <v>3762</v>
      </c>
      <c r="DZ292" s="74">
        <f t="shared" si="1075"/>
        <v>100</v>
      </c>
      <c r="EA292" s="78"/>
      <c r="EB292" s="74"/>
      <c r="EC292" s="109"/>
      <c r="ED292" s="78"/>
      <c r="EE292" s="74"/>
      <c r="EF292" s="78"/>
      <c r="EG292" s="78"/>
      <c r="EH292" s="74"/>
      <c r="EI292" s="78"/>
      <c r="EJ292" s="78"/>
      <c r="EK292" s="74"/>
      <c r="EL292" s="109"/>
      <c r="EM292" s="78"/>
      <c r="EN292" s="74"/>
      <c r="EO292" s="109"/>
      <c r="EP292" s="74"/>
      <c r="EQ292" s="74"/>
      <c r="ER292" s="109"/>
      <c r="ES292" s="74"/>
      <c r="ET292" s="74"/>
      <c r="EU292" s="109"/>
      <c r="EV292" s="78"/>
      <c r="EW292" s="74"/>
      <c r="EX292" s="109"/>
      <c r="EY292" s="78"/>
      <c r="EZ292" s="74"/>
      <c r="FA292" s="109"/>
      <c r="FB292" s="78"/>
      <c r="FC292" s="74"/>
      <c r="FD292" s="109"/>
      <c r="FE292" s="78"/>
      <c r="FF292" s="74"/>
      <c r="FG292" s="109"/>
      <c r="FH292" s="78"/>
      <c r="FI292" s="74"/>
      <c r="FJ292" s="109"/>
      <c r="FK292" s="74"/>
      <c r="FL292" s="74"/>
      <c r="FM292" s="109"/>
      <c r="FN292" s="78"/>
      <c r="FO292" s="74"/>
      <c r="FP292" s="109"/>
      <c r="FQ292" s="74"/>
      <c r="FR292" s="74"/>
      <c r="FS292" s="109"/>
      <c r="FT292" s="74"/>
      <c r="FU292" s="74"/>
      <c r="FV292" s="109"/>
      <c r="FW292" s="74"/>
      <c r="FX292" s="74"/>
      <c r="FY292" s="109"/>
      <c r="FZ292" s="74"/>
      <c r="GA292" s="74"/>
      <c r="GB292" s="109"/>
      <c r="GC292" s="74"/>
      <c r="GD292" s="74"/>
      <c r="GE292" s="109"/>
      <c r="GF292" s="74"/>
      <c r="GG292" s="74"/>
      <c r="GH292" s="109"/>
      <c r="GI292" s="74"/>
      <c r="GJ292" s="74"/>
      <c r="GK292" s="109"/>
      <c r="GL292" s="74"/>
      <c r="GM292" s="74"/>
      <c r="GN292" s="109"/>
      <c r="GO292" s="74"/>
      <c r="GP292" s="74"/>
      <c r="GQ292" s="74"/>
      <c r="GR292" s="74"/>
      <c r="GS292" s="74"/>
      <c r="GT292" s="74"/>
      <c r="GU292" s="74"/>
      <c r="GV292" s="74"/>
      <c r="GW292" s="74"/>
      <c r="GX292" s="74"/>
      <c r="GY292" s="74"/>
      <c r="GZ292" s="74"/>
      <c r="HA292" s="74"/>
      <c r="HB292" s="74"/>
      <c r="HC292" s="74"/>
    </row>
    <row r="293" spans="1:211" s="31" customFormat="1" ht="15.75" x14ac:dyDescent="0.25">
      <c r="A293" s="41" t="s">
        <v>578</v>
      </c>
      <c r="B293" s="134">
        <f t="shared" si="1169"/>
        <v>6778.45</v>
      </c>
      <c r="C293" s="134">
        <f t="shared" si="1170"/>
        <v>5289</v>
      </c>
      <c r="D293" s="74">
        <f t="shared" si="104"/>
        <v>78.026687517057738</v>
      </c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>
        <v>1489.45</v>
      </c>
      <c r="BE293" s="74"/>
      <c r="BF293" s="74">
        <f t="shared" si="1274"/>
        <v>0</v>
      </c>
      <c r="BG293" s="74"/>
      <c r="BH293" s="74"/>
      <c r="BI293" s="74"/>
      <c r="BJ293" s="112"/>
      <c r="BK293" s="112"/>
      <c r="BL293" s="112"/>
      <c r="BM293" s="74"/>
      <c r="BN293" s="74"/>
      <c r="BO293" s="109"/>
      <c r="BP293" s="74"/>
      <c r="BQ293" s="74"/>
      <c r="BR293" s="109"/>
      <c r="BS293" s="74"/>
      <c r="BT293" s="74"/>
      <c r="BU293" s="109"/>
      <c r="BV293" s="74"/>
      <c r="BW293" s="74"/>
      <c r="BX293" s="109"/>
      <c r="BY293" s="74"/>
      <c r="BZ293" s="74"/>
      <c r="CA293" s="109"/>
      <c r="CB293" s="74"/>
      <c r="CC293" s="74"/>
      <c r="CD293" s="74"/>
      <c r="CE293" s="74"/>
      <c r="CF293" s="74"/>
      <c r="CG293" s="74"/>
      <c r="CH293" s="74"/>
      <c r="CI293" s="74"/>
      <c r="CJ293" s="74"/>
      <c r="CK293" s="74"/>
      <c r="CL293" s="74"/>
      <c r="CM293" s="74"/>
      <c r="CN293" s="74"/>
      <c r="CO293" s="74"/>
      <c r="CP293" s="109"/>
      <c r="CQ293" s="74"/>
      <c r="CR293" s="74"/>
      <c r="CS293" s="109"/>
      <c r="CT293" s="74"/>
      <c r="CU293" s="74"/>
      <c r="CV293" s="109"/>
      <c r="CW293" s="74"/>
      <c r="CX293" s="74"/>
      <c r="CY293" s="109"/>
      <c r="CZ293" s="74"/>
      <c r="DA293" s="74"/>
      <c r="DB293" s="74"/>
      <c r="DC293" s="74"/>
      <c r="DD293" s="74"/>
      <c r="DE293" s="109"/>
      <c r="DF293" s="74"/>
      <c r="DG293" s="74"/>
      <c r="DH293" s="78"/>
      <c r="DI293" s="78"/>
      <c r="DJ293" s="74"/>
      <c r="DK293" s="109"/>
      <c r="DL293" s="78"/>
      <c r="DM293" s="74"/>
      <c r="DN293" s="109"/>
      <c r="DO293" s="78"/>
      <c r="DP293" s="74"/>
      <c r="DQ293" s="109"/>
      <c r="DR293" s="78"/>
      <c r="DS293" s="74"/>
      <c r="DT293" s="109"/>
      <c r="DU293" s="78"/>
      <c r="DV293" s="74"/>
      <c r="DW293" s="109"/>
      <c r="DX293" s="78">
        <v>5289</v>
      </c>
      <c r="DY293" s="74">
        <v>5289</v>
      </c>
      <c r="DZ293" s="74">
        <f t="shared" si="1075"/>
        <v>100</v>
      </c>
      <c r="EA293" s="78"/>
      <c r="EB293" s="74"/>
      <c r="EC293" s="109"/>
      <c r="ED293" s="78"/>
      <c r="EE293" s="74"/>
      <c r="EF293" s="78"/>
      <c r="EG293" s="78"/>
      <c r="EH293" s="74"/>
      <c r="EI293" s="78"/>
      <c r="EJ293" s="78"/>
      <c r="EK293" s="74"/>
      <c r="EL293" s="109"/>
      <c r="EM293" s="78"/>
      <c r="EN293" s="74"/>
      <c r="EO293" s="109"/>
      <c r="EP293" s="74"/>
      <c r="EQ293" s="74"/>
      <c r="ER293" s="109"/>
      <c r="ES293" s="74"/>
      <c r="ET293" s="74"/>
      <c r="EU293" s="109"/>
      <c r="EV293" s="78"/>
      <c r="EW293" s="74"/>
      <c r="EX293" s="109"/>
      <c r="EY293" s="78"/>
      <c r="EZ293" s="74"/>
      <c r="FA293" s="109"/>
      <c r="FB293" s="78"/>
      <c r="FC293" s="74"/>
      <c r="FD293" s="109"/>
      <c r="FE293" s="78"/>
      <c r="FF293" s="74"/>
      <c r="FG293" s="109"/>
      <c r="FH293" s="78"/>
      <c r="FI293" s="74"/>
      <c r="FJ293" s="109"/>
      <c r="FK293" s="74"/>
      <c r="FL293" s="74"/>
      <c r="FM293" s="109"/>
      <c r="FN293" s="78"/>
      <c r="FO293" s="74"/>
      <c r="FP293" s="109"/>
      <c r="FQ293" s="74"/>
      <c r="FR293" s="74"/>
      <c r="FS293" s="109"/>
      <c r="FT293" s="74"/>
      <c r="FU293" s="74"/>
      <c r="FV293" s="109"/>
      <c r="FW293" s="74"/>
      <c r="FX293" s="74"/>
      <c r="FY293" s="109"/>
      <c r="FZ293" s="74"/>
      <c r="GA293" s="74"/>
      <c r="GB293" s="109"/>
      <c r="GC293" s="74"/>
      <c r="GD293" s="74"/>
      <c r="GE293" s="109"/>
      <c r="GF293" s="74"/>
      <c r="GG293" s="74"/>
      <c r="GH293" s="109"/>
      <c r="GI293" s="74"/>
      <c r="GJ293" s="74"/>
      <c r="GK293" s="109"/>
      <c r="GL293" s="74"/>
      <c r="GM293" s="74"/>
      <c r="GN293" s="109"/>
      <c r="GO293" s="74"/>
      <c r="GP293" s="74"/>
      <c r="GQ293" s="74"/>
      <c r="GR293" s="74"/>
      <c r="GS293" s="74"/>
      <c r="GT293" s="74"/>
      <c r="GU293" s="74"/>
      <c r="GV293" s="74"/>
      <c r="GW293" s="74"/>
      <c r="GX293" s="74"/>
      <c r="GY293" s="74"/>
      <c r="GZ293" s="74"/>
      <c r="HA293" s="74"/>
      <c r="HB293" s="74"/>
      <c r="HC293" s="74"/>
    </row>
    <row r="294" spans="1:211" s="31" customFormat="1" ht="15.75" x14ac:dyDescent="0.25">
      <c r="A294" s="41" t="s">
        <v>580</v>
      </c>
      <c r="B294" s="134">
        <f t="shared" si="1169"/>
        <v>3501</v>
      </c>
      <c r="C294" s="134">
        <f t="shared" si="1170"/>
        <v>3501</v>
      </c>
      <c r="D294" s="74">
        <f t="shared" si="104"/>
        <v>100</v>
      </c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112"/>
      <c r="BK294" s="112"/>
      <c r="BL294" s="112"/>
      <c r="BM294" s="74"/>
      <c r="BN294" s="74"/>
      <c r="BO294" s="109"/>
      <c r="BP294" s="74"/>
      <c r="BQ294" s="74"/>
      <c r="BR294" s="109"/>
      <c r="BS294" s="74"/>
      <c r="BT294" s="74"/>
      <c r="BU294" s="109"/>
      <c r="BV294" s="74"/>
      <c r="BW294" s="74"/>
      <c r="BX294" s="109"/>
      <c r="BY294" s="74"/>
      <c r="BZ294" s="74"/>
      <c r="CA294" s="109"/>
      <c r="CB294" s="74"/>
      <c r="CC294" s="74"/>
      <c r="CD294" s="74"/>
      <c r="CE294" s="74"/>
      <c r="CF294" s="74"/>
      <c r="CG294" s="74"/>
      <c r="CH294" s="74"/>
      <c r="CI294" s="74"/>
      <c r="CJ294" s="74"/>
      <c r="CK294" s="74"/>
      <c r="CL294" s="74"/>
      <c r="CM294" s="74"/>
      <c r="CN294" s="74"/>
      <c r="CO294" s="74"/>
      <c r="CP294" s="109"/>
      <c r="CQ294" s="74"/>
      <c r="CR294" s="74"/>
      <c r="CS294" s="109"/>
      <c r="CT294" s="74"/>
      <c r="CU294" s="74"/>
      <c r="CV294" s="109"/>
      <c r="CW294" s="74"/>
      <c r="CX294" s="74"/>
      <c r="CY294" s="109"/>
      <c r="CZ294" s="74"/>
      <c r="DA294" s="74"/>
      <c r="DB294" s="74"/>
      <c r="DC294" s="74"/>
      <c r="DD294" s="74"/>
      <c r="DE294" s="109"/>
      <c r="DF294" s="74"/>
      <c r="DG294" s="74"/>
      <c r="DH294" s="78"/>
      <c r="DI294" s="78"/>
      <c r="DJ294" s="74"/>
      <c r="DK294" s="109"/>
      <c r="DL294" s="78"/>
      <c r="DM294" s="74"/>
      <c r="DN294" s="109"/>
      <c r="DO294" s="78"/>
      <c r="DP294" s="74"/>
      <c r="DQ294" s="109"/>
      <c r="DR294" s="78"/>
      <c r="DS294" s="74"/>
      <c r="DT294" s="109"/>
      <c r="DU294" s="78"/>
      <c r="DV294" s="74"/>
      <c r="DW294" s="109"/>
      <c r="DX294" s="78">
        <v>3501</v>
      </c>
      <c r="DY294" s="74">
        <v>3501</v>
      </c>
      <c r="DZ294" s="74">
        <f t="shared" si="1075"/>
        <v>100</v>
      </c>
      <c r="EA294" s="78"/>
      <c r="EB294" s="74"/>
      <c r="EC294" s="109"/>
      <c r="ED294" s="78"/>
      <c r="EE294" s="74"/>
      <c r="EF294" s="78"/>
      <c r="EG294" s="78"/>
      <c r="EH294" s="74"/>
      <c r="EI294" s="78"/>
      <c r="EJ294" s="78"/>
      <c r="EK294" s="74"/>
      <c r="EL294" s="109"/>
      <c r="EM294" s="78"/>
      <c r="EN294" s="74"/>
      <c r="EO294" s="109"/>
      <c r="EP294" s="74"/>
      <c r="EQ294" s="74"/>
      <c r="ER294" s="109"/>
      <c r="ES294" s="74"/>
      <c r="ET294" s="74"/>
      <c r="EU294" s="109"/>
      <c r="EV294" s="78"/>
      <c r="EW294" s="74"/>
      <c r="EX294" s="109"/>
      <c r="EY294" s="78"/>
      <c r="EZ294" s="74"/>
      <c r="FA294" s="109"/>
      <c r="FB294" s="78"/>
      <c r="FC294" s="74"/>
      <c r="FD294" s="109"/>
      <c r="FE294" s="78"/>
      <c r="FF294" s="74"/>
      <c r="FG294" s="109"/>
      <c r="FH294" s="78"/>
      <c r="FI294" s="74"/>
      <c r="FJ294" s="109"/>
      <c r="FK294" s="74"/>
      <c r="FL294" s="74"/>
      <c r="FM294" s="109"/>
      <c r="FN294" s="78"/>
      <c r="FO294" s="74"/>
      <c r="FP294" s="109"/>
      <c r="FQ294" s="74"/>
      <c r="FR294" s="74"/>
      <c r="FS294" s="109"/>
      <c r="FT294" s="74"/>
      <c r="FU294" s="74"/>
      <c r="FV294" s="109"/>
      <c r="FW294" s="74"/>
      <c r="FX294" s="74"/>
      <c r="FY294" s="109"/>
      <c r="FZ294" s="74"/>
      <c r="GA294" s="74"/>
      <c r="GB294" s="109"/>
      <c r="GC294" s="74"/>
      <c r="GD294" s="74"/>
      <c r="GE294" s="109"/>
      <c r="GF294" s="74"/>
      <c r="GG294" s="74"/>
      <c r="GH294" s="109"/>
      <c r="GI294" s="74"/>
      <c r="GJ294" s="74"/>
      <c r="GK294" s="109"/>
      <c r="GL294" s="74"/>
      <c r="GM294" s="74"/>
      <c r="GN294" s="109"/>
      <c r="GO294" s="74"/>
      <c r="GP294" s="74"/>
      <c r="GQ294" s="74"/>
      <c r="GR294" s="74"/>
      <c r="GS294" s="74"/>
      <c r="GT294" s="74"/>
      <c r="GU294" s="74"/>
      <c r="GV294" s="74"/>
      <c r="GW294" s="74"/>
      <c r="GX294" s="74"/>
      <c r="GY294" s="74"/>
      <c r="GZ294" s="74"/>
      <c r="HA294" s="74"/>
      <c r="HB294" s="74"/>
      <c r="HC294" s="74"/>
    </row>
    <row r="295" spans="1:211" s="31" customFormat="1" ht="15.75" x14ac:dyDescent="0.25">
      <c r="A295" s="41" t="s">
        <v>579</v>
      </c>
      <c r="B295" s="134">
        <f t="shared" si="1169"/>
        <v>6849</v>
      </c>
      <c r="C295" s="134">
        <f t="shared" si="1170"/>
        <v>6849</v>
      </c>
      <c r="D295" s="74">
        <f t="shared" si="104"/>
        <v>100</v>
      </c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112"/>
      <c r="BK295" s="112"/>
      <c r="BL295" s="112"/>
      <c r="BM295" s="74"/>
      <c r="BN295" s="74"/>
      <c r="BO295" s="109"/>
      <c r="BP295" s="74"/>
      <c r="BQ295" s="74"/>
      <c r="BR295" s="109"/>
      <c r="BS295" s="74"/>
      <c r="BT295" s="74"/>
      <c r="BU295" s="109"/>
      <c r="BV295" s="74"/>
      <c r="BW295" s="74"/>
      <c r="BX295" s="109"/>
      <c r="BY295" s="74"/>
      <c r="BZ295" s="74"/>
      <c r="CA295" s="109"/>
      <c r="CB295" s="74"/>
      <c r="CC295" s="74"/>
      <c r="CD295" s="74"/>
      <c r="CE295" s="74"/>
      <c r="CF295" s="74"/>
      <c r="CG295" s="74"/>
      <c r="CH295" s="74"/>
      <c r="CI295" s="74"/>
      <c r="CJ295" s="74"/>
      <c r="CK295" s="74"/>
      <c r="CL295" s="74"/>
      <c r="CM295" s="74"/>
      <c r="CN295" s="74"/>
      <c r="CO295" s="74"/>
      <c r="CP295" s="109"/>
      <c r="CQ295" s="74"/>
      <c r="CR295" s="74"/>
      <c r="CS295" s="109"/>
      <c r="CT295" s="74"/>
      <c r="CU295" s="74"/>
      <c r="CV295" s="109"/>
      <c r="CW295" s="74"/>
      <c r="CX295" s="74"/>
      <c r="CY295" s="109"/>
      <c r="CZ295" s="74"/>
      <c r="DA295" s="74"/>
      <c r="DB295" s="74"/>
      <c r="DC295" s="74"/>
      <c r="DD295" s="74"/>
      <c r="DE295" s="109"/>
      <c r="DF295" s="74"/>
      <c r="DG295" s="74"/>
      <c r="DH295" s="78"/>
      <c r="DI295" s="78"/>
      <c r="DJ295" s="74"/>
      <c r="DK295" s="109"/>
      <c r="DL295" s="78"/>
      <c r="DM295" s="74"/>
      <c r="DN295" s="109"/>
      <c r="DO295" s="78"/>
      <c r="DP295" s="74"/>
      <c r="DQ295" s="109"/>
      <c r="DR295" s="78"/>
      <c r="DS295" s="74"/>
      <c r="DT295" s="109"/>
      <c r="DU295" s="78"/>
      <c r="DV295" s="74"/>
      <c r="DW295" s="109"/>
      <c r="DX295" s="78">
        <v>6849</v>
      </c>
      <c r="DY295" s="74">
        <v>6849</v>
      </c>
      <c r="DZ295" s="74">
        <f t="shared" si="1075"/>
        <v>100</v>
      </c>
      <c r="EA295" s="78"/>
      <c r="EB295" s="74"/>
      <c r="EC295" s="109"/>
      <c r="ED295" s="78"/>
      <c r="EE295" s="74"/>
      <c r="EF295" s="78"/>
      <c r="EG295" s="78"/>
      <c r="EH295" s="74"/>
      <c r="EI295" s="78"/>
      <c r="EJ295" s="78"/>
      <c r="EK295" s="74"/>
      <c r="EL295" s="109"/>
      <c r="EM295" s="78"/>
      <c r="EN295" s="74"/>
      <c r="EO295" s="109"/>
      <c r="EP295" s="74"/>
      <c r="EQ295" s="74"/>
      <c r="ER295" s="109"/>
      <c r="ES295" s="74"/>
      <c r="ET295" s="74"/>
      <c r="EU295" s="109"/>
      <c r="EV295" s="78"/>
      <c r="EW295" s="74"/>
      <c r="EX295" s="109"/>
      <c r="EY295" s="78"/>
      <c r="EZ295" s="74"/>
      <c r="FA295" s="109"/>
      <c r="FB295" s="78"/>
      <c r="FC295" s="74"/>
      <c r="FD295" s="109"/>
      <c r="FE295" s="78"/>
      <c r="FF295" s="74"/>
      <c r="FG295" s="109"/>
      <c r="FH295" s="78"/>
      <c r="FI295" s="74"/>
      <c r="FJ295" s="109"/>
      <c r="FK295" s="74"/>
      <c r="FL295" s="74"/>
      <c r="FM295" s="109"/>
      <c r="FN295" s="78"/>
      <c r="FO295" s="74"/>
      <c r="FP295" s="109"/>
      <c r="FQ295" s="74"/>
      <c r="FR295" s="74"/>
      <c r="FS295" s="109"/>
      <c r="FT295" s="74"/>
      <c r="FU295" s="74"/>
      <c r="FV295" s="109"/>
      <c r="FW295" s="74"/>
      <c r="FX295" s="74"/>
      <c r="FY295" s="109"/>
      <c r="FZ295" s="74"/>
      <c r="GA295" s="74"/>
      <c r="GB295" s="109"/>
      <c r="GC295" s="74"/>
      <c r="GD295" s="74"/>
      <c r="GE295" s="109"/>
      <c r="GF295" s="74"/>
      <c r="GG295" s="74"/>
      <c r="GH295" s="109"/>
      <c r="GI295" s="74"/>
      <c r="GJ295" s="74"/>
      <c r="GK295" s="109"/>
      <c r="GL295" s="74"/>
      <c r="GM295" s="74"/>
      <c r="GN295" s="109"/>
      <c r="GO295" s="74"/>
      <c r="GP295" s="74"/>
      <c r="GQ295" s="74"/>
      <c r="GR295" s="74"/>
      <c r="GS295" s="74"/>
      <c r="GT295" s="74"/>
      <c r="GU295" s="74"/>
      <c r="GV295" s="74"/>
      <c r="GW295" s="74"/>
      <c r="GX295" s="74"/>
      <c r="GY295" s="74"/>
      <c r="GZ295" s="74"/>
      <c r="HA295" s="74"/>
      <c r="HB295" s="74"/>
      <c r="HC295" s="74"/>
    </row>
    <row r="296" spans="1:211" s="31" customFormat="1" ht="15.75" x14ac:dyDescent="0.25">
      <c r="A296" s="41" t="s">
        <v>581</v>
      </c>
      <c r="B296" s="134">
        <f t="shared" si="1169"/>
        <v>6703</v>
      </c>
      <c r="C296" s="134">
        <f t="shared" si="1170"/>
        <v>6703</v>
      </c>
      <c r="D296" s="74">
        <f t="shared" si="104"/>
        <v>100</v>
      </c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112"/>
      <c r="BK296" s="112"/>
      <c r="BL296" s="112"/>
      <c r="BM296" s="74"/>
      <c r="BN296" s="74"/>
      <c r="BO296" s="109"/>
      <c r="BP296" s="74"/>
      <c r="BQ296" s="74"/>
      <c r="BR296" s="109"/>
      <c r="BS296" s="74"/>
      <c r="BT296" s="74"/>
      <c r="BU296" s="109"/>
      <c r="BV296" s="74"/>
      <c r="BW296" s="74"/>
      <c r="BX296" s="109"/>
      <c r="BY296" s="74"/>
      <c r="BZ296" s="74"/>
      <c r="CA296" s="109"/>
      <c r="CB296" s="74"/>
      <c r="CC296" s="74"/>
      <c r="CD296" s="74"/>
      <c r="CE296" s="74"/>
      <c r="CF296" s="74"/>
      <c r="CG296" s="74"/>
      <c r="CH296" s="74"/>
      <c r="CI296" s="74"/>
      <c r="CJ296" s="74"/>
      <c r="CK296" s="74"/>
      <c r="CL296" s="74"/>
      <c r="CM296" s="74"/>
      <c r="CN296" s="74"/>
      <c r="CO296" s="74"/>
      <c r="CP296" s="109"/>
      <c r="CQ296" s="74"/>
      <c r="CR296" s="74"/>
      <c r="CS296" s="109"/>
      <c r="CT296" s="74"/>
      <c r="CU296" s="74"/>
      <c r="CV296" s="109"/>
      <c r="CW296" s="74"/>
      <c r="CX296" s="74"/>
      <c r="CY296" s="109"/>
      <c r="CZ296" s="74">
        <v>1000</v>
      </c>
      <c r="DA296" s="74">
        <v>1000</v>
      </c>
      <c r="DB296" s="74">
        <f>DA296/CZ296*100</f>
        <v>100</v>
      </c>
      <c r="DC296" s="74"/>
      <c r="DD296" s="74"/>
      <c r="DE296" s="109"/>
      <c r="DF296" s="74"/>
      <c r="DG296" s="74"/>
      <c r="DH296" s="78"/>
      <c r="DI296" s="78"/>
      <c r="DJ296" s="74"/>
      <c r="DK296" s="109"/>
      <c r="DL296" s="78"/>
      <c r="DM296" s="74"/>
      <c r="DN296" s="109"/>
      <c r="DO296" s="78"/>
      <c r="DP296" s="74"/>
      <c r="DQ296" s="109"/>
      <c r="DR296" s="78"/>
      <c r="DS296" s="74"/>
      <c r="DT296" s="109"/>
      <c r="DU296" s="78"/>
      <c r="DV296" s="74"/>
      <c r="DW296" s="109"/>
      <c r="DX296" s="78">
        <v>5703</v>
      </c>
      <c r="DY296" s="74">
        <v>5703</v>
      </c>
      <c r="DZ296" s="74">
        <f t="shared" ref="DZ296:DZ358" si="1310">DY296/DX296*100</f>
        <v>100</v>
      </c>
      <c r="EA296" s="78"/>
      <c r="EB296" s="74"/>
      <c r="EC296" s="109"/>
      <c r="ED296" s="78"/>
      <c r="EE296" s="74"/>
      <c r="EF296" s="78"/>
      <c r="EG296" s="78"/>
      <c r="EH296" s="74"/>
      <c r="EI296" s="78"/>
      <c r="EJ296" s="78"/>
      <c r="EK296" s="74"/>
      <c r="EL296" s="109"/>
      <c r="EM296" s="78"/>
      <c r="EN296" s="74"/>
      <c r="EO296" s="109"/>
      <c r="EP296" s="74"/>
      <c r="EQ296" s="74"/>
      <c r="ER296" s="109"/>
      <c r="ES296" s="74"/>
      <c r="ET296" s="74"/>
      <c r="EU296" s="109"/>
      <c r="EV296" s="78"/>
      <c r="EW296" s="74"/>
      <c r="EX296" s="109"/>
      <c r="EY296" s="78"/>
      <c r="EZ296" s="74"/>
      <c r="FA296" s="109"/>
      <c r="FB296" s="78"/>
      <c r="FC296" s="74"/>
      <c r="FD296" s="109"/>
      <c r="FE296" s="78"/>
      <c r="FF296" s="74"/>
      <c r="FG296" s="109"/>
      <c r="FH296" s="78"/>
      <c r="FI296" s="74"/>
      <c r="FJ296" s="109"/>
      <c r="FK296" s="74"/>
      <c r="FL296" s="74"/>
      <c r="FM296" s="109"/>
      <c r="FN296" s="78"/>
      <c r="FO296" s="74"/>
      <c r="FP296" s="109"/>
      <c r="FQ296" s="74"/>
      <c r="FR296" s="74"/>
      <c r="FS296" s="109"/>
      <c r="FT296" s="74"/>
      <c r="FU296" s="74"/>
      <c r="FV296" s="109"/>
      <c r="FW296" s="74"/>
      <c r="FX296" s="74"/>
      <c r="FY296" s="109"/>
      <c r="FZ296" s="74"/>
      <c r="GA296" s="74"/>
      <c r="GB296" s="109"/>
      <c r="GC296" s="74"/>
      <c r="GD296" s="74"/>
      <c r="GE296" s="109"/>
      <c r="GF296" s="74"/>
      <c r="GG296" s="74"/>
      <c r="GH296" s="109"/>
      <c r="GI296" s="74"/>
      <c r="GJ296" s="74"/>
      <c r="GK296" s="109"/>
      <c r="GL296" s="74"/>
      <c r="GM296" s="74"/>
      <c r="GN296" s="109"/>
      <c r="GO296" s="74"/>
      <c r="GP296" s="74"/>
      <c r="GQ296" s="74"/>
      <c r="GR296" s="74"/>
      <c r="GS296" s="74"/>
      <c r="GT296" s="74"/>
      <c r="GU296" s="74"/>
      <c r="GV296" s="74"/>
      <c r="GW296" s="74"/>
      <c r="GX296" s="74"/>
      <c r="GY296" s="74"/>
      <c r="GZ296" s="74"/>
      <c r="HA296" s="74"/>
      <c r="HB296" s="74"/>
      <c r="HC296" s="74"/>
    </row>
    <row r="297" spans="1:211" s="31" customFormat="1" ht="15.75" x14ac:dyDescent="0.25">
      <c r="A297" s="41" t="s">
        <v>402</v>
      </c>
      <c r="B297" s="134">
        <f t="shared" si="1169"/>
        <v>4893</v>
      </c>
      <c r="C297" s="134">
        <f t="shared" si="1170"/>
        <v>4887.57</v>
      </c>
      <c r="D297" s="74">
        <f t="shared" si="104"/>
        <v>99.889025137952174</v>
      </c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>
        <v>0</v>
      </c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112"/>
      <c r="BK297" s="112"/>
      <c r="BL297" s="112"/>
      <c r="BM297" s="74"/>
      <c r="BN297" s="74"/>
      <c r="BO297" s="109"/>
      <c r="BP297" s="74"/>
      <c r="BQ297" s="74"/>
      <c r="BR297" s="109"/>
      <c r="BS297" s="74"/>
      <c r="BT297" s="74"/>
      <c r="BU297" s="109"/>
      <c r="BV297" s="74"/>
      <c r="BW297" s="74"/>
      <c r="BX297" s="109"/>
      <c r="BY297" s="74"/>
      <c r="BZ297" s="74"/>
      <c r="CA297" s="109"/>
      <c r="CB297" s="74"/>
      <c r="CC297" s="74"/>
      <c r="CD297" s="74"/>
      <c r="CE297" s="74"/>
      <c r="CF297" s="74"/>
      <c r="CG297" s="74"/>
      <c r="CH297" s="74"/>
      <c r="CI297" s="74"/>
      <c r="CJ297" s="74"/>
      <c r="CK297" s="74"/>
      <c r="CL297" s="74"/>
      <c r="CM297" s="74"/>
      <c r="CN297" s="74"/>
      <c r="CO297" s="74"/>
      <c r="CP297" s="109"/>
      <c r="CQ297" s="74"/>
      <c r="CR297" s="74"/>
      <c r="CS297" s="109"/>
      <c r="CT297" s="74"/>
      <c r="CU297" s="74"/>
      <c r="CV297" s="109"/>
      <c r="CW297" s="74"/>
      <c r="CX297" s="74"/>
      <c r="CY297" s="109"/>
      <c r="CZ297" s="74"/>
      <c r="DA297" s="74"/>
      <c r="DB297" s="109"/>
      <c r="DC297" s="74"/>
      <c r="DD297" s="74"/>
      <c r="DE297" s="109"/>
      <c r="DF297" s="74"/>
      <c r="DG297" s="74"/>
      <c r="DH297" s="78"/>
      <c r="DI297" s="78"/>
      <c r="DJ297" s="74"/>
      <c r="DK297" s="109"/>
      <c r="DL297" s="78"/>
      <c r="DM297" s="74"/>
      <c r="DN297" s="109"/>
      <c r="DO297" s="78"/>
      <c r="DP297" s="74"/>
      <c r="DQ297" s="109"/>
      <c r="DR297" s="78"/>
      <c r="DS297" s="74"/>
      <c r="DT297" s="109"/>
      <c r="DU297" s="78"/>
      <c r="DV297" s="74"/>
      <c r="DW297" s="109"/>
      <c r="DX297" s="78">
        <v>4893</v>
      </c>
      <c r="DY297" s="74">
        <v>4887.57</v>
      </c>
      <c r="DZ297" s="74">
        <f t="shared" si="1310"/>
        <v>99.889025137952174</v>
      </c>
      <c r="EA297" s="78"/>
      <c r="EB297" s="74"/>
      <c r="EC297" s="109"/>
      <c r="ED297" s="78"/>
      <c r="EE297" s="74"/>
      <c r="EF297" s="78"/>
      <c r="EG297" s="78"/>
      <c r="EH297" s="74"/>
      <c r="EI297" s="78"/>
      <c r="EJ297" s="78"/>
      <c r="EK297" s="74"/>
      <c r="EL297" s="109"/>
      <c r="EM297" s="78"/>
      <c r="EN297" s="74"/>
      <c r="EO297" s="109"/>
      <c r="EP297" s="74"/>
      <c r="EQ297" s="74"/>
      <c r="ER297" s="109"/>
      <c r="ES297" s="74"/>
      <c r="ET297" s="74"/>
      <c r="EU297" s="109"/>
      <c r="EV297" s="78"/>
      <c r="EW297" s="74"/>
      <c r="EX297" s="109"/>
      <c r="EY297" s="78"/>
      <c r="EZ297" s="74"/>
      <c r="FA297" s="109"/>
      <c r="FB297" s="78"/>
      <c r="FC297" s="74"/>
      <c r="FD297" s="109"/>
      <c r="FE297" s="78"/>
      <c r="FF297" s="74"/>
      <c r="FG297" s="109"/>
      <c r="FH297" s="78"/>
      <c r="FI297" s="74"/>
      <c r="FJ297" s="109"/>
      <c r="FK297" s="74"/>
      <c r="FL297" s="74"/>
      <c r="FM297" s="109"/>
      <c r="FN297" s="78"/>
      <c r="FO297" s="74"/>
      <c r="FP297" s="109"/>
      <c r="FQ297" s="74"/>
      <c r="FR297" s="74"/>
      <c r="FS297" s="109"/>
      <c r="FT297" s="74"/>
      <c r="FU297" s="74"/>
      <c r="FV297" s="109"/>
      <c r="FW297" s="74"/>
      <c r="FX297" s="74"/>
      <c r="FY297" s="109"/>
      <c r="FZ297" s="74"/>
      <c r="GA297" s="74"/>
      <c r="GB297" s="109"/>
      <c r="GC297" s="74"/>
      <c r="GD297" s="74"/>
      <c r="GE297" s="109"/>
      <c r="GF297" s="74"/>
      <c r="GG297" s="74"/>
      <c r="GH297" s="109"/>
      <c r="GI297" s="74"/>
      <c r="GJ297" s="74"/>
      <c r="GK297" s="109"/>
      <c r="GL297" s="74"/>
      <c r="GM297" s="74"/>
      <c r="GN297" s="109"/>
      <c r="GO297" s="74"/>
      <c r="GP297" s="74"/>
      <c r="GQ297" s="74"/>
      <c r="GR297" s="74"/>
      <c r="GS297" s="74"/>
      <c r="GT297" s="74"/>
      <c r="GU297" s="74"/>
      <c r="GV297" s="74"/>
      <c r="GW297" s="74"/>
      <c r="GX297" s="74"/>
      <c r="GY297" s="74"/>
      <c r="GZ297" s="74"/>
      <c r="HA297" s="74"/>
      <c r="HB297" s="74"/>
      <c r="HC297" s="74"/>
    </row>
    <row r="298" spans="1:211" s="32" customFormat="1" ht="31.5" x14ac:dyDescent="0.25">
      <c r="A298" s="40" t="s">
        <v>413</v>
      </c>
      <c r="B298" s="133">
        <f t="shared" si="1169"/>
        <v>93632.934722000005</v>
      </c>
      <c r="C298" s="133">
        <f t="shared" si="1170"/>
        <v>79242.270740000007</v>
      </c>
      <c r="D298" s="91">
        <f t="shared" ref="D298" si="1311">C298/B298*100</f>
        <v>84.630766914733073</v>
      </c>
      <c r="E298" s="92">
        <f t="shared" ref="E298:BL298" si="1312">E299+E300+E301+E302+E303+E304+E305+E306+E307</f>
        <v>1516.2527</v>
      </c>
      <c r="F298" s="92">
        <f t="shared" si="1312"/>
        <v>1516.2527</v>
      </c>
      <c r="G298" s="91">
        <f t="shared" ref="G298:G299" si="1313">F298/E298*100</f>
        <v>100</v>
      </c>
      <c r="H298" s="92">
        <f t="shared" si="1312"/>
        <v>0</v>
      </c>
      <c r="I298" s="92">
        <f t="shared" si="1312"/>
        <v>0</v>
      </c>
      <c r="J298" s="92">
        <f t="shared" si="1312"/>
        <v>0</v>
      </c>
      <c r="K298" s="92">
        <f t="shared" ref="K298:M298" si="1314">K299+K300+K301+K302+K303+K304+K305+K306+K307</f>
        <v>0</v>
      </c>
      <c r="L298" s="92">
        <f t="shared" si="1314"/>
        <v>0</v>
      </c>
      <c r="M298" s="92">
        <f t="shared" si="1314"/>
        <v>0</v>
      </c>
      <c r="N298" s="92">
        <f t="shared" ref="N298:P298" si="1315">N299+N300+N301+N302+N303+N304+N305+N306+N307</f>
        <v>0</v>
      </c>
      <c r="O298" s="92">
        <f t="shared" si="1315"/>
        <v>0</v>
      </c>
      <c r="P298" s="92">
        <f t="shared" si="1315"/>
        <v>0</v>
      </c>
      <c r="Q298" s="92">
        <f t="shared" ref="Q298:S298" si="1316">Q299+Q300+Q301+Q302+Q303+Q304+Q305+Q306+Q307</f>
        <v>0</v>
      </c>
      <c r="R298" s="92">
        <f t="shared" si="1316"/>
        <v>0</v>
      </c>
      <c r="S298" s="92">
        <f t="shared" si="1316"/>
        <v>0</v>
      </c>
      <c r="T298" s="92">
        <f t="shared" ref="T298:V298" si="1317">T299+T300+T301+T302+T303+T304+T305+T306+T307</f>
        <v>0</v>
      </c>
      <c r="U298" s="92">
        <f t="shared" si="1317"/>
        <v>0</v>
      </c>
      <c r="V298" s="92">
        <f t="shared" si="1317"/>
        <v>0</v>
      </c>
      <c r="W298" s="92">
        <f t="shared" ref="W298:Y298" si="1318">W299+W300+W301+W302+W303+W304+W305+W306+W307</f>
        <v>0</v>
      </c>
      <c r="X298" s="92">
        <f t="shared" si="1318"/>
        <v>0</v>
      </c>
      <c r="Y298" s="92">
        <f t="shared" si="1318"/>
        <v>0</v>
      </c>
      <c r="Z298" s="92">
        <f t="shared" si="1312"/>
        <v>0</v>
      </c>
      <c r="AA298" s="92">
        <f t="shared" si="1312"/>
        <v>0</v>
      </c>
      <c r="AB298" s="92">
        <f t="shared" si="1312"/>
        <v>0</v>
      </c>
      <c r="AC298" s="92">
        <f t="shared" si="1312"/>
        <v>0</v>
      </c>
      <c r="AD298" s="92">
        <f t="shared" si="1312"/>
        <v>0</v>
      </c>
      <c r="AE298" s="92">
        <f t="shared" si="1312"/>
        <v>0</v>
      </c>
      <c r="AF298" s="92">
        <f t="shared" si="1312"/>
        <v>0</v>
      </c>
      <c r="AG298" s="92">
        <f t="shared" si="1312"/>
        <v>0</v>
      </c>
      <c r="AH298" s="92">
        <f t="shared" si="1312"/>
        <v>0</v>
      </c>
      <c r="AI298" s="92">
        <f t="shared" si="1312"/>
        <v>0</v>
      </c>
      <c r="AJ298" s="92">
        <f t="shared" si="1312"/>
        <v>0</v>
      </c>
      <c r="AK298" s="92"/>
      <c r="AL298" s="92">
        <f t="shared" si="1312"/>
        <v>0</v>
      </c>
      <c r="AM298" s="92">
        <f t="shared" si="1312"/>
        <v>0</v>
      </c>
      <c r="AN298" s="92"/>
      <c r="AO298" s="92">
        <f t="shared" si="1312"/>
        <v>51.020422000000003</v>
      </c>
      <c r="AP298" s="92">
        <f t="shared" si="1312"/>
        <v>51.020420000000001</v>
      </c>
      <c r="AQ298" s="91">
        <f>AP298/AO298*100</f>
        <v>99.999996080001068</v>
      </c>
      <c r="AR298" s="92">
        <f t="shared" ref="AR298:AS298" si="1319">AR299+AR300+AR301+AR302+AR303+AR304+AR305+AR306+AR307</f>
        <v>76.790999999999997</v>
      </c>
      <c r="AS298" s="92">
        <f t="shared" si="1319"/>
        <v>76.790999999999997</v>
      </c>
      <c r="AT298" s="91">
        <f>AS298/AR298*100</f>
        <v>100</v>
      </c>
      <c r="AU298" s="92"/>
      <c r="AV298" s="92"/>
      <c r="AW298" s="91"/>
      <c r="AX298" s="92"/>
      <c r="AY298" s="92"/>
      <c r="AZ298" s="91"/>
      <c r="BA298" s="92">
        <f t="shared" si="1312"/>
        <v>0</v>
      </c>
      <c r="BB298" s="92">
        <f t="shared" si="1312"/>
        <v>0</v>
      </c>
      <c r="BC298" s="92">
        <f t="shared" si="1312"/>
        <v>0</v>
      </c>
      <c r="BD298" s="92">
        <f t="shared" si="1312"/>
        <v>5040.2843999999996</v>
      </c>
      <c r="BE298" s="92">
        <f t="shared" si="1312"/>
        <v>3230.4061900000002</v>
      </c>
      <c r="BF298" s="91">
        <f t="shared" si="1274"/>
        <v>64.091744307126802</v>
      </c>
      <c r="BG298" s="92">
        <f t="shared" si="1312"/>
        <v>11000</v>
      </c>
      <c r="BH298" s="92">
        <f t="shared" si="1312"/>
        <v>11000</v>
      </c>
      <c r="BI298" s="91">
        <f t="shared" ref="BI298" si="1320">BH298/BG298*100</f>
        <v>100</v>
      </c>
      <c r="BJ298" s="92">
        <f t="shared" si="1312"/>
        <v>13745.6</v>
      </c>
      <c r="BK298" s="92">
        <f t="shared" si="1312"/>
        <v>8794.1426199999987</v>
      </c>
      <c r="BL298" s="92">
        <f t="shared" si="1312"/>
        <v>63.977873792340809</v>
      </c>
      <c r="BM298" s="92">
        <f t="shared" ref="BM298:DG298" si="1321">BM299+BM300+BM301+BM302+BM303+BM304+BM305+BM306+BM307</f>
        <v>0</v>
      </c>
      <c r="BN298" s="92">
        <f t="shared" si="1321"/>
        <v>0</v>
      </c>
      <c r="BO298" s="92">
        <f t="shared" si="1321"/>
        <v>0</v>
      </c>
      <c r="BP298" s="92">
        <f t="shared" ref="BP298:BR298" si="1322">BP299+BP300+BP301+BP302+BP303+BP304+BP305+BP306+BP307</f>
        <v>0</v>
      </c>
      <c r="BQ298" s="92">
        <f t="shared" si="1322"/>
        <v>0</v>
      </c>
      <c r="BR298" s="92">
        <f t="shared" si="1322"/>
        <v>0</v>
      </c>
      <c r="BS298" s="92">
        <f t="shared" si="1321"/>
        <v>2611.6030000000001</v>
      </c>
      <c r="BT298" s="92">
        <f t="shared" si="1321"/>
        <v>1824.60636</v>
      </c>
      <c r="BU298" s="92">
        <f t="shared" si="121"/>
        <v>69.865379998414767</v>
      </c>
      <c r="BV298" s="92">
        <f t="shared" ref="BV298:BW298" si="1323">BV299+BV300+BV301+BV302+BV303+BV304+BV305+BV306+BV307</f>
        <v>491.29700000000003</v>
      </c>
      <c r="BW298" s="92">
        <f t="shared" si="1323"/>
        <v>0</v>
      </c>
      <c r="BX298" s="92">
        <f t="shared" ref="BX298:BX299" si="1324">BW298/BV298*100</f>
        <v>0</v>
      </c>
      <c r="BY298" s="92">
        <f t="shared" ref="BY298:BZ298" si="1325">BY299+BY300+BY301+BY302+BY303+BY304+BY305+BY306+BY307</f>
        <v>560</v>
      </c>
      <c r="BZ298" s="92">
        <f t="shared" si="1325"/>
        <v>147</v>
      </c>
      <c r="CA298" s="92">
        <f t="shared" ref="CA298:CA299" si="1326">BZ298/BY298*100</f>
        <v>26.25</v>
      </c>
      <c r="CB298" s="92">
        <f t="shared" si="1321"/>
        <v>0</v>
      </c>
      <c r="CC298" s="92">
        <f t="shared" si="1321"/>
        <v>0</v>
      </c>
      <c r="CD298" s="92">
        <f t="shared" si="1321"/>
        <v>0</v>
      </c>
      <c r="CE298" s="92">
        <f t="shared" si="1321"/>
        <v>0</v>
      </c>
      <c r="CF298" s="92">
        <f t="shared" si="1321"/>
        <v>0</v>
      </c>
      <c r="CG298" s="92">
        <f t="shared" si="1321"/>
        <v>0</v>
      </c>
      <c r="CH298" s="92">
        <f t="shared" ref="CH298:CJ298" si="1327">CH299+CH300+CH301+CH302+CH303+CH304+CH305+CH306+CH307</f>
        <v>0</v>
      </c>
      <c r="CI298" s="92">
        <f t="shared" si="1327"/>
        <v>0</v>
      </c>
      <c r="CJ298" s="92">
        <f t="shared" si="1327"/>
        <v>0</v>
      </c>
      <c r="CK298" s="92">
        <f t="shared" si="1321"/>
        <v>0</v>
      </c>
      <c r="CL298" s="92">
        <f t="shared" si="1321"/>
        <v>0</v>
      </c>
      <c r="CM298" s="92">
        <f t="shared" si="1321"/>
        <v>0</v>
      </c>
      <c r="CN298" s="92">
        <f t="shared" si="1321"/>
        <v>0</v>
      </c>
      <c r="CO298" s="92">
        <f t="shared" si="1321"/>
        <v>0</v>
      </c>
      <c r="CP298" s="92">
        <f t="shared" si="1321"/>
        <v>0</v>
      </c>
      <c r="CQ298" s="92">
        <f t="shared" ref="CQ298:CS298" si="1328">CQ299+CQ300+CQ301+CQ302+CQ303+CQ304+CQ305+CQ306+CQ307</f>
        <v>0</v>
      </c>
      <c r="CR298" s="92">
        <f t="shared" si="1328"/>
        <v>0</v>
      </c>
      <c r="CS298" s="92">
        <f t="shared" si="1328"/>
        <v>0</v>
      </c>
      <c r="CT298" s="92">
        <f t="shared" si="1321"/>
        <v>0</v>
      </c>
      <c r="CU298" s="92">
        <f t="shared" si="1321"/>
        <v>0</v>
      </c>
      <c r="CV298" s="92">
        <f t="shared" si="1321"/>
        <v>0</v>
      </c>
      <c r="CW298" s="92">
        <f t="shared" si="1321"/>
        <v>0</v>
      </c>
      <c r="CX298" s="92">
        <f t="shared" si="1321"/>
        <v>0</v>
      </c>
      <c r="CY298" s="92">
        <f t="shared" si="1321"/>
        <v>0</v>
      </c>
      <c r="CZ298" s="92">
        <f t="shared" si="1321"/>
        <v>0</v>
      </c>
      <c r="DA298" s="92">
        <f t="shared" si="1321"/>
        <v>0</v>
      </c>
      <c r="DB298" s="92">
        <f t="shared" si="1321"/>
        <v>0</v>
      </c>
      <c r="DC298" s="92">
        <f t="shared" si="1321"/>
        <v>159.19999999999999</v>
      </c>
      <c r="DD298" s="92">
        <f t="shared" si="1321"/>
        <v>0</v>
      </c>
      <c r="DE298" s="92">
        <f t="shared" si="1321"/>
        <v>0</v>
      </c>
      <c r="DF298" s="92">
        <f t="shared" si="1321"/>
        <v>4511.6401999999998</v>
      </c>
      <c r="DG298" s="92">
        <f t="shared" si="1321"/>
        <v>4511.6401999999998</v>
      </c>
      <c r="DH298" s="92">
        <f t="shared" ref="DH298:DH299" si="1329">DG298/DF298*100</f>
        <v>100</v>
      </c>
      <c r="DI298" s="92">
        <f t="shared" ref="DI298:DY298" si="1330">DI299+DI300+DI301+DI302+DI303+DI304+DI305+DI306+DI307</f>
        <v>0</v>
      </c>
      <c r="DJ298" s="92">
        <f t="shared" si="1330"/>
        <v>0</v>
      </c>
      <c r="DK298" s="92">
        <f t="shared" si="1330"/>
        <v>0</v>
      </c>
      <c r="DL298" s="92">
        <f t="shared" ref="DL298:DN298" si="1331">DL299+DL300+DL301+DL302+DL303+DL304+DL305+DL306+DL307</f>
        <v>0</v>
      </c>
      <c r="DM298" s="92">
        <f t="shared" si="1331"/>
        <v>0</v>
      </c>
      <c r="DN298" s="92">
        <f t="shared" si="1331"/>
        <v>0</v>
      </c>
      <c r="DO298" s="92">
        <f t="shared" ref="DO298:DQ298" si="1332">DO299+DO300+DO301+DO302+DO303+DO304+DO305+DO306+DO307</f>
        <v>0</v>
      </c>
      <c r="DP298" s="92">
        <f t="shared" si="1332"/>
        <v>0</v>
      </c>
      <c r="DQ298" s="92">
        <f t="shared" si="1332"/>
        <v>0</v>
      </c>
      <c r="DR298" s="92">
        <f t="shared" ref="DR298:DT298" si="1333">DR299+DR300+DR301+DR302+DR303+DR304+DR305+DR306+DR307</f>
        <v>0</v>
      </c>
      <c r="DS298" s="92">
        <f t="shared" si="1333"/>
        <v>0</v>
      </c>
      <c r="DT298" s="92">
        <f t="shared" si="1333"/>
        <v>0</v>
      </c>
      <c r="DU298" s="92">
        <f t="shared" si="1330"/>
        <v>8017.8</v>
      </c>
      <c r="DV298" s="92">
        <f t="shared" si="1330"/>
        <v>4325.0215399999997</v>
      </c>
      <c r="DW298" s="92">
        <f t="shared" si="132"/>
        <v>53.942746638728821</v>
      </c>
      <c r="DX298" s="92">
        <f t="shared" si="1330"/>
        <v>35289</v>
      </c>
      <c r="DY298" s="92">
        <f t="shared" si="1330"/>
        <v>35143.967389999998</v>
      </c>
      <c r="DZ298" s="91">
        <f t="shared" si="1310"/>
        <v>99.589014678795081</v>
      </c>
      <c r="EA298" s="92">
        <f t="shared" ref="EA298:EB298" si="1334">EA299+EA300+EA301+EA302+EA303+EA304+EA305+EA306+EA307</f>
        <v>1810.1224</v>
      </c>
      <c r="EB298" s="92">
        <f t="shared" si="1334"/>
        <v>1034.6576399999999</v>
      </c>
      <c r="EC298" s="92">
        <f t="shared" ref="EC298:EC308" si="1335">EB298/EA298*100</f>
        <v>57.159540150434019</v>
      </c>
      <c r="ED298" s="92">
        <f t="shared" ref="ED298:EE298" si="1336">ED299+ED300+ED301+ED302+ED303+ED304+ED305+ED306+ED307</f>
        <v>258.57760000000002</v>
      </c>
      <c r="EE298" s="92">
        <f t="shared" si="1336"/>
        <v>0</v>
      </c>
      <c r="EF298" s="92">
        <f t="shared" ref="EF298:EF299" si="1337">EE298/ED298*100</f>
        <v>0</v>
      </c>
      <c r="EG298" s="92">
        <f t="shared" ref="EG298:EH298" si="1338">EG299+EG300+EG301+EG302+EG303+EG304+EG305+EG306+EG307</f>
        <v>440</v>
      </c>
      <c r="EH298" s="92">
        <f t="shared" si="1338"/>
        <v>25</v>
      </c>
      <c r="EI298" s="92">
        <f t="shared" ref="EI298:EI299" si="1339">EH298/EG298*100</f>
        <v>5.6818181818181817</v>
      </c>
      <c r="EJ298" s="92">
        <f t="shared" ref="EJ298:EK298" si="1340">EJ299+EJ300+EJ301+EJ302+EJ303+EJ304+EJ305+EJ306+EJ307</f>
        <v>1568.7460000000001</v>
      </c>
      <c r="EK298" s="92">
        <f t="shared" si="1340"/>
        <v>1568.7460000000001</v>
      </c>
      <c r="EL298" s="92">
        <f>EK298/EJ298*100</f>
        <v>100</v>
      </c>
      <c r="EM298" s="92">
        <f t="shared" ref="EM298:EU298" si="1341">EM299+EM300+EM301+EM302+EM303+EM304+EM305+EM306+EM307</f>
        <v>0</v>
      </c>
      <c r="EN298" s="92">
        <f t="shared" si="1341"/>
        <v>0</v>
      </c>
      <c r="EO298" s="92">
        <f t="shared" si="1341"/>
        <v>0</v>
      </c>
      <c r="EP298" s="92">
        <f t="shared" si="1341"/>
        <v>2500</v>
      </c>
      <c r="EQ298" s="92">
        <f t="shared" si="1341"/>
        <v>2497.8824</v>
      </c>
      <c r="ER298" s="92">
        <f t="shared" si="1341"/>
        <v>99.915295999999998</v>
      </c>
      <c r="ES298" s="92">
        <f t="shared" si="1341"/>
        <v>3500</v>
      </c>
      <c r="ET298" s="92">
        <f t="shared" si="1341"/>
        <v>3495.1362799999997</v>
      </c>
      <c r="EU298" s="92">
        <f t="shared" si="1341"/>
        <v>99.861036571428556</v>
      </c>
      <c r="EV298" s="92">
        <f t="shared" ref="EV298:EX298" si="1342">EV299+EV300+EV301+EV302+EV303+EV304+EV305+EV306+EV307</f>
        <v>0</v>
      </c>
      <c r="EW298" s="92">
        <f t="shared" si="1342"/>
        <v>0</v>
      </c>
      <c r="EX298" s="92">
        <f t="shared" si="1342"/>
        <v>0</v>
      </c>
      <c r="EY298" s="92">
        <f t="shared" ref="EY298:FA298" si="1343">EY299+EY300+EY301+EY302+EY303+EY304+EY305+EY306+EY307</f>
        <v>0</v>
      </c>
      <c r="EZ298" s="92">
        <f t="shared" si="1343"/>
        <v>0</v>
      </c>
      <c r="FA298" s="92">
        <f t="shared" si="1343"/>
        <v>0</v>
      </c>
      <c r="FB298" s="92">
        <f t="shared" ref="FB298:FD298" si="1344">FB299+FB300+FB301+FB302+FB303+FB304+FB305+FB306+FB307</f>
        <v>0</v>
      </c>
      <c r="FC298" s="92">
        <f t="shared" si="1344"/>
        <v>0</v>
      </c>
      <c r="FD298" s="92">
        <f t="shared" si="1344"/>
        <v>0</v>
      </c>
      <c r="FE298" s="92">
        <f t="shared" ref="FE298:FG298" si="1345">FE299+FE300+FE301+FE302+FE303+FE304+FE305+FE306+FE307</f>
        <v>0</v>
      </c>
      <c r="FF298" s="92">
        <f t="shared" si="1345"/>
        <v>0</v>
      </c>
      <c r="FG298" s="92">
        <f t="shared" si="1345"/>
        <v>0</v>
      </c>
      <c r="FH298" s="92">
        <f t="shared" ref="FH298:FL298" si="1346">FH299+FH300+FH301+FH302+FH303+FH304+FH305+FH306+FH307</f>
        <v>0</v>
      </c>
      <c r="FI298" s="92">
        <f t="shared" si="1346"/>
        <v>0</v>
      </c>
      <c r="FJ298" s="92">
        <f t="shared" si="1346"/>
        <v>0</v>
      </c>
      <c r="FK298" s="92"/>
      <c r="FL298" s="92">
        <f t="shared" si="1346"/>
        <v>0</v>
      </c>
      <c r="FM298" s="92"/>
      <c r="FN298" s="92">
        <f t="shared" ref="FN298:FP298" si="1347">FN299+FN300+FN301+FN302+FN303+FN304+FN305+FN306+FN307</f>
        <v>0</v>
      </c>
      <c r="FO298" s="92">
        <f t="shared" si="1347"/>
        <v>0</v>
      </c>
      <c r="FP298" s="92">
        <f t="shared" si="1347"/>
        <v>0</v>
      </c>
      <c r="FQ298" s="92">
        <f>FQ299+FQ300+FQ301+FQ302+FQ303+FQ304+FQ305+FQ306+FQ307</f>
        <v>0</v>
      </c>
      <c r="FR298" s="92">
        <f t="shared" ref="FR298" si="1348">FR299+FR300+FR301+FR302+FR303+FR304+FR305+FR306+FR307</f>
        <v>0</v>
      </c>
      <c r="FS298" s="92"/>
      <c r="FT298" s="92">
        <f t="shared" ref="FT298:FY298" si="1349">FT299+FT300+FT301+FT302+FT303+FT304+FT305+FT306+FT307</f>
        <v>0</v>
      </c>
      <c r="FU298" s="92">
        <f t="shared" si="1349"/>
        <v>0</v>
      </c>
      <c r="FV298" s="92">
        <f t="shared" si="1349"/>
        <v>0</v>
      </c>
      <c r="FW298" s="92">
        <f t="shared" si="1349"/>
        <v>0</v>
      </c>
      <c r="FX298" s="92">
        <f t="shared" si="1349"/>
        <v>0</v>
      </c>
      <c r="FY298" s="92">
        <f t="shared" si="1349"/>
        <v>0</v>
      </c>
      <c r="FZ298" s="92">
        <f t="shared" ref="FZ298:GB298" si="1350">FZ299+FZ300+FZ301+FZ302+FZ303+FZ304+FZ305+FZ306+FZ307</f>
        <v>0</v>
      </c>
      <c r="GA298" s="92">
        <f t="shared" si="1350"/>
        <v>0</v>
      </c>
      <c r="GB298" s="92">
        <f t="shared" si="1350"/>
        <v>0</v>
      </c>
      <c r="GC298" s="92">
        <f t="shared" ref="GC298:GE298" si="1351">GC299+GC300+GC301+GC302+GC303+GC304+GC305+GC306+GC307</f>
        <v>0</v>
      </c>
      <c r="GD298" s="92">
        <f t="shared" si="1351"/>
        <v>0</v>
      </c>
      <c r="GE298" s="92">
        <f t="shared" si="1351"/>
        <v>0</v>
      </c>
      <c r="GF298" s="92">
        <f t="shared" ref="GF298:GQ298" si="1352">GF299+GF300+GF301+GF302+GF303+GF304+GF305+GF306+GF307</f>
        <v>0</v>
      </c>
      <c r="GG298" s="92">
        <f t="shared" si="1352"/>
        <v>0</v>
      </c>
      <c r="GH298" s="92">
        <f t="shared" si="1352"/>
        <v>0</v>
      </c>
      <c r="GI298" s="92">
        <f t="shared" si="1352"/>
        <v>0</v>
      </c>
      <c r="GJ298" s="92">
        <f t="shared" si="1352"/>
        <v>0</v>
      </c>
      <c r="GK298" s="92">
        <f t="shared" si="1352"/>
        <v>0</v>
      </c>
      <c r="GL298" s="92">
        <f t="shared" si="1352"/>
        <v>0</v>
      </c>
      <c r="GM298" s="92">
        <f t="shared" si="1352"/>
        <v>0</v>
      </c>
      <c r="GN298" s="92">
        <f t="shared" si="1352"/>
        <v>0</v>
      </c>
      <c r="GO298" s="92">
        <f t="shared" si="1352"/>
        <v>0</v>
      </c>
      <c r="GP298" s="92">
        <f t="shared" si="1352"/>
        <v>0</v>
      </c>
      <c r="GQ298" s="92">
        <f t="shared" si="1352"/>
        <v>0</v>
      </c>
      <c r="GR298" s="92">
        <f t="shared" ref="GR298:GT298" si="1353">GR299+GR300+GR301+GR302+GR303+GR304+GR305+GR306+GR307</f>
        <v>0</v>
      </c>
      <c r="GS298" s="92">
        <f t="shared" si="1353"/>
        <v>0</v>
      </c>
      <c r="GT298" s="92">
        <f t="shared" si="1353"/>
        <v>0</v>
      </c>
      <c r="GU298" s="92">
        <f t="shared" ref="GU298:GY298" si="1354">GU299+GU300+GU301+GU302+GU303+GU304+GU305+GU306+GU307</f>
        <v>0</v>
      </c>
      <c r="GV298" s="92">
        <f t="shared" si="1354"/>
        <v>0</v>
      </c>
      <c r="GW298" s="92">
        <f t="shared" si="1354"/>
        <v>0</v>
      </c>
      <c r="GX298" s="92">
        <f t="shared" si="1354"/>
        <v>485</v>
      </c>
      <c r="GY298" s="92">
        <f t="shared" si="1354"/>
        <v>0</v>
      </c>
      <c r="GZ298" s="91">
        <f t="shared" ref="GZ298" si="1355">GY298/GX298*100</f>
        <v>0</v>
      </c>
      <c r="HA298" s="92"/>
      <c r="HB298" s="92"/>
      <c r="HC298" s="91"/>
    </row>
    <row r="299" spans="1:211" s="31" customFormat="1" ht="15.75" x14ac:dyDescent="0.25">
      <c r="A299" s="41" t="s">
        <v>344</v>
      </c>
      <c r="B299" s="134">
        <f t="shared" si="1169"/>
        <v>42303.650321999994</v>
      </c>
      <c r="C299" s="134">
        <f t="shared" si="1170"/>
        <v>29867.897159999993</v>
      </c>
      <c r="D299" s="74">
        <f t="shared" si="104"/>
        <v>70.603593147769587</v>
      </c>
      <c r="E299" s="78">
        <v>1516.2527</v>
      </c>
      <c r="F299" s="74">
        <v>1516.2527</v>
      </c>
      <c r="G299" s="74">
        <f t="shared" si="1313"/>
        <v>100</v>
      </c>
      <c r="H299" s="78"/>
      <c r="I299" s="78"/>
      <c r="J299" s="74"/>
      <c r="K299" s="78"/>
      <c r="L299" s="78"/>
      <c r="M299" s="74"/>
      <c r="N299" s="78"/>
      <c r="O299" s="78"/>
      <c r="P299" s="74"/>
      <c r="Q299" s="78"/>
      <c r="R299" s="78"/>
      <c r="S299" s="74"/>
      <c r="T299" s="78"/>
      <c r="U299" s="78"/>
      <c r="V299" s="74"/>
      <c r="W299" s="78"/>
      <c r="X299" s="78"/>
      <c r="Y299" s="74"/>
      <c r="Z299" s="74"/>
      <c r="AA299" s="74"/>
      <c r="AB299" s="78"/>
      <c r="AC299" s="74"/>
      <c r="AD299" s="74"/>
      <c r="AE299" s="78"/>
      <c r="AF299" s="78">
        <v>0</v>
      </c>
      <c r="AG299" s="78">
        <v>0</v>
      </c>
      <c r="AH299" s="74"/>
      <c r="AI299" s="78"/>
      <c r="AJ299" s="78"/>
      <c r="AK299" s="78"/>
      <c r="AL299" s="78"/>
      <c r="AM299" s="78"/>
      <c r="AN299" s="78"/>
      <c r="AO299" s="78">
        <v>51.020422000000003</v>
      </c>
      <c r="AP299" s="78">
        <v>51.020420000000001</v>
      </c>
      <c r="AQ299" s="74">
        <f>AP299/AO299*100</f>
        <v>99.999996080001068</v>
      </c>
      <c r="AR299" s="78">
        <v>76.790999999999997</v>
      </c>
      <c r="AS299" s="78">
        <v>76.790999999999997</v>
      </c>
      <c r="AT299" s="74">
        <f>AS299/AR299*100</f>
        <v>100</v>
      </c>
      <c r="AU299" s="78"/>
      <c r="AV299" s="78"/>
      <c r="AW299" s="74"/>
      <c r="AX299" s="78"/>
      <c r="AY299" s="78"/>
      <c r="AZ299" s="74"/>
      <c r="BA299" s="78"/>
      <c r="BB299" s="78"/>
      <c r="BC299" s="74"/>
      <c r="BD299" s="74"/>
      <c r="BE299" s="74"/>
      <c r="BF299" s="74"/>
      <c r="BG299" s="78">
        <v>0</v>
      </c>
      <c r="BH299" s="78"/>
      <c r="BI299" s="74"/>
      <c r="BJ299" s="78">
        <v>13745.6</v>
      </c>
      <c r="BK299" s="74">
        <v>8794.1426199999987</v>
      </c>
      <c r="BL299" s="78">
        <f t="shared" si="118"/>
        <v>63.977873792340809</v>
      </c>
      <c r="BM299" s="78"/>
      <c r="BN299" s="78"/>
      <c r="BO299" s="78"/>
      <c r="BP299" s="78"/>
      <c r="BQ299" s="78"/>
      <c r="BR299" s="78"/>
      <c r="BS299" s="78">
        <v>2611.6030000000001</v>
      </c>
      <c r="BT299" s="78">
        <v>1824.60636</v>
      </c>
      <c r="BU299" s="78">
        <f t="shared" si="121"/>
        <v>69.865379998414767</v>
      </c>
      <c r="BV299" s="78">
        <v>491.29700000000003</v>
      </c>
      <c r="BW299" s="78"/>
      <c r="BX299" s="78">
        <f t="shared" si="1324"/>
        <v>0</v>
      </c>
      <c r="BY299" s="78">
        <v>560</v>
      </c>
      <c r="BZ299" s="78">
        <v>147</v>
      </c>
      <c r="CA299" s="78">
        <f t="shared" si="1326"/>
        <v>26.25</v>
      </c>
      <c r="CB299" s="78"/>
      <c r="CC299" s="108"/>
      <c r="CD299" s="108"/>
      <c r="CE299" s="78"/>
      <c r="CF299" s="108"/>
      <c r="CG299" s="108"/>
      <c r="CH299" s="78"/>
      <c r="CI299" s="108"/>
      <c r="CJ299" s="108"/>
      <c r="CK299" s="78"/>
      <c r="CL299" s="108"/>
      <c r="CM299" s="108"/>
      <c r="CN299" s="78"/>
      <c r="CO299" s="108"/>
      <c r="CP299" s="108"/>
      <c r="CQ299" s="78"/>
      <c r="CR299" s="108"/>
      <c r="CS299" s="108"/>
      <c r="CT299" s="78"/>
      <c r="CU299" s="108"/>
      <c r="CV299" s="108"/>
      <c r="CW299" s="78"/>
      <c r="CX299" s="108"/>
      <c r="CY299" s="108"/>
      <c r="CZ299" s="78"/>
      <c r="DA299" s="108"/>
      <c r="DB299" s="108"/>
      <c r="DC299" s="78">
        <v>159.19999999999999</v>
      </c>
      <c r="DD299" s="108"/>
      <c r="DE299" s="108"/>
      <c r="DF299" s="78">
        <v>4511.6401999999998</v>
      </c>
      <c r="DG299" s="78">
        <v>4511.6401999999998</v>
      </c>
      <c r="DH299" s="78">
        <f t="shared" si="1329"/>
        <v>100</v>
      </c>
      <c r="DI299" s="78"/>
      <c r="DJ299" s="108"/>
      <c r="DK299" s="108"/>
      <c r="DL299" s="78"/>
      <c r="DM299" s="108"/>
      <c r="DN299" s="108"/>
      <c r="DO299" s="78"/>
      <c r="DP299" s="108"/>
      <c r="DQ299" s="108"/>
      <c r="DR299" s="78"/>
      <c r="DS299" s="108"/>
      <c r="DT299" s="108"/>
      <c r="DU299" s="78">
        <v>8017.8</v>
      </c>
      <c r="DV299" s="78">
        <v>4325.0215399999997</v>
      </c>
      <c r="DW299" s="78">
        <f t="shared" si="132"/>
        <v>53.942746638728821</v>
      </c>
      <c r="DX299" s="78"/>
      <c r="DY299" s="108"/>
      <c r="DZ299" s="74"/>
      <c r="EA299" s="78">
        <v>1810.1224</v>
      </c>
      <c r="EB299" s="78">
        <v>1034.6576399999999</v>
      </c>
      <c r="EC299" s="78">
        <f t="shared" si="1335"/>
        <v>57.159540150434019</v>
      </c>
      <c r="ED299" s="78">
        <v>258.57760000000002</v>
      </c>
      <c r="EE299" s="78"/>
      <c r="EF299" s="78">
        <f t="shared" si="1337"/>
        <v>0</v>
      </c>
      <c r="EG299" s="78">
        <v>440</v>
      </c>
      <c r="EH299" s="78">
        <v>25</v>
      </c>
      <c r="EI299" s="78">
        <f t="shared" si="1339"/>
        <v>5.6818181818181817</v>
      </c>
      <c r="EJ299" s="78">
        <v>1568.7460000000001</v>
      </c>
      <c r="EK299" s="78">
        <v>1568.7460000000001</v>
      </c>
      <c r="EL299" s="78">
        <f>EK299/EJ299*100</f>
        <v>100</v>
      </c>
      <c r="EM299" s="78"/>
      <c r="EN299" s="108"/>
      <c r="EO299" s="108"/>
      <c r="EP299" s="78">
        <v>2500</v>
      </c>
      <c r="EQ299" s="78">
        <v>2497.8824</v>
      </c>
      <c r="ER299" s="78">
        <f t="shared" ref="ER299" si="1356">EQ299/EP299*100</f>
        <v>99.915295999999998</v>
      </c>
      <c r="ES299" s="78">
        <v>3500</v>
      </c>
      <c r="ET299" s="78">
        <v>3495.1362799999997</v>
      </c>
      <c r="EU299" s="78">
        <f t="shared" ref="EU299" si="1357">ET299/ES299*100</f>
        <v>99.861036571428556</v>
      </c>
      <c r="EV299" s="78"/>
      <c r="EW299" s="108"/>
      <c r="EX299" s="108"/>
      <c r="EY299" s="78"/>
      <c r="EZ299" s="108"/>
      <c r="FA299" s="108"/>
      <c r="FB299" s="78"/>
      <c r="FC299" s="108"/>
      <c r="FD299" s="108"/>
      <c r="FE299" s="78"/>
      <c r="FF299" s="108"/>
      <c r="FG299" s="108"/>
      <c r="FH299" s="78"/>
      <c r="FI299" s="108"/>
      <c r="FJ299" s="108"/>
      <c r="FK299" s="78"/>
      <c r="FL299" s="78"/>
      <c r="FM299" s="78"/>
      <c r="FN299" s="78"/>
      <c r="FO299" s="108"/>
      <c r="FP299" s="108"/>
      <c r="FQ299" s="78"/>
      <c r="FR299" s="78"/>
      <c r="FS299" s="78"/>
      <c r="FT299" s="78"/>
      <c r="FU299" s="78"/>
      <c r="FV299" s="78"/>
      <c r="FW299" s="78"/>
      <c r="FX299" s="78"/>
      <c r="FY299" s="78"/>
      <c r="FZ299" s="78"/>
      <c r="GA299" s="78"/>
      <c r="GB299" s="78"/>
      <c r="GC299" s="78"/>
      <c r="GD299" s="78"/>
      <c r="GE299" s="78"/>
      <c r="GF299" s="78"/>
      <c r="GG299" s="78"/>
      <c r="GH299" s="78"/>
      <c r="GI299" s="78"/>
      <c r="GJ299" s="78"/>
      <c r="GK299" s="78"/>
      <c r="GL299" s="78"/>
      <c r="GM299" s="78"/>
      <c r="GN299" s="78"/>
      <c r="GO299" s="78">
        <v>0</v>
      </c>
      <c r="GP299" s="78">
        <v>0</v>
      </c>
      <c r="GQ299" s="74"/>
      <c r="GR299" s="78">
        <v>0</v>
      </c>
      <c r="GS299" s="78">
        <v>0</v>
      </c>
      <c r="GT299" s="74"/>
      <c r="GU299" s="78">
        <v>0</v>
      </c>
      <c r="GV299" s="78">
        <v>0</v>
      </c>
      <c r="GW299" s="74"/>
      <c r="GX299" s="78">
        <v>485</v>
      </c>
      <c r="GY299" s="78"/>
      <c r="GZ299" s="74">
        <f>GY299/GX299*100</f>
        <v>0</v>
      </c>
      <c r="HA299" s="78"/>
      <c r="HB299" s="78"/>
      <c r="HC299" s="74"/>
    </row>
    <row r="300" spans="1:211" s="31" customFormat="1" ht="15.75" x14ac:dyDescent="0.25">
      <c r="A300" s="41" t="s">
        <v>412</v>
      </c>
      <c r="B300" s="134">
        <f t="shared" si="1169"/>
        <v>12500</v>
      </c>
      <c r="C300" s="134">
        <f t="shared" si="1170"/>
        <v>11576.434639999999</v>
      </c>
      <c r="D300" s="74">
        <f>C300/B300*100</f>
        <v>92.611477119999989</v>
      </c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>
        <v>1500</v>
      </c>
      <c r="BE300" s="74">
        <v>576.43464000000006</v>
      </c>
      <c r="BF300" s="74">
        <f t="shared" si="1274"/>
        <v>38.428976000000006</v>
      </c>
      <c r="BG300" s="74">
        <v>11000</v>
      </c>
      <c r="BH300" s="74">
        <v>11000</v>
      </c>
      <c r="BI300" s="74">
        <f>BH300/BG300*100</f>
        <v>100</v>
      </c>
      <c r="BJ300" s="112"/>
      <c r="BK300" s="112"/>
      <c r="BL300" s="112"/>
      <c r="BM300" s="74"/>
      <c r="BN300" s="74"/>
      <c r="BO300" s="109"/>
      <c r="BP300" s="74"/>
      <c r="BQ300" s="74"/>
      <c r="BR300" s="109"/>
      <c r="BS300" s="74"/>
      <c r="BT300" s="74"/>
      <c r="BU300" s="109"/>
      <c r="BV300" s="74"/>
      <c r="BW300" s="74"/>
      <c r="BX300" s="109"/>
      <c r="BY300" s="74"/>
      <c r="BZ300" s="74"/>
      <c r="CA300" s="109"/>
      <c r="CB300" s="74"/>
      <c r="CC300" s="74"/>
      <c r="CD300" s="74"/>
      <c r="CE300" s="74"/>
      <c r="CF300" s="74"/>
      <c r="CG300" s="74"/>
      <c r="CH300" s="74"/>
      <c r="CI300" s="74"/>
      <c r="CJ300" s="74"/>
      <c r="CK300" s="74"/>
      <c r="CL300" s="74"/>
      <c r="CM300" s="74"/>
      <c r="CN300" s="74"/>
      <c r="CO300" s="74"/>
      <c r="CP300" s="109"/>
      <c r="CQ300" s="74"/>
      <c r="CR300" s="74"/>
      <c r="CS300" s="109"/>
      <c r="CT300" s="74"/>
      <c r="CU300" s="74"/>
      <c r="CV300" s="109"/>
      <c r="CW300" s="74"/>
      <c r="CX300" s="74"/>
      <c r="CY300" s="109"/>
      <c r="CZ300" s="74"/>
      <c r="DA300" s="74"/>
      <c r="DB300" s="109"/>
      <c r="DC300" s="74"/>
      <c r="DD300" s="74"/>
      <c r="DE300" s="109"/>
      <c r="DF300" s="74"/>
      <c r="DG300" s="74"/>
      <c r="DH300" s="74"/>
      <c r="DI300" s="78"/>
      <c r="DJ300" s="74"/>
      <c r="DK300" s="109"/>
      <c r="DL300" s="78"/>
      <c r="DM300" s="74"/>
      <c r="DN300" s="109"/>
      <c r="DO300" s="78"/>
      <c r="DP300" s="74"/>
      <c r="DQ300" s="109"/>
      <c r="DR300" s="78"/>
      <c r="DS300" s="74"/>
      <c r="DT300" s="109"/>
      <c r="DU300" s="78"/>
      <c r="DV300" s="74"/>
      <c r="DW300" s="109"/>
      <c r="DX300" s="78"/>
      <c r="DY300" s="74"/>
      <c r="DZ300" s="74"/>
      <c r="EA300" s="78"/>
      <c r="EB300" s="74"/>
      <c r="EC300" s="78"/>
      <c r="ED300" s="78"/>
      <c r="EE300" s="74"/>
      <c r="EF300" s="109"/>
      <c r="EG300" s="78"/>
      <c r="EH300" s="74"/>
      <c r="EI300" s="109"/>
      <c r="EJ300" s="78"/>
      <c r="EK300" s="74"/>
      <c r="EL300" s="109"/>
      <c r="EM300" s="78"/>
      <c r="EN300" s="74"/>
      <c r="EO300" s="109"/>
      <c r="EP300" s="74"/>
      <c r="EQ300" s="74"/>
      <c r="ER300" s="109"/>
      <c r="ES300" s="74"/>
      <c r="ET300" s="74"/>
      <c r="EU300" s="109"/>
      <c r="EV300" s="78"/>
      <c r="EW300" s="74"/>
      <c r="EX300" s="109"/>
      <c r="EY300" s="78"/>
      <c r="EZ300" s="74"/>
      <c r="FA300" s="109"/>
      <c r="FB300" s="78"/>
      <c r="FC300" s="74"/>
      <c r="FD300" s="109"/>
      <c r="FE300" s="78"/>
      <c r="FF300" s="74"/>
      <c r="FG300" s="109"/>
      <c r="FH300" s="78"/>
      <c r="FI300" s="74"/>
      <c r="FJ300" s="109"/>
      <c r="FK300" s="74"/>
      <c r="FL300" s="74"/>
      <c r="FM300" s="109"/>
      <c r="FN300" s="78"/>
      <c r="FO300" s="74"/>
      <c r="FP300" s="109"/>
      <c r="FQ300" s="74"/>
      <c r="FR300" s="74"/>
      <c r="FS300" s="109"/>
      <c r="FT300" s="74"/>
      <c r="FU300" s="74"/>
      <c r="FV300" s="109"/>
      <c r="FW300" s="74"/>
      <c r="FX300" s="74"/>
      <c r="FY300" s="109"/>
      <c r="FZ300" s="74"/>
      <c r="GA300" s="74"/>
      <c r="GB300" s="109"/>
      <c r="GC300" s="74"/>
      <c r="GD300" s="74"/>
      <c r="GE300" s="109"/>
      <c r="GF300" s="74"/>
      <c r="GG300" s="74"/>
      <c r="GH300" s="109"/>
      <c r="GI300" s="74"/>
      <c r="GJ300" s="74"/>
      <c r="GK300" s="109"/>
      <c r="GL300" s="74"/>
      <c r="GM300" s="74"/>
      <c r="GN300" s="109"/>
      <c r="GO300" s="74"/>
      <c r="GP300" s="74"/>
      <c r="GQ300" s="74"/>
      <c r="GR300" s="74"/>
      <c r="GS300" s="74"/>
      <c r="GT300" s="74"/>
      <c r="GU300" s="74"/>
      <c r="GV300" s="74"/>
      <c r="GW300" s="74"/>
      <c r="GX300" s="74"/>
      <c r="GY300" s="74"/>
      <c r="GZ300" s="74"/>
      <c r="HA300" s="74"/>
      <c r="HB300" s="74"/>
      <c r="HC300" s="74"/>
    </row>
    <row r="301" spans="1:211" s="31" customFormat="1" ht="15.75" x14ac:dyDescent="0.25">
      <c r="A301" s="41" t="s">
        <v>582</v>
      </c>
      <c r="B301" s="134">
        <f t="shared" si="1169"/>
        <v>4836</v>
      </c>
      <c r="C301" s="134">
        <f t="shared" si="1170"/>
        <v>4836</v>
      </c>
      <c r="D301" s="74">
        <f t="shared" ref="D301:D307" si="1358">C301/B301*100</f>
        <v>100</v>
      </c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112"/>
      <c r="BK301" s="112"/>
      <c r="BL301" s="112"/>
      <c r="BM301" s="74"/>
      <c r="BN301" s="74"/>
      <c r="BO301" s="109"/>
      <c r="BP301" s="74"/>
      <c r="BQ301" s="74"/>
      <c r="BR301" s="109"/>
      <c r="BS301" s="74"/>
      <c r="BT301" s="74"/>
      <c r="BU301" s="109"/>
      <c r="BV301" s="74"/>
      <c r="BW301" s="74"/>
      <c r="BX301" s="109"/>
      <c r="BY301" s="74"/>
      <c r="BZ301" s="74"/>
      <c r="CA301" s="109"/>
      <c r="CB301" s="74"/>
      <c r="CC301" s="74"/>
      <c r="CD301" s="109"/>
      <c r="CE301" s="74"/>
      <c r="CF301" s="74"/>
      <c r="CG301" s="109"/>
      <c r="CH301" s="74"/>
      <c r="CI301" s="74"/>
      <c r="CJ301" s="109"/>
      <c r="CK301" s="74"/>
      <c r="CL301" s="74"/>
      <c r="CM301" s="109"/>
      <c r="CN301" s="74"/>
      <c r="CO301" s="74"/>
      <c r="CP301" s="109"/>
      <c r="CQ301" s="74"/>
      <c r="CR301" s="74"/>
      <c r="CS301" s="109"/>
      <c r="CT301" s="74"/>
      <c r="CU301" s="74"/>
      <c r="CV301" s="109"/>
      <c r="CW301" s="74"/>
      <c r="CX301" s="74"/>
      <c r="CY301" s="109"/>
      <c r="CZ301" s="74"/>
      <c r="DA301" s="74"/>
      <c r="DB301" s="109"/>
      <c r="DC301" s="74"/>
      <c r="DD301" s="74"/>
      <c r="DE301" s="109"/>
      <c r="DF301" s="74"/>
      <c r="DG301" s="74"/>
      <c r="DH301" s="74"/>
      <c r="DI301" s="78"/>
      <c r="DJ301" s="74"/>
      <c r="DK301" s="109"/>
      <c r="DL301" s="78"/>
      <c r="DM301" s="74"/>
      <c r="DN301" s="109"/>
      <c r="DO301" s="78"/>
      <c r="DP301" s="74"/>
      <c r="DQ301" s="109"/>
      <c r="DR301" s="78"/>
      <c r="DS301" s="74"/>
      <c r="DT301" s="109"/>
      <c r="DU301" s="78"/>
      <c r="DV301" s="74"/>
      <c r="DW301" s="109"/>
      <c r="DX301" s="78">
        <v>4836</v>
      </c>
      <c r="DY301" s="74">
        <v>4836</v>
      </c>
      <c r="DZ301" s="74">
        <f t="shared" si="1310"/>
        <v>100</v>
      </c>
      <c r="EA301" s="78"/>
      <c r="EB301" s="74"/>
      <c r="EC301" s="78"/>
      <c r="ED301" s="78"/>
      <c r="EE301" s="74"/>
      <c r="EF301" s="109"/>
      <c r="EG301" s="78"/>
      <c r="EH301" s="74"/>
      <c r="EI301" s="109"/>
      <c r="EJ301" s="78"/>
      <c r="EK301" s="74"/>
      <c r="EL301" s="109"/>
      <c r="EM301" s="78"/>
      <c r="EN301" s="74"/>
      <c r="EO301" s="109"/>
      <c r="EP301" s="74"/>
      <c r="EQ301" s="74"/>
      <c r="ER301" s="109"/>
      <c r="ES301" s="74"/>
      <c r="ET301" s="74"/>
      <c r="EU301" s="109"/>
      <c r="EV301" s="78"/>
      <c r="EW301" s="74"/>
      <c r="EX301" s="109"/>
      <c r="EY301" s="78"/>
      <c r="EZ301" s="74"/>
      <c r="FA301" s="109"/>
      <c r="FB301" s="78"/>
      <c r="FC301" s="74"/>
      <c r="FD301" s="109"/>
      <c r="FE301" s="78"/>
      <c r="FF301" s="74"/>
      <c r="FG301" s="109"/>
      <c r="FH301" s="78"/>
      <c r="FI301" s="74"/>
      <c r="FJ301" s="109"/>
      <c r="FK301" s="74"/>
      <c r="FL301" s="74"/>
      <c r="FM301" s="109"/>
      <c r="FN301" s="78"/>
      <c r="FO301" s="74"/>
      <c r="FP301" s="109"/>
      <c r="FQ301" s="74"/>
      <c r="FR301" s="74"/>
      <c r="FS301" s="109"/>
      <c r="FT301" s="74"/>
      <c r="FU301" s="74"/>
      <c r="FV301" s="109"/>
      <c r="FW301" s="74"/>
      <c r="FX301" s="74"/>
      <c r="FY301" s="109"/>
      <c r="FZ301" s="74"/>
      <c r="GA301" s="74"/>
      <c r="GB301" s="109"/>
      <c r="GC301" s="74"/>
      <c r="GD301" s="74"/>
      <c r="GE301" s="109"/>
      <c r="GF301" s="74"/>
      <c r="GG301" s="74"/>
      <c r="GH301" s="109"/>
      <c r="GI301" s="74"/>
      <c r="GJ301" s="74"/>
      <c r="GK301" s="109"/>
      <c r="GL301" s="74"/>
      <c r="GM301" s="74"/>
      <c r="GN301" s="109"/>
      <c r="GO301" s="74"/>
      <c r="GP301" s="74"/>
      <c r="GQ301" s="74"/>
      <c r="GR301" s="74"/>
      <c r="GS301" s="74"/>
      <c r="GT301" s="74"/>
      <c r="GU301" s="74"/>
      <c r="GV301" s="74"/>
      <c r="GW301" s="74"/>
      <c r="GX301" s="74"/>
      <c r="GY301" s="74"/>
      <c r="GZ301" s="74"/>
      <c r="HA301" s="74"/>
      <c r="HB301" s="74"/>
      <c r="HC301" s="74"/>
    </row>
    <row r="302" spans="1:211" s="31" customFormat="1" ht="15.75" x14ac:dyDescent="0.25">
      <c r="A302" s="41" t="s">
        <v>583</v>
      </c>
      <c r="B302" s="134">
        <f t="shared" si="1169"/>
        <v>4951.7143999999998</v>
      </c>
      <c r="C302" s="134">
        <f t="shared" si="1170"/>
        <v>4951.7143999999998</v>
      </c>
      <c r="D302" s="74">
        <f t="shared" si="1358"/>
        <v>100</v>
      </c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>
        <v>1027.7144000000001</v>
      </c>
      <c r="BE302" s="74">
        <v>1027.7144000000001</v>
      </c>
      <c r="BF302" s="74">
        <f t="shared" si="1274"/>
        <v>100</v>
      </c>
      <c r="BG302" s="74"/>
      <c r="BH302" s="74"/>
      <c r="BI302" s="74"/>
      <c r="BJ302" s="112"/>
      <c r="BK302" s="112"/>
      <c r="BL302" s="112"/>
      <c r="BM302" s="74"/>
      <c r="BN302" s="74"/>
      <c r="BO302" s="109"/>
      <c r="BP302" s="74"/>
      <c r="BQ302" s="74"/>
      <c r="BR302" s="109"/>
      <c r="BS302" s="74"/>
      <c r="BT302" s="74"/>
      <c r="BU302" s="109"/>
      <c r="BV302" s="74"/>
      <c r="BW302" s="74"/>
      <c r="BX302" s="109"/>
      <c r="BY302" s="74"/>
      <c r="BZ302" s="74"/>
      <c r="CA302" s="109"/>
      <c r="CB302" s="74"/>
      <c r="CC302" s="74"/>
      <c r="CD302" s="109"/>
      <c r="CE302" s="74"/>
      <c r="CF302" s="74"/>
      <c r="CG302" s="109"/>
      <c r="CH302" s="74"/>
      <c r="CI302" s="74"/>
      <c r="CJ302" s="109"/>
      <c r="CK302" s="74"/>
      <c r="CL302" s="74"/>
      <c r="CM302" s="109"/>
      <c r="CN302" s="74"/>
      <c r="CO302" s="74"/>
      <c r="CP302" s="109"/>
      <c r="CQ302" s="74"/>
      <c r="CR302" s="74"/>
      <c r="CS302" s="109"/>
      <c r="CT302" s="74"/>
      <c r="CU302" s="74"/>
      <c r="CV302" s="109"/>
      <c r="CW302" s="74"/>
      <c r="CX302" s="74"/>
      <c r="CY302" s="109"/>
      <c r="CZ302" s="78"/>
      <c r="DA302" s="74"/>
      <c r="DB302" s="109"/>
      <c r="DC302" s="74"/>
      <c r="DD302" s="74"/>
      <c r="DE302" s="109"/>
      <c r="DF302" s="74"/>
      <c r="DG302" s="74"/>
      <c r="DH302" s="74"/>
      <c r="DI302" s="78"/>
      <c r="DJ302" s="74"/>
      <c r="DK302" s="109"/>
      <c r="DL302" s="78"/>
      <c r="DM302" s="74"/>
      <c r="DN302" s="109"/>
      <c r="DO302" s="78"/>
      <c r="DP302" s="74"/>
      <c r="DQ302" s="109"/>
      <c r="DR302" s="78"/>
      <c r="DS302" s="74"/>
      <c r="DT302" s="109"/>
      <c r="DU302" s="78"/>
      <c r="DV302" s="74"/>
      <c r="DW302" s="109"/>
      <c r="DX302" s="78">
        <v>3924</v>
      </c>
      <c r="DY302" s="74">
        <v>3924</v>
      </c>
      <c r="DZ302" s="74">
        <f t="shared" si="1310"/>
        <v>100</v>
      </c>
      <c r="EA302" s="78"/>
      <c r="EB302" s="74"/>
      <c r="EC302" s="78"/>
      <c r="ED302" s="78"/>
      <c r="EE302" s="74"/>
      <c r="EF302" s="109"/>
      <c r="EG302" s="78"/>
      <c r="EH302" s="74"/>
      <c r="EI302" s="109"/>
      <c r="EJ302" s="78"/>
      <c r="EK302" s="74"/>
      <c r="EL302" s="109"/>
      <c r="EM302" s="78"/>
      <c r="EN302" s="74"/>
      <c r="EO302" s="109"/>
      <c r="EP302" s="74"/>
      <c r="EQ302" s="74"/>
      <c r="ER302" s="109"/>
      <c r="ES302" s="74"/>
      <c r="ET302" s="74"/>
      <c r="EU302" s="109"/>
      <c r="EV302" s="78"/>
      <c r="EW302" s="74"/>
      <c r="EX302" s="109"/>
      <c r="EY302" s="78"/>
      <c r="EZ302" s="74"/>
      <c r="FA302" s="109"/>
      <c r="FB302" s="78"/>
      <c r="FC302" s="74"/>
      <c r="FD302" s="109"/>
      <c r="FE302" s="78"/>
      <c r="FF302" s="74"/>
      <c r="FG302" s="109"/>
      <c r="FH302" s="78"/>
      <c r="FI302" s="74"/>
      <c r="FJ302" s="109"/>
      <c r="FK302" s="74"/>
      <c r="FL302" s="74"/>
      <c r="FM302" s="109"/>
      <c r="FN302" s="78"/>
      <c r="FO302" s="74"/>
      <c r="FP302" s="109"/>
      <c r="FQ302" s="74"/>
      <c r="FR302" s="74"/>
      <c r="FS302" s="109"/>
      <c r="FT302" s="74"/>
      <c r="FU302" s="74"/>
      <c r="FV302" s="109"/>
      <c r="FW302" s="74"/>
      <c r="FX302" s="74"/>
      <c r="FY302" s="109"/>
      <c r="FZ302" s="74"/>
      <c r="GA302" s="74"/>
      <c r="GB302" s="109"/>
      <c r="GC302" s="74"/>
      <c r="GD302" s="74"/>
      <c r="GE302" s="109"/>
      <c r="GF302" s="74"/>
      <c r="GG302" s="74"/>
      <c r="GH302" s="109"/>
      <c r="GI302" s="74"/>
      <c r="GJ302" s="74"/>
      <c r="GK302" s="109"/>
      <c r="GL302" s="74"/>
      <c r="GM302" s="74"/>
      <c r="GN302" s="109"/>
      <c r="GO302" s="74"/>
      <c r="GP302" s="74"/>
      <c r="GQ302" s="74"/>
      <c r="GR302" s="74"/>
      <c r="GS302" s="74"/>
      <c r="GT302" s="74"/>
      <c r="GU302" s="74"/>
      <c r="GV302" s="74"/>
      <c r="GW302" s="74"/>
      <c r="GX302" s="74"/>
      <c r="GY302" s="74"/>
      <c r="GZ302" s="74"/>
      <c r="HA302" s="74"/>
      <c r="HB302" s="74"/>
      <c r="HC302" s="74"/>
    </row>
    <row r="303" spans="1:211" s="31" customFormat="1" ht="15.75" x14ac:dyDescent="0.25">
      <c r="A303" s="41" t="s">
        <v>584</v>
      </c>
      <c r="B303" s="134">
        <f t="shared" si="1169"/>
        <v>5613</v>
      </c>
      <c r="C303" s="134">
        <f t="shared" si="1170"/>
        <v>4731.7485999999999</v>
      </c>
      <c r="D303" s="74">
        <f t="shared" si="1358"/>
        <v>84.299814715838224</v>
      </c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>
        <v>1500</v>
      </c>
      <c r="BE303" s="74">
        <v>618.75</v>
      </c>
      <c r="BF303" s="74">
        <f t="shared" si="1274"/>
        <v>41.25</v>
      </c>
      <c r="BG303" s="74"/>
      <c r="BH303" s="74"/>
      <c r="BI303" s="74"/>
      <c r="BJ303" s="112"/>
      <c r="BK303" s="112"/>
      <c r="BL303" s="112"/>
      <c r="BM303" s="74"/>
      <c r="BN303" s="74"/>
      <c r="BO303" s="109"/>
      <c r="BP303" s="74"/>
      <c r="BQ303" s="74"/>
      <c r="BR303" s="109"/>
      <c r="BS303" s="74"/>
      <c r="BT303" s="74"/>
      <c r="BU303" s="109"/>
      <c r="BV303" s="74"/>
      <c r="BW303" s="74"/>
      <c r="BX303" s="109"/>
      <c r="BY303" s="74"/>
      <c r="BZ303" s="74"/>
      <c r="CA303" s="109"/>
      <c r="CB303" s="74"/>
      <c r="CC303" s="74"/>
      <c r="CD303" s="109"/>
      <c r="CE303" s="74"/>
      <c r="CF303" s="74"/>
      <c r="CG303" s="109"/>
      <c r="CH303" s="74"/>
      <c r="CI303" s="74"/>
      <c r="CJ303" s="109"/>
      <c r="CK303" s="74"/>
      <c r="CL303" s="74"/>
      <c r="CM303" s="109"/>
      <c r="CN303" s="74"/>
      <c r="CO303" s="74"/>
      <c r="CP303" s="109"/>
      <c r="CQ303" s="74"/>
      <c r="CR303" s="74"/>
      <c r="CS303" s="109"/>
      <c r="CT303" s="74"/>
      <c r="CU303" s="74"/>
      <c r="CV303" s="109"/>
      <c r="CW303" s="74"/>
      <c r="CX303" s="74"/>
      <c r="CY303" s="109"/>
      <c r="CZ303" s="74"/>
      <c r="DA303" s="74"/>
      <c r="DB303" s="109"/>
      <c r="DC303" s="74"/>
      <c r="DD303" s="74"/>
      <c r="DE303" s="109"/>
      <c r="DF303" s="74"/>
      <c r="DG303" s="74"/>
      <c r="DH303" s="74"/>
      <c r="DI303" s="78"/>
      <c r="DJ303" s="74"/>
      <c r="DK303" s="109"/>
      <c r="DL303" s="78"/>
      <c r="DM303" s="74"/>
      <c r="DN303" s="109"/>
      <c r="DO303" s="78"/>
      <c r="DP303" s="74"/>
      <c r="DQ303" s="109"/>
      <c r="DR303" s="78"/>
      <c r="DS303" s="74"/>
      <c r="DT303" s="109"/>
      <c r="DU303" s="78"/>
      <c r="DV303" s="74"/>
      <c r="DW303" s="109"/>
      <c r="DX303" s="78">
        <v>4113</v>
      </c>
      <c r="DY303" s="74">
        <v>4112.9985999999999</v>
      </c>
      <c r="DZ303" s="74">
        <f t="shared" si="1310"/>
        <v>99.999965961585218</v>
      </c>
      <c r="EA303" s="78"/>
      <c r="EB303" s="74"/>
      <c r="EC303" s="78"/>
      <c r="ED303" s="78"/>
      <c r="EE303" s="74"/>
      <c r="EF303" s="109"/>
      <c r="EG303" s="78"/>
      <c r="EH303" s="74"/>
      <c r="EI303" s="109"/>
      <c r="EJ303" s="78"/>
      <c r="EK303" s="74"/>
      <c r="EL303" s="109"/>
      <c r="EM303" s="78"/>
      <c r="EN303" s="74"/>
      <c r="EO303" s="109"/>
      <c r="EP303" s="74"/>
      <c r="EQ303" s="74"/>
      <c r="ER303" s="109"/>
      <c r="ES303" s="74"/>
      <c r="ET303" s="74"/>
      <c r="EU303" s="109"/>
      <c r="EV303" s="78"/>
      <c r="EW303" s="74"/>
      <c r="EX303" s="109"/>
      <c r="EY303" s="78"/>
      <c r="EZ303" s="74"/>
      <c r="FA303" s="109"/>
      <c r="FB303" s="78"/>
      <c r="FC303" s="74"/>
      <c r="FD303" s="109"/>
      <c r="FE303" s="78"/>
      <c r="FF303" s="74"/>
      <c r="FG303" s="109"/>
      <c r="FH303" s="78"/>
      <c r="FI303" s="74"/>
      <c r="FJ303" s="109"/>
      <c r="FK303" s="74"/>
      <c r="FL303" s="74"/>
      <c r="FM303" s="109"/>
      <c r="FN303" s="78"/>
      <c r="FO303" s="74"/>
      <c r="FP303" s="109"/>
      <c r="FQ303" s="74"/>
      <c r="FR303" s="74"/>
      <c r="FS303" s="109"/>
      <c r="FT303" s="74"/>
      <c r="FU303" s="74"/>
      <c r="FV303" s="109"/>
      <c r="FW303" s="74"/>
      <c r="FX303" s="74"/>
      <c r="FY303" s="109"/>
      <c r="FZ303" s="74"/>
      <c r="GA303" s="74"/>
      <c r="GB303" s="109"/>
      <c r="GC303" s="74"/>
      <c r="GD303" s="74"/>
      <c r="GE303" s="109"/>
      <c r="GF303" s="74"/>
      <c r="GG303" s="74"/>
      <c r="GH303" s="109"/>
      <c r="GI303" s="74"/>
      <c r="GJ303" s="74"/>
      <c r="GK303" s="109"/>
      <c r="GL303" s="74"/>
      <c r="GM303" s="74"/>
      <c r="GN303" s="109"/>
      <c r="GO303" s="74"/>
      <c r="GP303" s="74"/>
      <c r="GQ303" s="74"/>
      <c r="GR303" s="74"/>
      <c r="GS303" s="74"/>
      <c r="GT303" s="74"/>
      <c r="GU303" s="74"/>
      <c r="GV303" s="74"/>
      <c r="GW303" s="74"/>
      <c r="GX303" s="74"/>
      <c r="GY303" s="74"/>
      <c r="GZ303" s="74"/>
      <c r="HA303" s="74"/>
      <c r="HB303" s="74"/>
      <c r="HC303" s="74"/>
    </row>
    <row r="304" spans="1:211" s="31" customFormat="1" ht="15.75" x14ac:dyDescent="0.25">
      <c r="A304" s="41" t="s">
        <v>382</v>
      </c>
      <c r="B304" s="134">
        <f t="shared" si="1169"/>
        <v>5280</v>
      </c>
      <c r="C304" s="134">
        <f t="shared" si="1170"/>
        <v>5279.9964</v>
      </c>
      <c r="D304" s="74">
        <f t="shared" si="1358"/>
        <v>99.999931818181821</v>
      </c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112"/>
      <c r="BK304" s="112"/>
      <c r="BL304" s="112"/>
      <c r="BM304" s="74"/>
      <c r="BN304" s="74"/>
      <c r="BO304" s="109"/>
      <c r="BP304" s="74"/>
      <c r="BQ304" s="74"/>
      <c r="BR304" s="109"/>
      <c r="BS304" s="74"/>
      <c r="BT304" s="74"/>
      <c r="BU304" s="109"/>
      <c r="BV304" s="74"/>
      <c r="BW304" s="74"/>
      <c r="BX304" s="109"/>
      <c r="BY304" s="74"/>
      <c r="BZ304" s="74"/>
      <c r="CA304" s="109"/>
      <c r="CB304" s="74"/>
      <c r="CC304" s="74"/>
      <c r="CD304" s="109"/>
      <c r="CE304" s="74"/>
      <c r="CF304" s="74"/>
      <c r="CG304" s="109"/>
      <c r="CH304" s="74"/>
      <c r="CI304" s="74"/>
      <c r="CJ304" s="109"/>
      <c r="CK304" s="74"/>
      <c r="CL304" s="74"/>
      <c r="CM304" s="109"/>
      <c r="CN304" s="74"/>
      <c r="CO304" s="74"/>
      <c r="CP304" s="109"/>
      <c r="CQ304" s="74"/>
      <c r="CR304" s="74"/>
      <c r="CS304" s="109"/>
      <c r="CT304" s="74"/>
      <c r="CU304" s="74"/>
      <c r="CV304" s="109"/>
      <c r="CW304" s="74"/>
      <c r="CX304" s="74"/>
      <c r="CY304" s="109"/>
      <c r="CZ304" s="74"/>
      <c r="DA304" s="74"/>
      <c r="DB304" s="109"/>
      <c r="DC304" s="74"/>
      <c r="DD304" s="74"/>
      <c r="DE304" s="109"/>
      <c r="DF304" s="74"/>
      <c r="DG304" s="74"/>
      <c r="DH304" s="74"/>
      <c r="DI304" s="78"/>
      <c r="DJ304" s="74"/>
      <c r="DK304" s="109"/>
      <c r="DL304" s="78"/>
      <c r="DM304" s="74"/>
      <c r="DN304" s="109"/>
      <c r="DO304" s="78"/>
      <c r="DP304" s="74"/>
      <c r="DQ304" s="109"/>
      <c r="DR304" s="78"/>
      <c r="DS304" s="74"/>
      <c r="DT304" s="109"/>
      <c r="DU304" s="78"/>
      <c r="DV304" s="74"/>
      <c r="DW304" s="109"/>
      <c r="DX304" s="78">
        <v>5280</v>
      </c>
      <c r="DY304" s="74">
        <v>5279.9964</v>
      </c>
      <c r="DZ304" s="74">
        <f t="shared" si="1310"/>
        <v>99.999931818181821</v>
      </c>
      <c r="EA304" s="78"/>
      <c r="EB304" s="74"/>
      <c r="EC304" s="78"/>
      <c r="ED304" s="78"/>
      <c r="EE304" s="74"/>
      <c r="EF304" s="109"/>
      <c r="EG304" s="78"/>
      <c r="EH304" s="74"/>
      <c r="EI304" s="109"/>
      <c r="EJ304" s="78"/>
      <c r="EK304" s="74"/>
      <c r="EL304" s="109"/>
      <c r="EM304" s="78"/>
      <c r="EN304" s="74"/>
      <c r="EO304" s="109"/>
      <c r="EP304" s="74"/>
      <c r="EQ304" s="74"/>
      <c r="ER304" s="109"/>
      <c r="ES304" s="74"/>
      <c r="ET304" s="74"/>
      <c r="EU304" s="109"/>
      <c r="EV304" s="78"/>
      <c r="EW304" s="74"/>
      <c r="EX304" s="109"/>
      <c r="EY304" s="78"/>
      <c r="EZ304" s="74"/>
      <c r="FA304" s="109"/>
      <c r="FB304" s="78"/>
      <c r="FC304" s="74"/>
      <c r="FD304" s="109"/>
      <c r="FE304" s="78"/>
      <c r="FF304" s="74"/>
      <c r="FG304" s="109"/>
      <c r="FH304" s="78"/>
      <c r="FI304" s="74"/>
      <c r="FJ304" s="109"/>
      <c r="FK304" s="74"/>
      <c r="FL304" s="74"/>
      <c r="FM304" s="109"/>
      <c r="FN304" s="78"/>
      <c r="FO304" s="74"/>
      <c r="FP304" s="109"/>
      <c r="FQ304" s="74"/>
      <c r="FR304" s="74"/>
      <c r="FS304" s="109"/>
      <c r="FT304" s="74"/>
      <c r="FU304" s="74"/>
      <c r="FV304" s="109"/>
      <c r="FW304" s="74"/>
      <c r="FX304" s="74"/>
      <c r="FY304" s="109"/>
      <c r="FZ304" s="74"/>
      <c r="GA304" s="74"/>
      <c r="GB304" s="109"/>
      <c r="GC304" s="74"/>
      <c r="GD304" s="74"/>
      <c r="GE304" s="109"/>
      <c r="GF304" s="74"/>
      <c r="GG304" s="74"/>
      <c r="GH304" s="109"/>
      <c r="GI304" s="74"/>
      <c r="GJ304" s="74"/>
      <c r="GK304" s="109"/>
      <c r="GL304" s="74"/>
      <c r="GM304" s="74"/>
      <c r="GN304" s="109"/>
      <c r="GO304" s="74"/>
      <c r="GP304" s="74"/>
      <c r="GQ304" s="74"/>
      <c r="GR304" s="74"/>
      <c r="GS304" s="74"/>
      <c r="GT304" s="74"/>
      <c r="GU304" s="74"/>
      <c r="GV304" s="74"/>
      <c r="GW304" s="74"/>
      <c r="GX304" s="74"/>
      <c r="GY304" s="74"/>
      <c r="GZ304" s="74"/>
      <c r="HA304" s="74"/>
      <c r="HB304" s="74"/>
      <c r="HC304" s="74"/>
    </row>
    <row r="305" spans="1:211" s="31" customFormat="1" ht="15.75" x14ac:dyDescent="0.25">
      <c r="A305" s="41" t="s">
        <v>366</v>
      </c>
      <c r="B305" s="134">
        <f t="shared" si="1169"/>
        <v>6258</v>
      </c>
      <c r="C305" s="134">
        <f t="shared" si="1170"/>
        <v>6258</v>
      </c>
      <c r="D305" s="74">
        <f t="shared" si="1358"/>
        <v>100</v>
      </c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112"/>
      <c r="BK305" s="112"/>
      <c r="BL305" s="112"/>
      <c r="BM305" s="74"/>
      <c r="BN305" s="74"/>
      <c r="BO305" s="109"/>
      <c r="BP305" s="74"/>
      <c r="BQ305" s="74"/>
      <c r="BR305" s="109"/>
      <c r="BS305" s="74"/>
      <c r="BT305" s="74"/>
      <c r="BU305" s="109"/>
      <c r="BV305" s="74"/>
      <c r="BW305" s="74"/>
      <c r="BX305" s="109"/>
      <c r="BY305" s="74"/>
      <c r="BZ305" s="74"/>
      <c r="CA305" s="109"/>
      <c r="CB305" s="74"/>
      <c r="CC305" s="74"/>
      <c r="CD305" s="109"/>
      <c r="CE305" s="74"/>
      <c r="CF305" s="74"/>
      <c r="CG305" s="109"/>
      <c r="CH305" s="74"/>
      <c r="CI305" s="74"/>
      <c r="CJ305" s="109"/>
      <c r="CK305" s="74"/>
      <c r="CL305" s="74"/>
      <c r="CM305" s="109"/>
      <c r="CN305" s="74"/>
      <c r="CO305" s="74"/>
      <c r="CP305" s="109"/>
      <c r="CQ305" s="74"/>
      <c r="CR305" s="74"/>
      <c r="CS305" s="109"/>
      <c r="CT305" s="74"/>
      <c r="CU305" s="74"/>
      <c r="CV305" s="109"/>
      <c r="CW305" s="74"/>
      <c r="CX305" s="74"/>
      <c r="CY305" s="109"/>
      <c r="CZ305" s="74"/>
      <c r="DA305" s="74"/>
      <c r="DB305" s="109"/>
      <c r="DC305" s="74"/>
      <c r="DD305" s="74"/>
      <c r="DE305" s="109"/>
      <c r="DF305" s="74"/>
      <c r="DG305" s="74"/>
      <c r="DH305" s="74"/>
      <c r="DI305" s="78"/>
      <c r="DJ305" s="74"/>
      <c r="DK305" s="109"/>
      <c r="DL305" s="78"/>
      <c r="DM305" s="74"/>
      <c r="DN305" s="109"/>
      <c r="DO305" s="78"/>
      <c r="DP305" s="74"/>
      <c r="DQ305" s="109"/>
      <c r="DR305" s="78"/>
      <c r="DS305" s="74"/>
      <c r="DT305" s="109"/>
      <c r="DU305" s="78"/>
      <c r="DV305" s="74"/>
      <c r="DW305" s="109"/>
      <c r="DX305" s="78">
        <v>6258</v>
      </c>
      <c r="DY305" s="74">
        <v>6258</v>
      </c>
      <c r="DZ305" s="74">
        <f t="shared" si="1310"/>
        <v>100</v>
      </c>
      <c r="EA305" s="78"/>
      <c r="EB305" s="74"/>
      <c r="EC305" s="78"/>
      <c r="ED305" s="78"/>
      <c r="EE305" s="74"/>
      <c r="EF305" s="109"/>
      <c r="EG305" s="78"/>
      <c r="EH305" s="74"/>
      <c r="EI305" s="109"/>
      <c r="EJ305" s="78"/>
      <c r="EK305" s="74"/>
      <c r="EL305" s="109"/>
      <c r="EM305" s="78"/>
      <c r="EN305" s="74"/>
      <c r="EO305" s="109"/>
      <c r="EP305" s="74"/>
      <c r="EQ305" s="74"/>
      <c r="ER305" s="109"/>
      <c r="ES305" s="74"/>
      <c r="ET305" s="74"/>
      <c r="EU305" s="109"/>
      <c r="EV305" s="78"/>
      <c r="EW305" s="74"/>
      <c r="EX305" s="109"/>
      <c r="EY305" s="78"/>
      <c r="EZ305" s="74"/>
      <c r="FA305" s="109"/>
      <c r="FB305" s="78"/>
      <c r="FC305" s="74"/>
      <c r="FD305" s="109"/>
      <c r="FE305" s="78"/>
      <c r="FF305" s="74"/>
      <c r="FG305" s="109"/>
      <c r="FH305" s="78"/>
      <c r="FI305" s="74"/>
      <c r="FJ305" s="109"/>
      <c r="FK305" s="74"/>
      <c r="FL305" s="74"/>
      <c r="FM305" s="109"/>
      <c r="FN305" s="78"/>
      <c r="FO305" s="74"/>
      <c r="FP305" s="109"/>
      <c r="FQ305" s="74"/>
      <c r="FR305" s="74"/>
      <c r="FS305" s="109"/>
      <c r="FT305" s="74"/>
      <c r="FU305" s="74"/>
      <c r="FV305" s="109"/>
      <c r="FW305" s="74"/>
      <c r="FX305" s="74"/>
      <c r="FY305" s="109"/>
      <c r="FZ305" s="74"/>
      <c r="GA305" s="74"/>
      <c r="GB305" s="109"/>
      <c r="GC305" s="74"/>
      <c r="GD305" s="74"/>
      <c r="GE305" s="109"/>
      <c r="GF305" s="74"/>
      <c r="GG305" s="74"/>
      <c r="GH305" s="109"/>
      <c r="GI305" s="74"/>
      <c r="GJ305" s="74"/>
      <c r="GK305" s="109"/>
      <c r="GL305" s="74"/>
      <c r="GM305" s="74"/>
      <c r="GN305" s="109"/>
      <c r="GO305" s="74"/>
      <c r="GP305" s="74"/>
      <c r="GQ305" s="74"/>
      <c r="GR305" s="74"/>
      <c r="GS305" s="74"/>
      <c r="GT305" s="74"/>
      <c r="GU305" s="74"/>
      <c r="GV305" s="74"/>
      <c r="GW305" s="74"/>
      <c r="GX305" s="74"/>
      <c r="GY305" s="74"/>
      <c r="GZ305" s="74"/>
      <c r="HA305" s="74"/>
      <c r="HB305" s="74"/>
      <c r="HC305" s="74"/>
    </row>
    <row r="306" spans="1:211" s="31" customFormat="1" ht="15.75" x14ac:dyDescent="0.25">
      <c r="A306" s="41" t="s">
        <v>585</v>
      </c>
      <c r="B306" s="134">
        <f t="shared" si="1169"/>
        <v>4590</v>
      </c>
      <c r="C306" s="134">
        <f t="shared" si="1170"/>
        <v>4567.05008</v>
      </c>
      <c r="D306" s="74">
        <f t="shared" si="1358"/>
        <v>99.50000174291938</v>
      </c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112"/>
      <c r="BK306" s="112"/>
      <c r="BL306" s="112"/>
      <c r="BM306" s="74"/>
      <c r="BN306" s="74"/>
      <c r="BO306" s="109"/>
      <c r="BP306" s="74"/>
      <c r="BQ306" s="74"/>
      <c r="BR306" s="109"/>
      <c r="BS306" s="74"/>
      <c r="BT306" s="74"/>
      <c r="BU306" s="109"/>
      <c r="BV306" s="74"/>
      <c r="BW306" s="74"/>
      <c r="BX306" s="109"/>
      <c r="BY306" s="74"/>
      <c r="BZ306" s="74"/>
      <c r="CA306" s="109"/>
      <c r="CB306" s="74"/>
      <c r="CC306" s="74"/>
      <c r="CD306" s="109"/>
      <c r="CE306" s="74"/>
      <c r="CF306" s="74"/>
      <c r="CG306" s="109"/>
      <c r="CH306" s="74"/>
      <c r="CI306" s="74"/>
      <c r="CJ306" s="109"/>
      <c r="CK306" s="74"/>
      <c r="CL306" s="74"/>
      <c r="CM306" s="109"/>
      <c r="CN306" s="74"/>
      <c r="CO306" s="74"/>
      <c r="CP306" s="109"/>
      <c r="CQ306" s="74"/>
      <c r="CR306" s="74"/>
      <c r="CS306" s="109"/>
      <c r="CT306" s="74"/>
      <c r="CU306" s="74"/>
      <c r="CV306" s="109"/>
      <c r="CW306" s="74"/>
      <c r="CX306" s="74"/>
      <c r="CY306" s="109"/>
      <c r="CZ306" s="74"/>
      <c r="DA306" s="74"/>
      <c r="DB306" s="109"/>
      <c r="DC306" s="74"/>
      <c r="DD306" s="74"/>
      <c r="DE306" s="109"/>
      <c r="DF306" s="74"/>
      <c r="DG306" s="74"/>
      <c r="DH306" s="74"/>
      <c r="DI306" s="78"/>
      <c r="DJ306" s="74"/>
      <c r="DK306" s="109"/>
      <c r="DL306" s="78"/>
      <c r="DM306" s="74"/>
      <c r="DN306" s="109"/>
      <c r="DO306" s="78"/>
      <c r="DP306" s="74"/>
      <c r="DQ306" s="109"/>
      <c r="DR306" s="78"/>
      <c r="DS306" s="74"/>
      <c r="DT306" s="109"/>
      <c r="DU306" s="78"/>
      <c r="DV306" s="74"/>
      <c r="DW306" s="109"/>
      <c r="DX306" s="78">
        <v>4590</v>
      </c>
      <c r="DY306" s="74">
        <v>4567.05008</v>
      </c>
      <c r="DZ306" s="74">
        <f t="shared" si="1310"/>
        <v>99.50000174291938</v>
      </c>
      <c r="EA306" s="78"/>
      <c r="EB306" s="74"/>
      <c r="EC306" s="78"/>
      <c r="ED306" s="78"/>
      <c r="EE306" s="74"/>
      <c r="EF306" s="109"/>
      <c r="EG306" s="78"/>
      <c r="EH306" s="74"/>
      <c r="EI306" s="109"/>
      <c r="EJ306" s="78"/>
      <c r="EK306" s="74"/>
      <c r="EL306" s="109"/>
      <c r="EM306" s="78"/>
      <c r="EN306" s="74"/>
      <c r="EO306" s="109"/>
      <c r="EP306" s="74"/>
      <c r="EQ306" s="74"/>
      <c r="ER306" s="109"/>
      <c r="ES306" s="74"/>
      <c r="ET306" s="74"/>
      <c r="EU306" s="109"/>
      <c r="EV306" s="78"/>
      <c r="EW306" s="74"/>
      <c r="EX306" s="109"/>
      <c r="EY306" s="78"/>
      <c r="EZ306" s="74"/>
      <c r="FA306" s="109"/>
      <c r="FB306" s="78"/>
      <c r="FC306" s="74"/>
      <c r="FD306" s="109"/>
      <c r="FE306" s="78"/>
      <c r="FF306" s="74"/>
      <c r="FG306" s="109"/>
      <c r="FH306" s="78"/>
      <c r="FI306" s="74"/>
      <c r="FJ306" s="109"/>
      <c r="FK306" s="74"/>
      <c r="FL306" s="74"/>
      <c r="FM306" s="109"/>
      <c r="FN306" s="78"/>
      <c r="FO306" s="74"/>
      <c r="FP306" s="109"/>
      <c r="FQ306" s="74"/>
      <c r="FR306" s="74"/>
      <c r="FS306" s="109"/>
      <c r="FT306" s="74"/>
      <c r="FU306" s="74"/>
      <c r="FV306" s="109"/>
      <c r="FW306" s="74"/>
      <c r="FX306" s="74"/>
      <c r="FY306" s="109"/>
      <c r="FZ306" s="74"/>
      <c r="GA306" s="74"/>
      <c r="GB306" s="109"/>
      <c r="GC306" s="74"/>
      <c r="GD306" s="74"/>
      <c r="GE306" s="109"/>
      <c r="GF306" s="74"/>
      <c r="GG306" s="74"/>
      <c r="GH306" s="109"/>
      <c r="GI306" s="74"/>
      <c r="GJ306" s="74"/>
      <c r="GK306" s="109"/>
      <c r="GL306" s="74"/>
      <c r="GM306" s="74"/>
      <c r="GN306" s="109"/>
      <c r="GO306" s="74"/>
      <c r="GP306" s="74"/>
      <c r="GQ306" s="74"/>
      <c r="GR306" s="74"/>
      <c r="GS306" s="74"/>
      <c r="GT306" s="74"/>
      <c r="GU306" s="74"/>
      <c r="GV306" s="74"/>
      <c r="GW306" s="74"/>
      <c r="GX306" s="74"/>
      <c r="GY306" s="74"/>
      <c r="GZ306" s="74"/>
      <c r="HA306" s="74"/>
      <c r="HB306" s="74"/>
      <c r="HC306" s="74"/>
    </row>
    <row r="307" spans="1:211" s="31" customFormat="1" ht="15.75" x14ac:dyDescent="0.25">
      <c r="A307" s="41" t="s">
        <v>586</v>
      </c>
      <c r="B307" s="134">
        <f t="shared" si="1169"/>
        <v>7300.57</v>
      </c>
      <c r="C307" s="134">
        <f t="shared" si="1170"/>
        <v>7173.4294600000003</v>
      </c>
      <c r="D307" s="74">
        <f t="shared" si="1358"/>
        <v>98.258484748451153</v>
      </c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>
        <v>1012.57</v>
      </c>
      <c r="BE307" s="74">
        <v>1007.50715</v>
      </c>
      <c r="BF307" s="74">
        <f t="shared" si="1274"/>
        <v>99.5</v>
      </c>
      <c r="BG307" s="74"/>
      <c r="BH307" s="74"/>
      <c r="BI307" s="74"/>
      <c r="BJ307" s="112"/>
      <c r="BK307" s="112"/>
      <c r="BL307" s="112"/>
      <c r="BM307" s="74"/>
      <c r="BN307" s="74"/>
      <c r="BO307" s="109"/>
      <c r="BP307" s="74"/>
      <c r="BQ307" s="74"/>
      <c r="BR307" s="109"/>
      <c r="BS307" s="74"/>
      <c r="BT307" s="74"/>
      <c r="BU307" s="109"/>
      <c r="BV307" s="74"/>
      <c r="BW307" s="74"/>
      <c r="BX307" s="109"/>
      <c r="BY307" s="74"/>
      <c r="BZ307" s="74"/>
      <c r="CA307" s="109"/>
      <c r="CB307" s="74"/>
      <c r="CC307" s="74"/>
      <c r="CD307" s="109"/>
      <c r="CE307" s="74"/>
      <c r="CF307" s="74"/>
      <c r="CG307" s="109"/>
      <c r="CH307" s="74"/>
      <c r="CI307" s="74"/>
      <c r="CJ307" s="109"/>
      <c r="CK307" s="74"/>
      <c r="CL307" s="74"/>
      <c r="CM307" s="109"/>
      <c r="CN307" s="74"/>
      <c r="CO307" s="74"/>
      <c r="CP307" s="109"/>
      <c r="CQ307" s="74"/>
      <c r="CR307" s="74"/>
      <c r="CS307" s="109"/>
      <c r="CT307" s="74"/>
      <c r="CU307" s="74"/>
      <c r="CV307" s="109"/>
      <c r="CW307" s="74"/>
      <c r="CX307" s="74"/>
      <c r="CY307" s="109"/>
      <c r="CZ307" s="74"/>
      <c r="DA307" s="74"/>
      <c r="DB307" s="109"/>
      <c r="DC307" s="74"/>
      <c r="DD307" s="74"/>
      <c r="DE307" s="109"/>
      <c r="DF307" s="74"/>
      <c r="DG307" s="74"/>
      <c r="DH307" s="74"/>
      <c r="DI307" s="78"/>
      <c r="DJ307" s="74"/>
      <c r="DK307" s="109"/>
      <c r="DL307" s="78"/>
      <c r="DM307" s="74"/>
      <c r="DN307" s="109"/>
      <c r="DO307" s="78"/>
      <c r="DP307" s="74"/>
      <c r="DQ307" s="109"/>
      <c r="DR307" s="78"/>
      <c r="DS307" s="74"/>
      <c r="DT307" s="109"/>
      <c r="DU307" s="78"/>
      <c r="DV307" s="74"/>
      <c r="DW307" s="109"/>
      <c r="DX307" s="78">
        <v>6288</v>
      </c>
      <c r="DY307" s="74">
        <v>6165.9223099999999</v>
      </c>
      <c r="DZ307" s="74">
        <f t="shared" si="1310"/>
        <v>98.058560909669211</v>
      </c>
      <c r="EA307" s="78"/>
      <c r="EB307" s="74"/>
      <c r="EC307" s="78"/>
      <c r="ED307" s="78"/>
      <c r="EE307" s="74"/>
      <c r="EF307" s="109"/>
      <c r="EG307" s="78"/>
      <c r="EH307" s="74"/>
      <c r="EI307" s="109"/>
      <c r="EJ307" s="78"/>
      <c r="EK307" s="74"/>
      <c r="EL307" s="109"/>
      <c r="EM307" s="78"/>
      <c r="EN307" s="74"/>
      <c r="EO307" s="109"/>
      <c r="EP307" s="74"/>
      <c r="EQ307" s="74"/>
      <c r="ER307" s="109"/>
      <c r="ES307" s="74"/>
      <c r="ET307" s="74"/>
      <c r="EU307" s="109"/>
      <c r="EV307" s="78"/>
      <c r="EW307" s="74"/>
      <c r="EX307" s="109"/>
      <c r="EY307" s="78"/>
      <c r="EZ307" s="74"/>
      <c r="FA307" s="109"/>
      <c r="FB307" s="78"/>
      <c r="FC307" s="74"/>
      <c r="FD307" s="109"/>
      <c r="FE307" s="78"/>
      <c r="FF307" s="74"/>
      <c r="FG307" s="109"/>
      <c r="FH307" s="78"/>
      <c r="FI307" s="74"/>
      <c r="FJ307" s="109"/>
      <c r="FK307" s="74"/>
      <c r="FL307" s="74"/>
      <c r="FM307" s="109"/>
      <c r="FN307" s="78"/>
      <c r="FO307" s="74"/>
      <c r="FP307" s="109"/>
      <c r="FQ307" s="74"/>
      <c r="FR307" s="74"/>
      <c r="FS307" s="109"/>
      <c r="FT307" s="74"/>
      <c r="FU307" s="74"/>
      <c r="FV307" s="109"/>
      <c r="FW307" s="74"/>
      <c r="FX307" s="74"/>
      <c r="FY307" s="109"/>
      <c r="FZ307" s="74"/>
      <c r="GA307" s="74"/>
      <c r="GB307" s="109"/>
      <c r="GC307" s="74"/>
      <c r="GD307" s="74"/>
      <c r="GE307" s="109"/>
      <c r="GF307" s="74"/>
      <c r="GG307" s="74"/>
      <c r="GH307" s="109"/>
      <c r="GI307" s="74"/>
      <c r="GJ307" s="74"/>
      <c r="GK307" s="109"/>
      <c r="GL307" s="74"/>
      <c r="GM307" s="74"/>
      <c r="GN307" s="109"/>
      <c r="GO307" s="74"/>
      <c r="GP307" s="74"/>
      <c r="GQ307" s="74"/>
      <c r="GR307" s="74"/>
      <c r="GS307" s="74"/>
      <c r="GT307" s="74"/>
      <c r="GU307" s="74"/>
      <c r="GV307" s="74"/>
      <c r="GW307" s="74"/>
      <c r="GX307" s="74"/>
      <c r="GY307" s="74"/>
      <c r="GZ307" s="74"/>
      <c r="HA307" s="74"/>
      <c r="HB307" s="74"/>
      <c r="HC307" s="74"/>
    </row>
    <row r="308" spans="1:211" s="32" customFormat="1" ht="31.5" x14ac:dyDescent="0.25">
      <c r="A308" s="40" t="s">
        <v>417</v>
      </c>
      <c r="B308" s="133">
        <f t="shared" si="1169"/>
        <v>82542.255782000007</v>
      </c>
      <c r="C308" s="133">
        <f t="shared" si="1170"/>
        <v>66754.708190000005</v>
      </c>
      <c r="D308" s="91">
        <f t="shared" ref="D308" si="1359">C308/B308*100</f>
        <v>80.873375167143422</v>
      </c>
      <c r="E308" s="92">
        <f t="shared" ref="E308:BL308" si="1360">E309+E311+E312+E313+E314</f>
        <v>1516.2529999999999</v>
      </c>
      <c r="F308" s="92">
        <f t="shared" si="1360"/>
        <v>1516.2529999999999</v>
      </c>
      <c r="G308" s="91">
        <f t="shared" ref="G308" si="1361">F308/E308*100</f>
        <v>100</v>
      </c>
      <c r="H308" s="92">
        <f t="shared" si="1360"/>
        <v>0</v>
      </c>
      <c r="I308" s="92">
        <f t="shared" si="1360"/>
        <v>0</v>
      </c>
      <c r="J308" s="92">
        <f t="shared" si="1360"/>
        <v>0</v>
      </c>
      <c r="K308" s="92">
        <f t="shared" ref="K308:M308" si="1362">K309+K311+K312+K313+K314</f>
        <v>0</v>
      </c>
      <c r="L308" s="92">
        <f t="shared" si="1362"/>
        <v>0</v>
      </c>
      <c r="M308" s="92">
        <f t="shared" si="1362"/>
        <v>0</v>
      </c>
      <c r="N308" s="92">
        <f t="shared" ref="N308:P308" si="1363">N309+N311+N312+N313+N314</f>
        <v>0</v>
      </c>
      <c r="O308" s="92">
        <f t="shared" si="1363"/>
        <v>0</v>
      </c>
      <c r="P308" s="92">
        <f t="shared" si="1363"/>
        <v>0</v>
      </c>
      <c r="Q308" s="92">
        <f t="shared" ref="Q308:S308" si="1364">Q309+Q311+Q312+Q313+Q314</f>
        <v>0</v>
      </c>
      <c r="R308" s="92">
        <f t="shared" si="1364"/>
        <v>0</v>
      </c>
      <c r="S308" s="92">
        <f t="shared" si="1364"/>
        <v>0</v>
      </c>
      <c r="T308" s="92">
        <f t="shared" ref="T308:V308" si="1365">T309+T311+T312+T313+T314</f>
        <v>0</v>
      </c>
      <c r="U308" s="92">
        <f t="shared" si="1365"/>
        <v>0</v>
      </c>
      <c r="V308" s="92">
        <f t="shared" si="1365"/>
        <v>0</v>
      </c>
      <c r="W308" s="92">
        <f t="shared" ref="W308:Y308" si="1366">W309+W311+W312+W313+W314</f>
        <v>0</v>
      </c>
      <c r="X308" s="92">
        <f t="shared" si="1366"/>
        <v>0</v>
      </c>
      <c r="Y308" s="92">
        <f t="shared" si="1366"/>
        <v>0</v>
      </c>
      <c r="Z308" s="92">
        <f t="shared" si="1360"/>
        <v>815.85</v>
      </c>
      <c r="AA308" s="92">
        <f t="shared" si="1360"/>
        <v>815.85</v>
      </c>
      <c r="AB308" s="92">
        <f t="shared" ref="AB308:AB325" si="1367">AA308/Z308*100</f>
        <v>100</v>
      </c>
      <c r="AC308" s="92">
        <f t="shared" si="1360"/>
        <v>0</v>
      </c>
      <c r="AD308" s="92">
        <f t="shared" si="1360"/>
        <v>0</v>
      </c>
      <c r="AE308" s="92">
        <f t="shared" si="1360"/>
        <v>0</v>
      </c>
      <c r="AF308" s="92">
        <f t="shared" si="1360"/>
        <v>0</v>
      </c>
      <c r="AG308" s="92">
        <f t="shared" si="1360"/>
        <v>0</v>
      </c>
      <c r="AH308" s="92">
        <f t="shared" si="1360"/>
        <v>0</v>
      </c>
      <c r="AI308" s="92">
        <f t="shared" si="1360"/>
        <v>3335.37</v>
      </c>
      <c r="AJ308" s="92">
        <f t="shared" si="1360"/>
        <v>3335.37</v>
      </c>
      <c r="AK308" s="92">
        <f>AJ308/AI308*100</f>
        <v>100</v>
      </c>
      <c r="AL308" s="92">
        <f t="shared" si="1360"/>
        <v>0</v>
      </c>
      <c r="AM308" s="92">
        <f t="shared" si="1360"/>
        <v>0</v>
      </c>
      <c r="AN308" s="92">
        <f t="shared" si="1360"/>
        <v>0</v>
      </c>
      <c r="AO308" s="92">
        <f t="shared" si="1360"/>
        <v>51.020422000000003</v>
      </c>
      <c r="AP308" s="92">
        <f t="shared" si="1360"/>
        <v>51.020420000000001</v>
      </c>
      <c r="AQ308" s="91">
        <f>AP308/AO308*100</f>
        <v>99.999996080001068</v>
      </c>
      <c r="AR308" s="92">
        <f t="shared" ref="AR308:AS308" si="1368">AR309+AR311+AR312+AR313+AR314</f>
        <v>61.01</v>
      </c>
      <c r="AS308" s="92">
        <f t="shared" si="1368"/>
        <v>61.01</v>
      </c>
      <c r="AT308" s="91">
        <f>AS308/AR308*100</f>
        <v>100</v>
      </c>
      <c r="AU308" s="92"/>
      <c r="AV308" s="92"/>
      <c r="AW308" s="91"/>
      <c r="AX308" s="92"/>
      <c r="AY308" s="92"/>
      <c r="AZ308" s="91"/>
      <c r="BA308" s="92">
        <f t="shared" si="1360"/>
        <v>0</v>
      </c>
      <c r="BB308" s="92">
        <f t="shared" si="1360"/>
        <v>0</v>
      </c>
      <c r="BC308" s="92">
        <f t="shared" si="1360"/>
        <v>0</v>
      </c>
      <c r="BD308" s="92">
        <f>SUM(BD309:BD315)</f>
        <v>2579.4256</v>
      </c>
      <c r="BE308" s="92">
        <f>SUM(BE309:BE315)</f>
        <v>1235.7</v>
      </c>
      <c r="BF308" s="91">
        <f t="shared" si="1274"/>
        <v>47.906014424296636</v>
      </c>
      <c r="BG308" s="92">
        <f t="shared" si="1360"/>
        <v>11000</v>
      </c>
      <c r="BH308" s="92">
        <f t="shared" si="1360"/>
        <v>8268.9509799999996</v>
      </c>
      <c r="BI308" s="91">
        <f t="shared" ref="BI308" si="1369">BH308/BG308*100</f>
        <v>75.172281636363635</v>
      </c>
      <c r="BJ308" s="92">
        <f t="shared" si="1360"/>
        <v>12589</v>
      </c>
      <c r="BK308" s="92">
        <f t="shared" si="1360"/>
        <v>7340.2726199999997</v>
      </c>
      <c r="BL308" s="92">
        <f t="shared" si="1360"/>
        <v>58.307034871713405</v>
      </c>
      <c r="BM308" s="92">
        <f t="shared" ref="BM308:DG308" si="1370">BM309+BM311+BM312+BM313+BM314</f>
        <v>0</v>
      </c>
      <c r="BN308" s="92">
        <f t="shared" si="1370"/>
        <v>0</v>
      </c>
      <c r="BO308" s="92">
        <f t="shared" si="1370"/>
        <v>0</v>
      </c>
      <c r="BP308" s="92">
        <f t="shared" ref="BP308:BR308" si="1371">BP309+BP311+BP312+BP313+BP314</f>
        <v>0</v>
      </c>
      <c r="BQ308" s="92">
        <f t="shared" si="1371"/>
        <v>0</v>
      </c>
      <c r="BR308" s="92">
        <f t="shared" si="1371"/>
        <v>0</v>
      </c>
      <c r="BS308" s="92">
        <f t="shared" si="1370"/>
        <v>3878.6750000000002</v>
      </c>
      <c r="BT308" s="92">
        <f t="shared" si="1370"/>
        <v>3241.4584199999999</v>
      </c>
      <c r="BU308" s="92">
        <f t="shared" si="1370"/>
        <v>83.571281945509739</v>
      </c>
      <c r="BV308" s="92">
        <f t="shared" ref="BV308:BW308" si="1372">BV309+BV311+BV312+BV313+BV314</f>
        <v>775.72500000000002</v>
      </c>
      <c r="BW308" s="92">
        <f t="shared" si="1372"/>
        <v>0</v>
      </c>
      <c r="BX308" s="92">
        <f t="shared" ref="BX308:BX309" si="1373">BW308/BV308*100</f>
        <v>0</v>
      </c>
      <c r="BY308" s="92">
        <f t="shared" ref="BY308:BZ308" si="1374">BY309+BY311+BY312+BY313+BY314</f>
        <v>840</v>
      </c>
      <c r="BZ308" s="92">
        <f t="shared" si="1374"/>
        <v>242.2</v>
      </c>
      <c r="CA308" s="92">
        <f t="shared" ref="CA308:CA309" si="1375">BZ308/BY308*100</f>
        <v>28.833333333333332</v>
      </c>
      <c r="CB308" s="92">
        <f t="shared" si="1370"/>
        <v>0</v>
      </c>
      <c r="CC308" s="92">
        <f t="shared" si="1370"/>
        <v>0</v>
      </c>
      <c r="CD308" s="92">
        <f t="shared" si="1370"/>
        <v>0</v>
      </c>
      <c r="CE308" s="92">
        <f t="shared" si="1370"/>
        <v>0</v>
      </c>
      <c r="CF308" s="92">
        <f t="shared" si="1370"/>
        <v>0</v>
      </c>
      <c r="CG308" s="92">
        <f t="shared" si="1370"/>
        <v>0</v>
      </c>
      <c r="CH308" s="92">
        <f t="shared" ref="CH308:CJ308" si="1376">CH309+CH311+CH312+CH313+CH314</f>
        <v>0</v>
      </c>
      <c r="CI308" s="92">
        <f t="shared" si="1376"/>
        <v>0</v>
      </c>
      <c r="CJ308" s="92">
        <f t="shared" si="1376"/>
        <v>0</v>
      </c>
      <c r="CK308" s="92">
        <f t="shared" si="1370"/>
        <v>0</v>
      </c>
      <c r="CL308" s="92">
        <f t="shared" si="1370"/>
        <v>0</v>
      </c>
      <c r="CM308" s="92">
        <f t="shared" si="1370"/>
        <v>0</v>
      </c>
      <c r="CN308" s="92">
        <f t="shared" si="1370"/>
        <v>0</v>
      </c>
      <c r="CO308" s="92">
        <f t="shared" si="1370"/>
        <v>0</v>
      </c>
      <c r="CP308" s="92">
        <f t="shared" si="1370"/>
        <v>0</v>
      </c>
      <c r="CQ308" s="92">
        <f t="shared" ref="CQ308:CS308" si="1377">CQ309+CQ311+CQ312+CQ313+CQ314</f>
        <v>0</v>
      </c>
      <c r="CR308" s="92">
        <f t="shared" si="1377"/>
        <v>0</v>
      </c>
      <c r="CS308" s="92">
        <f t="shared" si="1377"/>
        <v>0</v>
      </c>
      <c r="CT308" s="92">
        <f t="shared" si="1370"/>
        <v>0</v>
      </c>
      <c r="CU308" s="92">
        <f t="shared" si="1370"/>
        <v>0</v>
      </c>
      <c r="CV308" s="92">
        <f t="shared" si="1370"/>
        <v>0</v>
      </c>
      <c r="CW308" s="92">
        <f t="shared" si="1370"/>
        <v>0</v>
      </c>
      <c r="CX308" s="92">
        <f t="shared" si="1370"/>
        <v>0</v>
      </c>
      <c r="CY308" s="92">
        <f t="shared" si="1370"/>
        <v>0</v>
      </c>
      <c r="CZ308" s="92">
        <f t="shared" si="1370"/>
        <v>0</v>
      </c>
      <c r="DA308" s="92">
        <f t="shared" si="1370"/>
        <v>0</v>
      </c>
      <c r="DB308" s="92">
        <f t="shared" si="1370"/>
        <v>0</v>
      </c>
      <c r="DC308" s="92">
        <f t="shared" si="1370"/>
        <v>398</v>
      </c>
      <c r="DD308" s="92">
        <f t="shared" si="1370"/>
        <v>0</v>
      </c>
      <c r="DE308" s="92">
        <f t="shared" si="1370"/>
        <v>0</v>
      </c>
      <c r="DF308" s="92">
        <f t="shared" si="1370"/>
        <v>3959.9005000000002</v>
      </c>
      <c r="DG308" s="92">
        <f t="shared" si="1370"/>
        <v>3959.9005000000002</v>
      </c>
      <c r="DH308" s="92">
        <f t="shared" ref="DH308:DH309" si="1378">DG308/DF308*100</f>
        <v>100</v>
      </c>
      <c r="DI308" s="92">
        <f t="shared" ref="DI308:DV308" si="1379">DI309+DI311+DI312+DI313+DI314</f>
        <v>0</v>
      </c>
      <c r="DJ308" s="92">
        <f t="shared" si="1379"/>
        <v>0</v>
      </c>
      <c r="DK308" s="92">
        <f t="shared" si="1379"/>
        <v>0</v>
      </c>
      <c r="DL308" s="92">
        <f t="shared" ref="DL308:DN308" si="1380">DL309+DL311+DL312+DL313+DL314</f>
        <v>0</v>
      </c>
      <c r="DM308" s="92">
        <f t="shared" si="1380"/>
        <v>0</v>
      </c>
      <c r="DN308" s="92">
        <f t="shared" si="1380"/>
        <v>0</v>
      </c>
      <c r="DO308" s="92">
        <f t="shared" ref="DO308:DQ308" si="1381">DO309+DO311+DO312+DO313+DO314</f>
        <v>0</v>
      </c>
      <c r="DP308" s="92">
        <f t="shared" si="1381"/>
        <v>0</v>
      </c>
      <c r="DQ308" s="92">
        <f t="shared" si="1381"/>
        <v>0</v>
      </c>
      <c r="DR308" s="92">
        <f t="shared" ref="DR308:DT308" si="1382">DR309+DR311+DR312+DR313+DR314</f>
        <v>0</v>
      </c>
      <c r="DS308" s="92">
        <f t="shared" si="1382"/>
        <v>0</v>
      </c>
      <c r="DT308" s="92">
        <f t="shared" si="1382"/>
        <v>0</v>
      </c>
      <c r="DU308" s="92">
        <f t="shared" si="1379"/>
        <v>3711.1</v>
      </c>
      <c r="DV308" s="92">
        <f t="shared" si="1379"/>
        <v>2115.547</v>
      </c>
      <c r="DW308" s="92">
        <f t="shared" si="132"/>
        <v>57.005928161461561</v>
      </c>
      <c r="DX308" s="92">
        <f>SUM(DX309:DX315)</f>
        <v>18933</v>
      </c>
      <c r="DY308" s="92">
        <f>SUM(DY309:DY315)</f>
        <v>18898.300800000001</v>
      </c>
      <c r="DZ308" s="91">
        <f t="shared" si="1310"/>
        <v>99.81672635081604</v>
      </c>
      <c r="EA308" s="92">
        <f t="shared" ref="EA308:EB308" si="1383">EA309+EA311+EA312+EA313+EA314</f>
        <v>2896.8</v>
      </c>
      <c r="EB308" s="92">
        <f t="shared" si="1383"/>
        <v>2117.1546200000003</v>
      </c>
      <c r="EC308" s="92">
        <f t="shared" si="1335"/>
        <v>73.085978320905838</v>
      </c>
      <c r="ED308" s="92">
        <f t="shared" ref="ED308:EE308" si="1384">ED309+ED311+ED312+ED313+ED314</f>
        <v>723.3</v>
      </c>
      <c r="EE308" s="92">
        <f t="shared" si="1384"/>
        <v>0</v>
      </c>
      <c r="EF308" s="92">
        <f>EE308/ED308*100</f>
        <v>0</v>
      </c>
      <c r="EG308" s="92">
        <f t="shared" ref="EG308:EI308" si="1385">EG309+EG311+EG312+EG313+EG314</f>
        <v>720</v>
      </c>
      <c r="EH308" s="92">
        <f t="shared" si="1385"/>
        <v>0</v>
      </c>
      <c r="EI308" s="92">
        <f t="shared" si="1385"/>
        <v>0</v>
      </c>
      <c r="EJ308" s="92">
        <f t="shared" ref="EJ308:EK308" si="1386">EJ309+EJ311+EJ312+EJ313+EJ314</f>
        <v>1568.7460000000001</v>
      </c>
      <c r="EK308" s="92">
        <f t="shared" si="1386"/>
        <v>1568.7460000000001</v>
      </c>
      <c r="EL308" s="92">
        <f>EK308/EJ308*100</f>
        <v>100</v>
      </c>
      <c r="EM308" s="92">
        <f t="shared" ref="EM308:EU308" si="1387">EM309+EM311+EM312+EM313+EM314</f>
        <v>0</v>
      </c>
      <c r="EN308" s="92">
        <f t="shared" si="1387"/>
        <v>0</v>
      </c>
      <c r="EO308" s="92">
        <f t="shared" si="1387"/>
        <v>0</v>
      </c>
      <c r="EP308" s="92">
        <f t="shared" si="1387"/>
        <v>3600</v>
      </c>
      <c r="EQ308" s="92">
        <f t="shared" si="1387"/>
        <v>3599.9935800000003</v>
      </c>
      <c r="ER308" s="92">
        <f t="shared" si="1387"/>
        <v>99.999821666666676</v>
      </c>
      <c r="ES308" s="92">
        <f t="shared" si="1387"/>
        <v>6000</v>
      </c>
      <c r="ET308" s="92">
        <f t="shared" si="1387"/>
        <v>6000</v>
      </c>
      <c r="EU308" s="92">
        <f t="shared" si="1387"/>
        <v>100</v>
      </c>
      <c r="EV308" s="92">
        <f t="shared" ref="EV308:EX308" si="1388">EV309+EV311+EV312+EV313+EV314</f>
        <v>0</v>
      </c>
      <c r="EW308" s="92">
        <f t="shared" si="1388"/>
        <v>0</v>
      </c>
      <c r="EX308" s="92">
        <f t="shared" si="1388"/>
        <v>0</v>
      </c>
      <c r="EY308" s="92">
        <f t="shared" ref="EY308:FA308" si="1389">EY309+EY311+EY312+EY313+EY314</f>
        <v>0</v>
      </c>
      <c r="EZ308" s="92">
        <f t="shared" si="1389"/>
        <v>0</v>
      </c>
      <c r="FA308" s="92">
        <f t="shared" si="1389"/>
        <v>0</v>
      </c>
      <c r="FB308" s="92">
        <f t="shared" ref="FB308:FD308" si="1390">FB309+FB311+FB312+FB313+FB314</f>
        <v>0</v>
      </c>
      <c r="FC308" s="92">
        <f t="shared" si="1390"/>
        <v>0</v>
      </c>
      <c r="FD308" s="92">
        <f t="shared" si="1390"/>
        <v>0</v>
      </c>
      <c r="FE308" s="92">
        <f t="shared" ref="FE308:FG308" si="1391">FE309+FE311+FE312+FE313+FE314</f>
        <v>0</v>
      </c>
      <c r="FF308" s="92">
        <f t="shared" si="1391"/>
        <v>0</v>
      </c>
      <c r="FG308" s="92">
        <f t="shared" si="1391"/>
        <v>0</v>
      </c>
      <c r="FH308" s="92">
        <f t="shared" ref="FH308:FL308" si="1392">FH309+FH311+FH312+FH313+FH314</f>
        <v>0</v>
      </c>
      <c r="FI308" s="92">
        <f t="shared" si="1392"/>
        <v>0</v>
      </c>
      <c r="FJ308" s="92">
        <f t="shared" si="1392"/>
        <v>0</v>
      </c>
      <c r="FK308" s="92"/>
      <c r="FL308" s="92">
        <f t="shared" si="1392"/>
        <v>0</v>
      </c>
      <c r="FM308" s="92"/>
      <c r="FN308" s="92">
        <f t="shared" ref="FN308:FP308" si="1393">FN309+FN311+FN312+FN313+FN314</f>
        <v>0</v>
      </c>
      <c r="FO308" s="92">
        <f t="shared" si="1393"/>
        <v>0</v>
      </c>
      <c r="FP308" s="92">
        <f t="shared" si="1393"/>
        <v>0</v>
      </c>
      <c r="FQ308" s="92">
        <f>SUM(FQ309:FQ315)</f>
        <v>2386.9802599999998</v>
      </c>
      <c r="FR308" s="92">
        <f>SUM(FR309:FR315)</f>
        <v>2386.9802500000001</v>
      </c>
      <c r="FS308" s="91">
        <f t="shared" ref="FS308" si="1394">FR308/FQ308*100</f>
        <v>99.999999581060635</v>
      </c>
      <c r="FT308" s="92">
        <f t="shared" ref="FT308:FY308" si="1395">FT309+FT311+FT312+FT313+FT314</f>
        <v>0</v>
      </c>
      <c r="FU308" s="92">
        <f t="shared" si="1395"/>
        <v>0</v>
      </c>
      <c r="FV308" s="92">
        <f t="shared" si="1395"/>
        <v>0</v>
      </c>
      <c r="FW308" s="92">
        <f t="shared" si="1395"/>
        <v>0</v>
      </c>
      <c r="FX308" s="92">
        <f t="shared" si="1395"/>
        <v>0</v>
      </c>
      <c r="FY308" s="92">
        <f t="shared" si="1395"/>
        <v>0</v>
      </c>
      <c r="FZ308" s="92">
        <f t="shared" ref="FZ308:GB308" si="1396">FZ309+FZ311+FZ312+FZ313+FZ314</f>
        <v>0</v>
      </c>
      <c r="GA308" s="92">
        <f t="shared" si="1396"/>
        <v>0</v>
      </c>
      <c r="GB308" s="92">
        <f t="shared" si="1396"/>
        <v>0</v>
      </c>
      <c r="GC308" s="92">
        <f t="shared" ref="GC308:GE308" si="1397">GC309+GC311+GC312+GC313+GC314</f>
        <v>0</v>
      </c>
      <c r="GD308" s="92">
        <f t="shared" si="1397"/>
        <v>0</v>
      </c>
      <c r="GE308" s="92">
        <f t="shared" si="1397"/>
        <v>0</v>
      </c>
      <c r="GF308" s="92">
        <f t="shared" ref="GF308:GQ308" si="1398">GF309+GF311+GF312+GF313+GF314</f>
        <v>0</v>
      </c>
      <c r="GG308" s="92">
        <f t="shared" si="1398"/>
        <v>0</v>
      </c>
      <c r="GH308" s="92">
        <f t="shared" si="1398"/>
        <v>0</v>
      </c>
      <c r="GI308" s="92">
        <f t="shared" si="1398"/>
        <v>0</v>
      </c>
      <c r="GJ308" s="92">
        <f t="shared" si="1398"/>
        <v>0</v>
      </c>
      <c r="GK308" s="92">
        <f t="shared" si="1398"/>
        <v>0</v>
      </c>
      <c r="GL308" s="92">
        <f t="shared" si="1398"/>
        <v>0</v>
      </c>
      <c r="GM308" s="92">
        <f t="shared" si="1398"/>
        <v>0</v>
      </c>
      <c r="GN308" s="92">
        <f t="shared" si="1398"/>
        <v>0</v>
      </c>
      <c r="GO308" s="92">
        <f t="shared" si="1398"/>
        <v>0</v>
      </c>
      <c r="GP308" s="92">
        <f t="shared" si="1398"/>
        <v>0</v>
      </c>
      <c r="GQ308" s="92">
        <f t="shared" si="1398"/>
        <v>0</v>
      </c>
      <c r="GR308" s="92">
        <f t="shared" ref="GR308:GT308" si="1399">GR309+GR311+GR312+GR313+GR314</f>
        <v>0</v>
      </c>
      <c r="GS308" s="92">
        <f t="shared" si="1399"/>
        <v>0</v>
      </c>
      <c r="GT308" s="92">
        <f t="shared" si="1399"/>
        <v>0</v>
      </c>
      <c r="GU308" s="92">
        <f t="shared" ref="GU308:GY308" si="1400">GU309+GU311+GU312+GU313+GU314</f>
        <v>0</v>
      </c>
      <c r="GV308" s="92">
        <f t="shared" si="1400"/>
        <v>0</v>
      </c>
      <c r="GW308" s="92">
        <f t="shared" si="1400"/>
        <v>0</v>
      </c>
      <c r="GX308" s="92">
        <f t="shared" si="1400"/>
        <v>202.1</v>
      </c>
      <c r="GY308" s="92">
        <f t="shared" si="1400"/>
        <v>0</v>
      </c>
      <c r="GZ308" s="91">
        <f t="shared" ref="GZ308:GZ309" si="1401">GY308/GX308*100</f>
        <v>0</v>
      </c>
      <c r="HA308" s="92"/>
      <c r="HB308" s="92"/>
      <c r="HC308" s="91"/>
    </row>
    <row r="309" spans="1:211" s="31" customFormat="1" ht="17.25" customHeight="1" x14ac:dyDescent="0.25">
      <c r="A309" s="41" t="s">
        <v>343</v>
      </c>
      <c r="B309" s="134">
        <f t="shared" si="1169"/>
        <v>47642.849922000001</v>
      </c>
      <c r="C309" s="134">
        <f t="shared" si="1170"/>
        <v>35964.776160000001</v>
      </c>
      <c r="D309" s="74">
        <f t="shared" si="104"/>
        <v>75.488297234277283</v>
      </c>
      <c r="E309" s="74">
        <v>1516.2529999999999</v>
      </c>
      <c r="F309" s="74">
        <v>1516.2529999999999</v>
      </c>
      <c r="G309" s="74">
        <f>F309/E309*100</f>
        <v>100</v>
      </c>
      <c r="H309" s="78"/>
      <c r="I309" s="78"/>
      <c r="J309" s="74"/>
      <c r="K309" s="78"/>
      <c r="L309" s="78"/>
      <c r="M309" s="74"/>
      <c r="N309" s="78"/>
      <c r="O309" s="78"/>
      <c r="P309" s="74"/>
      <c r="Q309" s="78"/>
      <c r="R309" s="78"/>
      <c r="S309" s="74"/>
      <c r="T309" s="78"/>
      <c r="U309" s="78"/>
      <c r="V309" s="74"/>
      <c r="W309" s="78"/>
      <c r="X309" s="78"/>
      <c r="Y309" s="74"/>
      <c r="Z309" s="74">
        <v>815.85</v>
      </c>
      <c r="AA309" s="74">
        <v>815.85</v>
      </c>
      <c r="AB309" s="78">
        <f t="shared" si="1367"/>
        <v>100</v>
      </c>
      <c r="AC309" s="74"/>
      <c r="AD309" s="74"/>
      <c r="AE309" s="78"/>
      <c r="AF309" s="78">
        <v>0</v>
      </c>
      <c r="AG309" s="78">
        <v>0</v>
      </c>
      <c r="AH309" s="74"/>
      <c r="AI309" s="78">
        <v>3335.37</v>
      </c>
      <c r="AJ309" s="78">
        <v>3335.37</v>
      </c>
      <c r="AK309" s="78">
        <f>AJ309/AI309*100</f>
        <v>100</v>
      </c>
      <c r="AL309" s="78"/>
      <c r="AM309" s="78"/>
      <c r="AN309" s="74"/>
      <c r="AO309" s="78">
        <v>51.020422000000003</v>
      </c>
      <c r="AP309" s="78">
        <v>51.020420000000001</v>
      </c>
      <c r="AQ309" s="74">
        <f>AP309/AO309*100</f>
        <v>99.999996080001068</v>
      </c>
      <c r="AR309" s="78">
        <v>61.01</v>
      </c>
      <c r="AS309" s="78">
        <v>61.01</v>
      </c>
      <c r="AT309" s="74">
        <f>AS309/AR309*100</f>
        <v>100</v>
      </c>
      <c r="AU309" s="78"/>
      <c r="AV309" s="78"/>
      <c r="AW309" s="74"/>
      <c r="AX309" s="78"/>
      <c r="AY309" s="78"/>
      <c r="AZ309" s="74"/>
      <c r="BA309" s="78"/>
      <c r="BB309" s="78"/>
      <c r="BC309" s="74"/>
      <c r="BD309" s="74"/>
      <c r="BE309" s="74"/>
      <c r="BF309" s="74"/>
      <c r="BG309" s="78">
        <v>0</v>
      </c>
      <c r="BH309" s="78"/>
      <c r="BI309" s="74"/>
      <c r="BJ309" s="78">
        <v>12589</v>
      </c>
      <c r="BK309" s="74">
        <v>7340.2726199999997</v>
      </c>
      <c r="BL309" s="78">
        <f t="shared" si="118"/>
        <v>58.307034871713405</v>
      </c>
      <c r="BM309" s="78"/>
      <c r="BN309" s="78"/>
      <c r="BO309" s="78"/>
      <c r="BP309" s="78"/>
      <c r="BQ309" s="78"/>
      <c r="BR309" s="78"/>
      <c r="BS309" s="78">
        <v>3878.6750000000002</v>
      </c>
      <c r="BT309" s="78">
        <v>3241.4584199999999</v>
      </c>
      <c r="BU309" s="78">
        <f t="shared" si="121"/>
        <v>83.571281945509739</v>
      </c>
      <c r="BV309" s="78">
        <v>775.72500000000002</v>
      </c>
      <c r="BW309" s="78"/>
      <c r="BX309" s="78">
        <f t="shared" si="1373"/>
        <v>0</v>
      </c>
      <c r="BY309" s="78">
        <v>840</v>
      </c>
      <c r="BZ309" s="78">
        <v>242.2</v>
      </c>
      <c r="CA309" s="78">
        <f t="shared" si="1375"/>
        <v>28.833333333333332</v>
      </c>
      <c r="CB309" s="78"/>
      <c r="CC309" s="108"/>
      <c r="CD309" s="108"/>
      <c r="CE309" s="78"/>
      <c r="CF309" s="108"/>
      <c r="CG309" s="108"/>
      <c r="CH309" s="78"/>
      <c r="CI309" s="108"/>
      <c r="CJ309" s="108"/>
      <c r="CK309" s="78"/>
      <c r="CL309" s="108"/>
      <c r="CM309" s="108"/>
      <c r="CN309" s="78"/>
      <c r="CO309" s="108"/>
      <c r="CP309" s="108"/>
      <c r="CQ309" s="78"/>
      <c r="CR309" s="108"/>
      <c r="CS309" s="108"/>
      <c r="CT309" s="78"/>
      <c r="CU309" s="108"/>
      <c r="CV309" s="108"/>
      <c r="CW309" s="78"/>
      <c r="CX309" s="108"/>
      <c r="CY309" s="108"/>
      <c r="CZ309" s="78"/>
      <c r="DA309" s="108"/>
      <c r="DB309" s="108"/>
      <c r="DC309" s="78">
        <v>398</v>
      </c>
      <c r="DD309" s="108"/>
      <c r="DE309" s="108"/>
      <c r="DF309" s="78">
        <v>3959.9005000000002</v>
      </c>
      <c r="DG309" s="78">
        <v>3959.9005000000002</v>
      </c>
      <c r="DH309" s="78">
        <f t="shared" si="1378"/>
        <v>100</v>
      </c>
      <c r="DI309" s="78"/>
      <c r="DJ309" s="108"/>
      <c r="DK309" s="108"/>
      <c r="DL309" s="78"/>
      <c r="DM309" s="108"/>
      <c r="DN309" s="108"/>
      <c r="DO309" s="78"/>
      <c r="DP309" s="108"/>
      <c r="DQ309" s="108"/>
      <c r="DR309" s="78"/>
      <c r="DS309" s="108"/>
      <c r="DT309" s="108"/>
      <c r="DU309" s="78">
        <v>3711.1</v>
      </c>
      <c r="DV309" s="78">
        <v>2115.547</v>
      </c>
      <c r="DW309" s="78">
        <f t="shared" si="132"/>
        <v>57.005928161461561</v>
      </c>
      <c r="DX309" s="78"/>
      <c r="DY309" s="108"/>
      <c r="DZ309" s="74"/>
      <c r="EA309" s="78">
        <v>2896.8</v>
      </c>
      <c r="EB309" s="78">
        <v>2117.1546200000003</v>
      </c>
      <c r="EC309" s="78">
        <f>EB309/EA309*100</f>
        <v>73.085978320905838</v>
      </c>
      <c r="ED309" s="78">
        <v>723.3</v>
      </c>
      <c r="EE309" s="78"/>
      <c r="EF309" s="78">
        <f>EE309/ED309*100</f>
        <v>0</v>
      </c>
      <c r="EG309" s="78">
        <v>720</v>
      </c>
      <c r="EH309" s="108"/>
      <c r="EI309" s="108"/>
      <c r="EJ309" s="78">
        <v>1568.7460000000001</v>
      </c>
      <c r="EK309" s="78">
        <v>1568.7460000000001</v>
      </c>
      <c r="EL309" s="78">
        <f>EK309/EJ309*100</f>
        <v>100</v>
      </c>
      <c r="EM309" s="78"/>
      <c r="EN309" s="108"/>
      <c r="EO309" s="108"/>
      <c r="EP309" s="78">
        <v>3600</v>
      </c>
      <c r="EQ309" s="78">
        <v>3599.9935800000003</v>
      </c>
      <c r="ER309" s="78">
        <f t="shared" ref="ER309" si="1402">EQ309/EP309*100</f>
        <v>99.999821666666676</v>
      </c>
      <c r="ES309" s="78">
        <v>6000</v>
      </c>
      <c r="ET309" s="78">
        <v>6000</v>
      </c>
      <c r="EU309" s="78">
        <f t="shared" ref="EU309" si="1403">ET309/ES309*100</f>
        <v>100</v>
      </c>
      <c r="EV309" s="78"/>
      <c r="EW309" s="108"/>
      <c r="EX309" s="108"/>
      <c r="EY309" s="78"/>
      <c r="EZ309" s="108"/>
      <c r="FA309" s="108"/>
      <c r="FB309" s="78"/>
      <c r="FC309" s="108"/>
      <c r="FD309" s="108"/>
      <c r="FE309" s="78"/>
      <c r="FF309" s="108"/>
      <c r="FG309" s="108"/>
      <c r="FH309" s="78"/>
      <c r="FI309" s="108"/>
      <c r="FJ309" s="108"/>
      <c r="FK309" s="78"/>
      <c r="FL309" s="78"/>
      <c r="FM309" s="78"/>
      <c r="FN309" s="78"/>
      <c r="FO309" s="108"/>
      <c r="FP309" s="108"/>
      <c r="FQ309" s="78"/>
      <c r="FR309" s="78"/>
      <c r="FS309" s="74"/>
      <c r="FT309" s="78"/>
      <c r="FU309" s="78"/>
      <c r="FV309" s="78"/>
      <c r="FW309" s="78"/>
      <c r="FX309" s="78"/>
      <c r="FY309" s="78"/>
      <c r="FZ309" s="78"/>
      <c r="GA309" s="78"/>
      <c r="GB309" s="78"/>
      <c r="GC309" s="78"/>
      <c r="GD309" s="78"/>
      <c r="GE309" s="78"/>
      <c r="GF309" s="78"/>
      <c r="GG309" s="78"/>
      <c r="GH309" s="78"/>
      <c r="GI309" s="78"/>
      <c r="GJ309" s="78"/>
      <c r="GK309" s="78"/>
      <c r="GL309" s="78"/>
      <c r="GM309" s="78"/>
      <c r="GN309" s="78"/>
      <c r="GO309" s="78">
        <v>0</v>
      </c>
      <c r="GP309" s="78">
        <v>0</v>
      </c>
      <c r="GQ309" s="74"/>
      <c r="GR309" s="78">
        <v>0</v>
      </c>
      <c r="GS309" s="78">
        <v>0</v>
      </c>
      <c r="GT309" s="74"/>
      <c r="GU309" s="78">
        <v>0</v>
      </c>
      <c r="GV309" s="78">
        <v>0</v>
      </c>
      <c r="GW309" s="74"/>
      <c r="GX309" s="78">
        <v>202.1</v>
      </c>
      <c r="GY309" s="78"/>
      <c r="GZ309" s="74">
        <f t="shared" si="1401"/>
        <v>0</v>
      </c>
      <c r="HA309" s="78"/>
      <c r="HB309" s="78"/>
      <c r="HC309" s="74"/>
    </row>
    <row r="310" spans="1:211" s="31" customFormat="1" ht="17.25" customHeight="1" x14ac:dyDescent="0.25">
      <c r="A310" s="41" t="s">
        <v>646</v>
      </c>
      <c r="B310" s="134">
        <f t="shared" si="1169"/>
        <v>2121</v>
      </c>
      <c r="C310" s="134">
        <f t="shared" si="1170"/>
        <v>2120.8056000000001</v>
      </c>
      <c r="D310" s="74">
        <f t="shared" si="104"/>
        <v>99.990834512022644</v>
      </c>
      <c r="E310" s="74"/>
      <c r="F310" s="74"/>
      <c r="G310" s="74"/>
      <c r="H310" s="78"/>
      <c r="I310" s="78"/>
      <c r="J310" s="74"/>
      <c r="K310" s="78"/>
      <c r="L310" s="78"/>
      <c r="M310" s="74"/>
      <c r="N310" s="78"/>
      <c r="O310" s="78"/>
      <c r="P310" s="74"/>
      <c r="Q310" s="78"/>
      <c r="R310" s="78"/>
      <c r="S310" s="74"/>
      <c r="T310" s="78"/>
      <c r="U310" s="78"/>
      <c r="V310" s="74"/>
      <c r="W310" s="78"/>
      <c r="X310" s="78"/>
      <c r="Y310" s="74"/>
      <c r="Z310" s="74"/>
      <c r="AA310" s="74"/>
      <c r="AB310" s="78"/>
      <c r="AC310" s="74"/>
      <c r="AD310" s="74"/>
      <c r="AE310" s="78"/>
      <c r="AF310" s="78"/>
      <c r="AG310" s="78"/>
      <c r="AH310" s="74"/>
      <c r="AI310" s="78"/>
      <c r="AJ310" s="78"/>
      <c r="AK310" s="78"/>
      <c r="AL310" s="78"/>
      <c r="AM310" s="78"/>
      <c r="AN310" s="74"/>
      <c r="AO310" s="78"/>
      <c r="AP310" s="78"/>
      <c r="AQ310" s="74"/>
      <c r="AR310" s="78"/>
      <c r="AS310" s="78"/>
      <c r="AT310" s="74"/>
      <c r="AU310" s="78"/>
      <c r="AV310" s="78"/>
      <c r="AW310" s="74"/>
      <c r="AX310" s="78"/>
      <c r="AY310" s="78"/>
      <c r="AZ310" s="74"/>
      <c r="BA310" s="78"/>
      <c r="BB310" s="78"/>
      <c r="BC310" s="74"/>
      <c r="BD310" s="74"/>
      <c r="BE310" s="74"/>
      <c r="BF310" s="74"/>
      <c r="BG310" s="78"/>
      <c r="BH310" s="78"/>
      <c r="BI310" s="74"/>
      <c r="BJ310" s="78"/>
      <c r="BK310" s="74"/>
      <c r="BL310" s="78"/>
      <c r="BM310" s="78"/>
      <c r="BN310" s="78"/>
      <c r="BO310" s="78"/>
      <c r="BP310" s="78"/>
      <c r="BQ310" s="78"/>
      <c r="BR310" s="78"/>
      <c r="BS310" s="78"/>
      <c r="BT310" s="78"/>
      <c r="BU310" s="78"/>
      <c r="BV310" s="78"/>
      <c r="BW310" s="78"/>
      <c r="BX310" s="78"/>
      <c r="BY310" s="78"/>
      <c r="BZ310" s="78"/>
      <c r="CA310" s="78"/>
      <c r="CB310" s="78"/>
      <c r="CC310" s="108"/>
      <c r="CD310" s="108"/>
      <c r="CE310" s="78"/>
      <c r="CF310" s="108"/>
      <c r="CG310" s="108"/>
      <c r="CH310" s="78"/>
      <c r="CI310" s="108"/>
      <c r="CJ310" s="108"/>
      <c r="CK310" s="78"/>
      <c r="CL310" s="108"/>
      <c r="CM310" s="108"/>
      <c r="CN310" s="78"/>
      <c r="CO310" s="108"/>
      <c r="CP310" s="108"/>
      <c r="CQ310" s="78"/>
      <c r="CR310" s="108"/>
      <c r="CS310" s="108"/>
      <c r="CT310" s="78"/>
      <c r="CU310" s="108"/>
      <c r="CV310" s="108"/>
      <c r="CW310" s="78"/>
      <c r="CX310" s="108"/>
      <c r="CY310" s="108"/>
      <c r="CZ310" s="78"/>
      <c r="DA310" s="108"/>
      <c r="DB310" s="108"/>
      <c r="DC310" s="78"/>
      <c r="DD310" s="108"/>
      <c r="DE310" s="108"/>
      <c r="DF310" s="78"/>
      <c r="DG310" s="78"/>
      <c r="DH310" s="78"/>
      <c r="DI310" s="78"/>
      <c r="DJ310" s="108"/>
      <c r="DK310" s="108"/>
      <c r="DL310" s="78"/>
      <c r="DM310" s="108"/>
      <c r="DN310" s="108"/>
      <c r="DO310" s="78"/>
      <c r="DP310" s="108"/>
      <c r="DQ310" s="108"/>
      <c r="DR310" s="78"/>
      <c r="DS310" s="108"/>
      <c r="DT310" s="108"/>
      <c r="DU310" s="78"/>
      <c r="DV310" s="78"/>
      <c r="DW310" s="78"/>
      <c r="DX310" s="78">
        <v>2121</v>
      </c>
      <c r="DY310" s="74">
        <v>2120.8056000000001</v>
      </c>
      <c r="DZ310" s="74">
        <f t="shared" si="1310"/>
        <v>99.990834512022644</v>
      </c>
      <c r="EA310" s="78"/>
      <c r="EB310" s="108"/>
      <c r="EC310" s="108"/>
      <c r="ED310" s="78"/>
      <c r="EE310" s="108"/>
      <c r="EF310" s="108"/>
      <c r="EG310" s="78"/>
      <c r="EH310" s="108"/>
      <c r="EI310" s="108"/>
      <c r="EJ310" s="78"/>
      <c r="EK310" s="108"/>
      <c r="EL310" s="108"/>
      <c r="EM310" s="78"/>
      <c r="EN310" s="108"/>
      <c r="EO310" s="108"/>
      <c r="EP310" s="78"/>
      <c r="EQ310" s="78"/>
      <c r="ER310" s="78"/>
      <c r="ES310" s="78"/>
      <c r="ET310" s="78"/>
      <c r="EU310" s="78"/>
      <c r="EV310" s="78"/>
      <c r="EW310" s="108"/>
      <c r="EX310" s="108"/>
      <c r="EY310" s="78"/>
      <c r="EZ310" s="108"/>
      <c r="FA310" s="108"/>
      <c r="FB310" s="78"/>
      <c r="FC310" s="108"/>
      <c r="FD310" s="108"/>
      <c r="FE310" s="78"/>
      <c r="FF310" s="108"/>
      <c r="FG310" s="108"/>
      <c r="FH310" s="78"/>
      <c r="FI310" s="108"/>
      <c r="FJ310" s="108"/>
      <c r="FK310" s="78"/>
      <c r="FL310" s="78"/>
      <c r="FM310" s="78"/>
      <c r="FN310" s="78"/>
      <c r="FO310" s="108"/>
      <c r="FP310" s="108"/>
      <c r="FQ310" s="78"/>
      <c r="FR310" s="78"/>
      <c r="FS310" s="74"/>
      <c r="FT310" s="78"/>
      <c r="FU310" s="78"/>
      <c r="FV310" s="78"/>
      <c r="FW310" s="78"/>
      <c r="FX310" s="78"/>
      <c r="FY310" s="78"/>
      <c r="FZ310" s="78"/>
      <c r="GA310" s="78"/>
      <c r="GB310" s="78"/>
      <c r="GC310" s="78"/>
      <c r="GD310" s="78"/>
      <c r="GE310" s="78"/>
      <c r="GF310" s="78"/>
      <c r="GG310" s="78"/>
      <c r="GH310" s="78"/>
      <c r="GI310" s="78"/>
      <c r="GJ310" s="78"/>
      <c r="GK310" s="78"/>
      <c r="GL310" s="78"/>
      <c r="GM310" s="78"/>
      <c r="GN310" s="78"/>
      <c r="GO310" s="78"/>
      <c r="GP310" s="78"/>
      <c r="GQ310" s="74"/>
      <c r="GR310" s="78"/>
      <c r="GS310" s="78"/>
      <c r="GT310" s="74"/>
      <c r="GU310" s="78"/>
      <c r="GV310" s="78"/>
      <c r="GW310" s="74"/>
      <c r="GX310" s="78"/>
      <c r="GY310" s="78"/>
      <c r="GZ310" s="74"/>
      <c r="HA310" s="78"/>
      <c r="HB310" s="78"/>
      <c r="HC310" s="74"/>
    </row>
    <row r="311" spans="1:211" s="31" customFormat="1" ht="15.75" x14ac:dyDescent="0.25">
      <c r="A311" s="41" t="s">
        <v>587</v>
      </c>
      <c r="B311" s="134">
        <f t="shared" si="1169"/>
        <v>4574</v>
      </c>
      <c r="C311" s="134">
        <f t="shared" si="1170"/>
        <v>4539.4952000000003</v>
      </c>
      <c r="D311" s="74">
        <f t="shared" si="104"/>
        <v>99.245631832094446</v>
      </c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8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>
        <v>536</v>
      </c>
      <c r="BE311" s="74">
        <v>536</v>
      </c>
      <c r="BF311" s="74">
        <f t="shared" si="1274"/>
        <v>100</v>
      </c>
      <c r="BG311" s="74"/>
      <c r="BH311" s="74"/>
      <c r="BI311" s="74"/>
      <c r="BJ311" s="112"/>
      <c r="BK311" s="112"/>
      <c r="BL311" s="112"/>
      <c r="BM311" s="74"/>
      <c r="BN311" s="74"/>
      <c r="BO311" s="109"/>
      <c r="BP311" s="74"/>
      <c r="BQ311" s="74"/>
      <c r="BR311" s="109"/>
      <c r="BS311" s="74"/>
      <c r="BT311" s="74"/>
      <c r="BU311" s="109"/>
      <c r="BV311" s="74"/>
      <c r="BW311" s="74"/>
      <c r="BX311" s="109"/>
      <c r="BY311" s="74"/>
      <c r="BZ311" s="74"/>
      <c r="CA311" s="109"/>
      <c r="CB311" s="74"/>
      <c r="CC311" s="74"/>
      <c r="CD311" s="109"/>
      <c r="CE311" s="74"/>
      <c r="CF311" s="74"/>
      <c r="CG311" s="109"/>
      <c r="CH311" s="74"/>
      <c r="CI311" s="74"/>
      <c r="CJ311" s="109"/>
      <c r="CK311" s="74"/>
      <c r="CL311" s="74"/>
      <c r="CM311" s="109"/>
      <c r="CN311" s="74"/>
      <c r="CO311" s="74"/>
      <c r="CP311" s="109"/>
      <c r="CQ311" s="74"/>
      <c r="CR311" s="74"/>
      <c r="CS311" s="109"/>
      <c r="CT311" s="74"/>
      <c r="CU311" s="74"/>
      <c r="CV311" s="109"/>
      <c r="CW311" s="74"/>
      <c r="CX311" s="74"/>
      <c r="CY311" s="109"/>
      <c r="CZ311" s="74"/>
      <c r="DA311" s="74"/>
      <c r="DB311" s="109"/>
      <c r="DC311" s="74"/>
      <c r="DD311" s="74"/>
      <c r="DE311" s="109"/>
      <c r="DF311" s="74"/>
      <c r="DG311" s="74"/>
      <c r="DH311" s="78"/>
      <c r="DI311" s="78"/>
      <c r="DJ311" s="74"/>
      <c r="DK311" s="109"/>
      <c r="DL311" s="78"/>
      <c r="DM311" s="74"/>
      <c r="DN311" s="109"/>
      <c r="DO311" s="78"/>
      <c r="DP311" s="74"/>
      <c r="DQ311" s="109"/>
      <c r="DR311" s="78"/>
      <c r="DS311" s="74"/>
      <c r="DT311" s="109"/>
      <c r="DU311" s="78"/>
      <c r="DV311" s="74"/>
      <c r="DW311" s="109"/>
      <c r="DX311" s="78">
        <v>4038</v>
      </c>
      <c r="DY311" s="74">
        <v>4003.4952000000003</v>
      </c>
      <c r="DZ311" s="74">
        <f t="shared" si="1310"/>
        <v>99.145497771173851</v>
      </c>
      <c r="EA311" s="78"/>
      <c r="EB311" s="74"/>
      <c r="EC311" s="109"/>
      <c r="ED311" s="78"/>
      <c r="EE311" s="74"/>
      <c r="EF311" s="109"/>
      <c r="EG311" s="78"/>
      <c r="EH311" s="74"/>
      <c r="EI311" s="109"/>
      <c r="EJ311" s="78"/>
      <c r="EK311" s="74"/>
      <c r="EL311" s="109"/>
      <c r="EM311" s="78"/>
      <c r="EN311" s="74"/>
      <c r="EO311" s="109"/>
      <c r="EP311" s="74"/>
      <c r="EQ311" s="74"/>
      <c r="ER311" s="109"/>
      <c r="ES311" s="74"/>
      <c r="ET311" s="74"/>
      <c r="EU311" s="109"/>
      <c r="EV311" s="78"/>
      <c r="EW311" s="74"/>
      <c r="EX311" s="109"/>
      <c r="EY311" s="78"/>
      <c r="EZ311" s="74"/>
      <c r="FA311" s="109"/>
      <c r="FB311" s="78"/>
      <c r="FC311" s="74"/>
      <c r="FD311" s="109"/>
      <c r="FE311" s="78"/>
      <c r="FF311" s="74"/>
      <c r="FG311" s="109"/>
      <c r="FH311" s="78"/>
      <c r="FI311" s="74"/>
      <c r="FJ311" s="109"/>
      <c r="FK311" s="74"/>
      <c r="FL311" s="74"/>
      <c r="FM311" s="109"/>
      <c r="FN311" s="78"/>
      <c r="FO311" s="74"/>
      <c r="FP311" s="109"/>
      <c r="FQ311" s="74"/>
      <c r="FR311" s="74"/>
      <c r="FS311" s="74"/>
      <c r="FT311" s="74"/>
      <c r="FU311" s="74"/>
      <c r="FV311" s="109"/>
      <c r="FW311" s="74"/>
      <c r="FX311" s="74"/>
      <c r="FY311" s="109"/>
      <c r="FZ311" s="74"/>
      <c r="GA311" s="74"/>
      <c r="GB311" s="109"/>
      <c r="GC311" s="74"/>
      <c r="GD311" s="74"/>
      <c r="GE311" s="109"/>
      <c r="GF311" s="74"/>
      <c r="GG311" s="74"/>
      <c r="GH311" s="109"/>
      <c r="GI311" s="74"/>
      <c r="GJ311" s="74"/>
      <c r="GK311" s="109"/>
      <c r="GL311" s="74"/>
      <c r="GM311" s="74"/>
      <c r="GN311" s="109"/>
      <c r="GO311" s="74"/>
      <c r="GP311" s="74"/>
      <c r="GQ311" s="74"/>
      <c r="GR311" s="74"/>
      <c r="GS311" s="74"/>
      <c r="GT311" s="74"/>
      <c r="GU311" s="74"/>
      <c r="GV311" s="74"/>
      <c r="GW311" s="74"/>
      <c r="GX311" s="74"/>
      <c r="GY311" s="74"/>
      <c r="GZ311" s="74"/>
      <c r="HA311" s="74"/>
      <c r="HB311" s="74"/>
      <c r="HC311" s="74"/>
    </row>
    <row r="312" spans="1:211" s="31" customFormat="1" ht="15.75" x14ac:dyDescent="0.25">
      <c r="A312" s="41" t="s">
        <v>590</v>
      </c>
      <c r="B312" s="134">
        <f t="shared" si="1169"/>
        <v>8854.9802600000003</v>
      </c>
      <c r="C312" s="134">
        <f t="shared" si="1170"/>
        <v>8854.9802500000005</v>
      </c>
      <c r="D312" s="74">
        <f t="shared" si="104"/>
        <v>99.999999887069208</v>
      </c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8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112"/>
      <c r="BK312" s="112"/>
      <c r="BL312" s="112"/>
      <c r="BM312" s="74"/>
      <c r="BN312" s="74"/>
      <c r="BO312" s="109"/>
      <c r="BP312" s="74"/>
      <c r="BQ312" s="74"/>
      <c r="BR312" s="109"/>
      <c r="BS312" s="74"/>
      <c r="BT312" s="74"/>
      <c r="BU312" s="109"/>
      <c r="BV312" s="74"/>
      <c r="BW312" s="74"/>
      <c r="BX312" s="109"/>
      <c r="BY312" s="74"/>
      <c r="BZ312" s="74"/>
      <c r="CA312" s="109"/>
      <c r="CB312" s="74"/>
      <c r="CC312" s="74"/>
      <c r="CD312" s="109"/>
      <c r="CE312" s="74"/>
      <c r="CF312" s="74"/>
      <c r="CG312" s="109"/>
      <c r="CH312" s="74"/>
      <c r="CI312" s="74"/>
      <c r="CJ312" s="109"/>
      <c r="CK312" s="74"/>
      <c r="CL312" s="74"/>
      <c r="CM312" s="109"/>
      <c r="CN312" s="74"/>
      <c r="CO312" s="74"/>
      <c r="CP312" s="109"/>
      <c r="CQ312" s="74"/>
      <c r="CR312" s="74"/>
      <c r="CS312" s="109"/>
      <c r="CT312" s="74"/>
      <c r="CU312" s="74"/>
      <c r="CV312" s="109"/>
      <c r="CW312" s="74"/>
      <c r="CX312" s="74"/>
      <c r="CY312" s="109"/>
      <c r="CZ312" s="74"/>
      <c r="DA312" s="74"/>
      <c r="DB312" s="109"/>
      <c r="DC312" s="74"/>
      <c r="DD312" s="74"/>
      <c r="DE312" s="109"/>
      <c r="DF312" s="74"/>
      <c r="DG312" s="74"/>
      <c r="DH312" s="78"/>
      <c r="DI312" s="78"/>
      <c r="DJ312" s="74"/>
      <c r="DK312" s="109"/>
      <c r="DL312" s="78"/>
      <c r="DM312" s="74"/>
      <c r="DN312" s="109"/>
      <c r="DO312" s="78"/>
      <c r="DP312" s="74"/>
      <c r="DQ312" s="109"/>
      <c r="DR312" s="78"/>
      <c r="DS312" s="74"/>
      <c r="DT312" s="109"/>
      <c r="DU312" s="78"/>
      <c r="DV312" s="74"/>
      <c r="DW312" s="109"/>
      <c r="DX312" s="78">
        <v>6468</v>
      </c>
      <c r="DY312" s="74">
        <v>6468</v>
      </c>
      <c r="DZ312" s="74">
        <f t="shared" si="1310"/>
        <v>100</v>
      </c>
      <c r="EA312" s="78"/>
      <c r="EB312" s="74"/>
      <c r="EC312" s="109"/>
      <c r="ED312" s="78"/>
      <c r="EE312" s="74"/>
      <c r="EF312" s="109"/>
      <c r="EG312" s="78"/>
      <c r="EH312" s="74"/>
      <c r="EI312" s="109"/>
      <c r="EJ312" s="78"/>
      <c r="EK312" s="74"/>
      <c r="EL312" s="109"/>
      <c r="EM312" s="78"/>
      <c r="EN312" s="74"/>
      <c r="EO312" s="109"/>
      <c r="EP312" s="74"/>
      <c r="EQ312" s="74"/>
      <c r="ER312" s="109"/>
      <c r="ES312" s="74"/>
      <c r="ET312" s="74"/>
      <c r="EU312" s="109"/>
      <c r="EV312" s="78"/>
      <c r="EW312" s="74"/>
      <c r="EX312" s="109"/>
      <c r="EY312" s="78"/>
      <c r="EZ312" s="74"/>
      <c r="FA312" s="109"/>
      <c r="FB312" s="78"/>
      <c r="FC312" s="74"/>
      <c r="FD312" s="109"/>
      <c r="FE312" s="78"/>
      <c r="FF312" s="74"/>
      <c r="FG312" s="109"/>
      <c r="FH312" s="78"/>
      <c r="FI312" s="74"/>
      <c r="FJ312" s="109"/>
      <c r="FK312" s="74"/>
      <c r="FL312" s="74"/>
      <c r="FM312" s="109"/>
      <c r="FN312" s="78"/>
      <c r="FO312" s="74"/>
      <c r="FP312" s="109"/>
      <c r="FQ312" s="74">
        <v>2386.9802599999998</v>
      </c>
      <c r="FR312" s="74">
        <v>2386.9802500000001</v>
      </c>
      <c r="FS312" s="74">
        <f>FR312/FQ312*100</f>
        <v>99.999999581060635</v>
      </c>
      <c r="FT312" s="74"/>
      <c r="FU312" s="74"/>
      <c r="FV312" s="109"/>
      <c r="FW312" s="74"/>
      <c r="FX312" s="74"/>
      <c r="FY312" s="109"/>
      <c r="FZ312" s="74"/>
      <c r="GA312" s="74"/>
      <c r="GB312" s="109"/>
      <c r="GC312" s="74"/>
      <c r="GD312" s="74"/>
      <c r="GE312" s="109"/>
      <c r="GF312" s="74"/>
      <c r="GG312" s="74"/>
      <c r="GH312" s="109"/>
      <c r="GI312" s="74"/>
      <c r="GJ312" s="74"/>
      <c r="GK312" s="109"/>
      <c r="GL312" s="74"/>
      <c r="GM312" s="74"/>
      <c r="GN312" s="109"/>
      <c r="GO312" s="74"/>
      <c r="GP312" s="74"/>
      <c r="GQ312" s="74"/>
      <c r="GR312" s="74"/>
      <c r="GS312" s="74"/>
      <c r="GT312" s="74"/>
      <c r="GU312" s="74"/>
      <c r="GV312" s="74"/>
      <c r="GW312" s="74"/>
      <c r="GX312" s="74"/>
      <c r="GY312" s="74"/>
      <c r="GZ312" s="74"/>
      <c r="HA312" s="74"/>
      <c r="HB312" s="74"/>
      <c r="HC312" s="74"/>
    </row>
    <row r="313" spans="1:211" s="31" customFormat="1" ht="15.75" x14ac:dyDescent="0.25">
      <c r="A313" s="41" t="s">
        <v>588</v>
      </c>
      <c r="B313" s="134">
        <f t="shared" si="1169"/>
        <v>3216</v>
      </c>
      <c r="C313" s="134">
        <f t="shared" si="1170"/>
        <v>3216</v>
      </c>
      <c r="D313" s="74">
        <f t="shared" si="104"/>
        <v>100</v>
      </c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8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112"/>
      <c r="BK313" s="112"/>
      <c r="BL313" s="112"/>
      <c r="BM313" s="74"/>
      <c r="BN313" s="74"/>
      <c r="BO313" s="109"/>
      <c r="BP313" s="74"/>
      <c r="BQ313" s="74"/>
      <c r="BR313" s="109"/>
      <c r="BS313" s="74"/>
      <c r="BT313" s="74"/>
      <c r="BU313" s="109"/>
      <c r="BV313" s="74"/>
      <c r="BW313" s="74"/>
      <c r="BX313" s="109"/>
      <c r="BY313" s="74"/>
      <c r="BZ313" s="74"/>
      <c r="CA313" s="109"/>
      <c r="CB313" s="74"/>
      <c r="CC313" s="74"/>
      <c r="CD313" s="109"/>
      <c r="CE313" s="74"/>
      <c r="CF313" s="74"/>
      <c r="CG313" s="109"/>
      <c r="CH313" s="74"/>
      <c r="CI313" s="74"/>
      <c r="CJ313" s="109"/>
      <c r="CK313" s="74"/>
      <c r="CL313" s="74"/>
      <c r="CM313" s="109"/>
      <c r="CN313" s="74"/>
      <c r="CO313" s="74"/>
      <c r="CP313" s="109"/>
      <c r="CQ313" s="74"/>
      <c r="CR313" s="74"/>
      <c r="CS313" s="109"/>
      <c r="CT313" s="74"/>
      <c r="CU313" s="74"/>
      <c r="CV313" s="109"/>
      <c r="CW313" s="74"/>
      <c r="CX313" s="74"/>
      <c r="CY313" s="109"/>
      <c r="CZ313" s="74"/>
      <c r="DA313" s="74"/>
      <c r="DB313" s="109"/>
      <c r="DC313" s="74"/>
      <c r="DD313" s="74"/>
      <c r="DE313" s="109"/>
      <c r="DF313" s="74"/>
      <c r="DG313" s="74"/>
      <c r="DH313" s="78"/>
      <c r="DI313" s="78"/>
      <c r="DJ313" s="74"/>
      <c r="DK313" s="109"/>
      <c r="DL313" s="78"/>
      <c r="DM313" s="74"/>
      <c r="DN313" s="109"/>
      <c r="DO313" s="78"/>
      <c r="DP313" s="74"/>
      <c r="DQ313" s="109"/>
      <c r="DR313" s="78"/>
      <c r="DS313" s="74"/>
      <c r="DT313" s="109"/>
      <c r="DU313" s="78"/>
      <c r="DV313" s="74"/>
      <c r="DW313" s="109"/>
      <c r="DX313" s="78">
        <v>3216</v>
      </c>
      <c r="DY313" s="74">
        <v>3216</v>
      </c>
      <c r="DZ313" s="74">
        <f t="shared" si="1310"/>
        <v>100</v>
      </c>
      <c r="EA313" s="78"/>
      <c r="EB313" s="74"/>
      <c r="EC313" s="109"/>
      <c r="ED313" s="78"/>
      <c r="EE313" s="74"/>
      <c r="EF313" s="109"/>
      <c r="EG313" s="78"/>
      <c r="EH313" s="74"/>
      <c r="EI313" s="109"/>
      <c r="EJ313" s="78"/>
      <c r="EK313" s="74"/>
      <c r="EL313" s="109"/>
      <c r="EM313" s="78"/>
      <c r="EN313" s="74"/>
      <c r="EO313" s="109"/>
      <c r="EP313" s="74"/>
      <c r="EQ313" s="74"/>
      <c r="ER313" s="109"/>
      <c r="ES313" s="74"/>
      <c r="ET313" s="74"/>
      <c r="EU313" s="109"/>
      <c r="EV313" s="78"/>
      <c r="EW313" s="74"/>
      <c r="EX313" s="109"/>
      <c r="EY313" s="78"/>
      <c r="EZ313" s="74"/>
      <c r="FA313" s="109"/>
      <c r="FB313" s="78"/>
      <c r="FC313" s="74"/>
      <c r="FD313" s="109"/>
      <c r="FE313" s="78"/>
      <c r="FF313" s="74"/>
      <c r="FG313" s="109"/>
      <c r="FH313" s="78"/>
      <c r="FI313" s="74"/>
      <c r="FJ313" s="109"/>
      <c r="FK313" s="74"/>
      <c r="FL313" s="74"/>
      <c r="FM313" s="109"/>
      <c r="FN313" s="78"/>
      <c r="FO313" s="74"/>
      <c r="FP313" s="109"/>
      <c r="FQ313" s="74"/>
      <c r="FR313" s="74"/>
      <c r="FS313" s="109"/>
      <c r="FT313" s="74"/>
      <c r="FU313" s="74"/>
      <c r="FV313" s="109"/>
      <c r="FW313" s="74"/>
      <c r="FX313" s="74"/>
      <c r="FY313" s="109"/>
      <c r="FZ313" s="74"/>
      <c r="GA313" s="74"/>
      <c r="GB313" s="109"/>
      <c r="GC313" s="74"/>
      <c r="GD313" s="74"/>
      <c r="GE313" s="109"/>
      <c r="GF313" s="74"/>
      <c r="GG313" s="74"/>
      <c r="GH313" s="109"/>
      <c r="GI313" s="74"/>
      <c r="GJ313" s="74"/>
      <c r="GK313" s="109"/>
      <c r="GL313" s="74"/>
      <c r="GM313" s="74"/>
      <c r="GN313" s="109"/>
      <c r="GO313" s="74"/>
      <c r="GP313" s="74"/>
      <c r="GQ313" s="74"/>
      <c r="GR313" s="74"/>
      <c r="GS313" s="74"/>
      <c r="GT313" s="74"/>
      <c r="GU313" s="74"/>
      <c r="GV313" s="74"/>
      <c r="GW313" s="74"/>
      <c r="GX313" s="74"/>
      <c r="GY313" s="74"/>
      <c r="GZ313" s="74"/>
      <c r="HA313" s="74"/>
      <c r="HB313" s="74"/>
      <c r="HC313" s="74"/>
    </row>
    <row r="314" spans="1:211" s="31" customFormat="1" ht="15.75" x14ac:dyDescent="0.25">
      <c r="A314" s="41" t="s">
        <v>416</v>
      </c>
      <c r="B314" s="134">
        <f t="shared" si="1169"/>
        <v>12343.7256</v>
      </c>
      <c r="C314" s="134">
        <f t="shared" si="1170"/>
        <v>8268.9509799999996</v>
      </c>
      <c r="D314" s="74">
        <f>C314/B314*100</f>
        <v>66.989102382509216</v>
      </c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8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>
        <v>1343.7256</v>
      </c>
      <c r="BE314" s="74"/>
      <c r="BF314" s="74">
        <f t="shared" si="1274"/>
        <v>0</v>
      </c>
      <c r="BG314" s="74">
        <v>11000</v>
      </c>
      <c r="BH314" s="74">
        <v>8268.9509799999996</v>
      </c>
      <c r="BI314" s="74">
        <f>BH314/BG314*100</f>
        <v>75.172281636363635</v>
      </c>
      <c r="BJ314" s="112"/>
      <c r="BK314" s="112"/>
      <c r="BL314" s="112"/>
      <c r="BM314" s="74"/>
      <c r="BN314" s="74"/>
      <c r="BO314" s="109"/>
      <c r="BP314" s="74"/>
      <c r="BQ314" s="74"/>
      <c r="BR314" s="109"/>
      <c r="BS314" s="74"/>
      <c r="BT314" s="74"/>
      <c r="BU314" s="109"/>
      <c r="BV314" s="74"/>
      <c r="BW314" s="74"/>
      <c r="BX314" s="109"/>
      <c r="BY314" s="74"/>
      <c r="BZ314" s="74"/>
      <c r="CA314" s="109"/>
      <c r="CB314" s="74"/>
      <c r="CC314" s="74"/>
      <c r="CD314" s="74"/>
      <c r="CE314" s="74"/>
      <c r="CF314" s="74"/>
      <c r="CG314" s="74"/>
      <c r="CH314" s="74"/>
      <c r="CI314" s="74"/>
      <c r="CJ314" s="74"/>
      <c r="CK314" s="74"/>
      <c r="CL314" s="74"/>
      <c r="CM314" s="74"/>
      <c r="CN314" s="74"/>
      <c r="CO314" s="74"/>
      <c r="CP314" s="109"/>
      <c r="CQ314" s="74"/>
      <c r="CR314" s="74"/>
      <c r="CS314" s="109"/>
      <c r="CT314" s="74"/>
      <c r="CU314" s="74"/>
      <c r="CV314" s="109"/>
      <c r="CW314" s="74"/>
      <c r="CX314" s="74"/>
      <c r="CY314" s="109"/>
      <c r="CZ314" s="78"/>
      <c r="DA314" s="74"/>
      <c r="DB314" s="109"/>
      <c r="DC314" s="74"/>
      <c r="DD314" s="74"/>
      <c r="DE314" s="109"/>
      <c r="DF314" s="74"/>
      <c r="DG314" s="74"/>
      <c r="DH314" s="78"/>
      <c r="DI314" s="78"/>
      <c r="DJ314" s="74"/>
      <c r="DK314" s="109"/>
      <c r="DL314" s="78"/>
      <c r="DM314" s="74"/>
      <c r="DN314" s="109"/>
      <c r="DO314" s="78"/>
      <c r="DP314" s="74"/>
      <c r="DQ314" s="109"/>
      <c r="DR314" s="78"/>
      <c r="DS314" s="74"/>
      <c r="DT314" s="109"/>
      <c r="DU314" s="78"/>
      <c r="DV314" s="74"/>
      <c r="DW314" s="109"/>
      <c r="DX314" s="78"/>
      <c r="DY314" s="74"/>
      <c r="DZ314" s="74"/>
      <c r="EA314" s="78"/>
      <c r="EB314" s="74"/>
      <c r="EC314" s="109"/>
      <c r="ED314" s="78"/>
      <c r="EE314" s="74"/>
      <c r="EF314" s="109"/>
      <c r="EG314" s="78"/>
      <c r="EH314" s="74"/>
      <c r="EI314" s="109"/>
      <c r="EJ314" s="78"/>
      <c r="EK314" s="74"/>
      <c r="EL314" s="109"/>
      <c r="EM314" s="78"/>
      <c r="EN314" s="74"/>
      <c r="EO314" s="109"/>
      <c r="EP314" s="74"/>
      <c r="EQ314" s="74"/>
      <c r="ER314" s="109"/>
      <c r="ES314" s="74"/>
      <c r="ET314" s="74"/>
      <c r="EU314" s="109"/>
      <c r="EV314" s="78"/>
      <c r="EW314" s="74"/>
      <c r="EX314" s="109"/>
      <c r="EY314" s="78"/>
      <c r="EZ314" s="74"/>
      <c r="FA314" s="109"/>
      <c r="FB314" s="78"/>
      <c r="FC314" s="74"/>
      <c r="FD314" s="109"/>
      <c r="FE314" s="78"/>
      <c r="FF314" s="74"/>
      <c r="FG314" s="109"/>
      <c r="FH314" s="78"/>
      <c r="FI314" s="74"/>
      <c r="FJ314" s="109"/>
      <c r="FK314" s="74"/>
      <c r="FL314" s="74"/>
      <c r="FM314" s="109"/>
      <c r="FN314" s="78"/>
      <c r="FO314" s="74"/>
      <c r="FP314" s="109"/>
      <c r="FQ314" s="74"/>
      <c r="FR314" s="74"/>
      <c r="FS314" s="109"/>
      <c r="FT314" s="74"/>
      <c r="FU314" s="74"/>
      <c r="FV314" s="109"/>
      <c r="FW314" s="74"/>
      <c r="FX314" s="74"/>
      <c r="FY314" s="109"/>
      <c r="FZ314" s="74"/>
      <c r="GA314" s="74"/>
      <c r="GB314" s="109"/>
      <c r="GC314" s="74"/>
      <c r="GD314" s="74"/>
      <c r="GE314" s="109"/>
      <c r="GF314" s="74"/>
      <c r="GG314" s="74"/>
      <c r="GH314" s="109"/>
      <c r="GI314" s="74"/>
      <c r="GJ314" s="74"/>
      <c r="GK314" s="109"/>
      <c r="GL314" s="74"/>
      <c r="GM314" s="74"/>
      <c r="GN314" s="109"/>
      <c r="GO314" s="74"/>
      <c r="GP314" s="74"/>
      <c r="GQ314" s="74"/>
      <c r="GR314" s="74"/>
      <c r="GS314" s="74"/>
      <c r="GT314" s="74"/>
      <c r="GU314" s="74"/>
      <c r="GV314" s="74"/>
      <c r="GW314" s="74"/>
      <c r="GX314" s="74"/>
      <c r="GY314" s="74"/>
      <c r="GZ314" s="74"/>
      <c r="HA314" s="74"/>
      <c r="HB314" s="74"/>
      <c r="HC314" s="74"/>
    </row>
    <row r="315" spans="1:211" s="31" customFormat="1" ht="15.75" x14ac:dyDescent="0.25">
      <c r="A315" s="41" t="s">
        <v>589</v>
      </c>
      <c r="B315" s="134">
        <f t="shared" si="1169"/>
        <v>3789.7</v>
      </c>
      <c r="C315" s="134">
        <f t="shared" si="1170"/>
        <v>3789.7</v>
      </c>
      <c r="D315" s="74">
        <f>C315/B315*100</f>
        <v>100</v>
      </c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8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>
        <v>699.7</v>
      </c>
      <c r="BE315" s="74">
        <v>699.7</v>
      </c>
      <c r="BF315" s="74">
        <f t="shared" si="1274"/>
        <v>100</v>
      </c>
      <c r="BG315" s="74"/>
      <c r="BH315" s="74"/>
      <c r="BI315" s="74"/>
      <c r="BJ315" s="112"/>
      <c r="BK315" s="112"/>
      <c r="BL315" s="112"/>
      <c r="BM315" s="74"/>
      <c r="BN315" s="74"/>
      <c r="BO315" s="109"/>
      <c r="BP315" s="74"/>
      <c r="BQ315" s="74"/>
      <c r="BR315" s="109"/>
      <c r="BS315" s="74"/>
      <c r="BT315" s="74"/>
      <c r="BU315" s="109"/>
      <c r="BV315" s="74"/>
      <c r="BW315" s="74"/>
      <c r="BX315" s="109"/>
      <c r="BY315" s="74"/>
      <c r="BZ315" s="74"/>
      <c r="CA315" s="109"/>
      <c r="CB315" s="74"/>
      <c r="CC315" s="74"/>
      <c r="CD315" s="74"/>
      <c r="CE315" s="74"/>
      <c r="CF315" s="74"/>
      <c r="CG315" s="74"/>
      <c r="CH315" s="74"/>
      <c r="CI315" s="74"/>
      <c r="CJ315" s="74"/>
      <c r="CK315" s="74"/>
      <c r="CL315" s="74"/>
      <c r="CM315" s="74"/>
      <c r="CN315" s="74"/>
      <c r="CO315" s="74"/>
      <c r="CP315" s="109"/>
      <c r="CQ315" s="74"/>
      <c r="CR315" s="74"/>
      <c r="CS315" s="109"/>
      <c r="CT315" s="74"/>
      <c r="CU315" s="74"/>
      <c r="CV315" s="109"/>
      <c r="CW315" s="74"/>
      <c r="CX315" s="74"/>
      <c r="CY315" s="109"/>
      <c r="CZ315" s="74"/>
      <c r="DA315" s="74"/>
      <c r="DB315" s="109"/>
      <c r="DC315" s="74"/>
      <c r="DD315" s="74"/>
      <c r="DE315" s="109"/>
      <c r="DF315" s="74"/>
      <c r="DG315" s="74"/>
      <c r="DH315" s="78"/>
      <c r="DI315" s="78"/>
      <c r="DJ315" s="74"/>
      <c r="DK315" s="109"/>
      <c r="DL315" s="78"/>
      <c r="DM315" s="74"/>
      <c r="DN315" s="109"/>
      <c r="DO315" s="78"/>
      <c r="DP315" s="74"/>
      <c r="DQ315" s="109"/>
      <c r="DR315" s="78"/>
      <c r="DS315" s="74"/>
      <c r="DT315" s="109"/>
      <c r="DU315" s="78"/>
      <c r="DV315" s="74"/>
      <c r="DW315" s="109"/>
      <c r="DX315" s="78">
        <v>3090</v>
      </c>
      <c r="DY315" s="74">
        <v>3090</v>
      </c>
      <c r="DZ315" s="74">
        <f t="shared" si="1310"/>
        <v>100</v>
      </c>
      <c r="EA315" s="78"/>
      <c r="EB315" s="74"/>
      <c r="EC315" s="109"/>
      <c r="ED315" s="78"/>
      <c r="EE315" s="74"/>
      <c r="EF315" s="109"/>
      <c r="EG315" s="78"/>
      <c r="EH315" s="74"/>
      <c r="EI315" s="109"/>
      <c r="EJ315" s="78"/>
      <c r="EK315" s="74"/>
      <c r="EL315" s="109"/>
      <c r="EM315" s="78"/>
      <c r="EN315" s="74"/>
      <c r="EO315" s="109"/>
      <c r="EP315" s="74"/>
      <c r="EQ315" s="74"/>
      <c r="ER315" s="109"/>
      <c r="ES315" s="74"/>
      <c r="ET315" s="74"/>
      <c r="EU315" s="109"/>
      <c r="EV315" s="78"/>
      <c r="EW315" s="74"/>
      <c r="EX315" s="109"/>
      <c r="EY315" s="78"/>
      <c r="EZ315" s="74"/>
      <c r="FA315" s="109"/>
      <c r="FB315" s="78"/>
      <c r="FC315" s="74"/>
      <c r="FD315" s="109"/>
      <c r="FE315" s="78"/>
      <c r="FF315" s="74"/>
      <c r="FG315" s="109"/>
      <c r="FH315" s="78"/>
      <c r="FI315" s="74"/>
      <c r="FJ315" s="109"/>
      <c r="FK315" s="74"/>
      <c r="FL315" s="74"/>
      <c r="FM315" s="109"/>
      <c r="FN315" s="78"/>
      <c r="FO315" s="74"/>
      <c r="FP315" s="109"/>
      <c r="FQ315" s="74"/>
      <c r="FR315" s="74"/>
      <c r="FS315" s="109"/>
      <c r="FT315" s="74"/>
      <c r="FU315" s="74"/>
      <c r="FV315" s="109"/>
      <c r="FW315" s="74"/>
      <c r="FX315" s="74"/>
      <c r="FY315" s="109"/>
      <c r="FZ315" s="74"/>
      <c r="GA315" s="74"/>
      <c r="GB315" s="109"/>
      <c r="GC315" s="74"/>
      <c r="GD315" s="74"/>
      <c r="GE315" s="109"/>
      <c r="GF315" s="74"/>
      <c r="GG315" s="74"/>
      <c r="GH315" s="109"/>
      <c r="GI315" s="74"/>
      <c r="GJ315" s="74"/>
      <c r="GK315" s="109"/>
      <c r="GL315" s="74"/>
      <c r="GM315" s="74"/>
      <c r="GN315" s="109"/>
      <c r="GO315" s="74"/>
      <c r="GP315" s="74"/>
      <c r="GQ315" s="74"/>
      <c r="GR315" s="74"/>
      <c r="GS315" s="74"/>
      <c r="GT315" s="74"/>
      <c r="GU315" s="74"/>
      <c r="GV315" s="74"/>
      <c r="GW315" s="74"/>
      <c r="GX315" s="74"/>
      <c r="GY315" s="74"/>
      <c r="GZ315" s="74"/>
      <c r="HA315" s="74"/>
      <c r="HB315" s="74"/>
      <c r="HC315" s="74"/>
    </row>
    <row r="316" spans="1:211" s="32" customFormat="1" ht="31.5" x14ac:dyDescent="0.25">
      <c r="A316" s="40" t="s">
        <v>418</v>
      </c>
      <c r="B316" s="133">
        <f t="shared" si="1169"/>
        <v>152395.2540322</v>
      </c>
      <c r="C316" s="133">
        <f t="shared" si="1170"/>
        <v>117856.77974</v>
      </c>
      <c r="D316" s="91">
        <f t="shared" ref="D316" si="1404">C316/B316*100</f>
        <v>77.336253342310599</v>
      </c>
      <c r="E316" s="92">
        <f t="shared" ref="E316:BL316" si="1405">E317+E318+E319+E320+E321+E322+E323+E324</f>
        <v>0</v>
      </c>
      <c r="F316" s="92">
        <f t="shared" si="1405"/>
        <v>0</v>
      </c>
      <c r="G316" s="92">
        <f t="shared" si="1405"/>
        <v>0</v>
      </c>
      <c r="H316" s="92">
        <f t="shared" si="1405"/>
        <v>0</v>
      </c>
      <c r="I316" s="92">
        <f t="shared" si="1405"/>
        <v>0</v>
      </c>
      <c r="J316" s="92">
        <f t="shared" si="1405"/>
        <v>0</v>
      </c>
      <c r="K316" s="92">
        <f t="shared" ref="K316:M316" si="1406">K317+K318+K319+K320+K321+K322+K323+K324</f>
        <v>0</v>
      </c>
      <c r="L316" s="92">
        <f t="shared" si="1406"/>
        <v>0</v>
      </c>
      <c r="M316" s="92">
        <f t="shared" si="1406"/>
        <v>0</v>
      </c>
      <c r="N316" s="92">
        <f t="shared" ref="N316:P316" si="1407">N317+N318+N319+N320+N321+N322+N323+N324</f>
        <v>0</v>
      </c>
      <c r="O316" s="92">
        <f t="shared" si="1407"/>
        <v>0</v>
      </c>
      <c r="P316" s="92">
        <f t="shared" si="1407"/>
        <v>0</v>
      </c>
      <c r="Q316" s="92">
        <f t="shared" ref="Q316:S316" si="1408">Q317+Q318+Q319+Q320+Q321+Q322+Q323+Q324</f>
        <v>0</v>
      </c>
      <c r="R316" s="92">
        <f t="shared" si="1408"/>
        <v>0</v>
      </c>
      <c r="S316" s="92">
        <f t="shared" si="1408"/>
        <v>0</v>
      </c>
      <c r="T316" s="92">
        <f t="shared" ref="T316:V316" si="1409">T317+T318+T319+T320+T321+T322+T323+T324</f>
        <v>0</v>
      </c>
      <c r="U316" s="92">
        <f t="shared" si="1409"/>
        <v>0</v>
      </c>
      <c r="V316" s="92">
        <f t="shared" si="1409"/>
        <v>0</v>
      </c>
      <c r="W316" s="92">
        <f t="shared" ref="W316:Y316" si="1410">W317+W318+W319+W320+W321+W322+W323+W324</f>
        <v>0</v>
      </c>
      <c r="X316" s="92">
        <f t="shared" si="1410"/>
        <v>0</v>
      </c>
      <c r="Y316" s="92">
        <f t="shared" si="1410"/>
        <v>0</v>
      </c>
      <c r="Z316" s="92">
        <f t="shared" si="1405"/>
        <v>273.30240000000003</v>
      </c>
      <c r="AA316" s="92">
        <f t="shared" si="1405"/>
        <v>273.30240000000003</v>
      </c>
      <c r="AB316" s="92">
        <f t="shared" si="1367"/>
        <v>100</v>
      </c>
      <c r="AC316" s="92">
        <f t="shared" si="1405"/>
        <v>0</v>
      </c>
      <c r="AD316" s="92">
        <f t="shared" si="1405"/>
        <v>0</v>
      </c>
      <c r="AE316" s="92">
        <f t="shared" si="1405"/>
        <v>0</v>
      </c>
      <c r="AF316" s="92">
        <f t="shared" si="1405"/>
        <v>0</v>
      </c>
      <c r="AG316" s="92">
        <f t="shared" si="1405"/>
        <v>0</v>
      </c>
      <c r="AH316" s="92">
        <f t="shared" si="1405"/>
        <v>0</v>
      </c>
      <c r="AI316" s="92">
        <f t="shared" si="1405"/>
        <v>0</v>
      </c>
      <c r="AJ316" s="92">
        <f t="shared" si="1405"/>
        <v>0</v>
      </c>
      <c r="AK316" s="92">
        <f t="shared" si="1405"/>
        <v>0</v>
      </c>
      <c r="AL316" s="92">
        <f t="shared" si="1405"/>
        <v>102.04082000000001</v>
      </c>
      <c r="AM316" s="92">
        <f t="shared" si="1405"/>
        <v>102.04082000000001</v>
      </c>
      <c r="AN316" s="91">
        <f>AM316/AL316*100</f>
        <v>100</v>
      </c>
      <c r="AO316" s="92">
        <f t="shared" si="1405"/>
        <v>51.020412200000003</v>
      </c>
      <c r="AP316" s="92">
        <f t="shared" si="1405"/>
        <v>51.020420000000001</v>
      </c>
      <c r="AQ316" s="91">
        <f>AP316/AO316*100</f>
        <v>100.00001528799878</v>
      </c>
      <c r="AR316" s="92">
        <f t="shared" ref="AR316:AS316" si="1411">AR317+AR318+AR319+AR320+AR321+AR322+AR323+AR324</f>
        <v>240.24100000000001</v>
      </c>
      <c r="AS316" s="92">
        <f t="shared" si="1411"/>
        <v>240.24100000000001</v>
      </c>
      <c r="AT316" s="91">
        <f>AS316/AR316*100</f>
        <v>100</v>
      </c>
      <c r="AU316" s="92"/>
      <c r="AV316" s="92"/>
      <c r="AW316" s="91"/>
      <c r="AX316" s="92"/>
      <c r="AY316" s="92"/>
      <c r="AZ316" s="91"/>
      <c r="BA316" s="92">
        <f t="shared" si="1405"/>
        <v>0</v>
      </c>
      <c r="BB316" s="92">
        <f t="shared" si="1405"/>
        <v>0</v>
      </c>
      <c r="BC316" s="92">
        <f t="shared" si="1405"/>
        <v>0</v>
      </c>
      <c r="BD316" s="92">
        <f t="shared" si="1405"/>
        <v>2602.2290000000003</v>
      </c>
      <c r="BE316" s="92">
        <f t="shared" si="1405"/>
        <v>1960.913</v>
      </c>
      <c r="BF316" s="91">
        <f t="shared" ref="BF316" si="1412">BE316/BD316*100</f>
        <v>75.355128238137368</v>
      </c>
      <c r="BG316" s="92">
        <f t="shared" si="1405"/>
        <v>3000</v>
      </c>
      <c r="BH316" s="92">
        <f t="shared" si="1405"/>
        <v>3000</v>
      </c>
      <c r="BI316" s="91">
        <f t="shared" ref="BI316" si="1413">BH316/BG316*100</f>
        <v>100</v>
      </c>
      <c r="BJ316" s="92">
        <f t="shared" si="1405"/>
        <v>34952.300000000003</v>
      </c>
      <c r="BK316" s="92">
        <f t="shared" si="1405"/>
        <v>20077.760329999997</v>
      </c>
      <c r="BL316" s="92">
        <f t="shared" si="1405"/>
        <v>57.443316548553305</v>
      </c>
      <c r="BM316" s="92">
        <f t="shared" ref="BM316:DG316" si="1414">BM317+BM318+BM319+BM320+BM321+BM322+BM323+BM324</f>
        <v>4676.6000000000004</v>
      </c>
      <c r="BN316" s="92">
        <f t="shared" si="1414"/>
        <v>4676.6000000000004</v>
      </c>
      <c r="BO316" s="92">
        <f>BN316/BM316*100</f>
        <v>100</v>
      </c>
      <c r="BP316" s="92">
        <f t="shared" ref="BP316:BR316" si="1415">BP317+BP318+BP319+BP320+BP321+BP322+BP323+BP324</f>
        <v>0</v>
      </c>
      <c r="BQ316" s="92">
        <f t="shared" si="1415"/>
        <v>0</v>
      </c>
      <c r="BR316" s="92">
        <f t="shared" si="1415"/>
        <v>0</v>
      </c>
      <c r="BS316" s="92">
        <f t="shared" si="1414"/>
        <v>7870.6</v>
      </c>
      <c r="BT316" s="92">
        <f t="shared" si="1414"/>
        <v>5763.4124800000009</v>
      </c>
      <c r="BU316" s="92">
        <f t="shared" si="1414"/>
        <v>73.22710441389475</v>
      </c>
      <c r="BV316" s="92">
        <f t="shared" ref="BV316:BW316" si="1416">BV317+BV318+BV319+BV320+BV321+BV322+BV323+BV324</f>
        <v>1438.2</v>
      </c>
      <c r="BW316" s="92">
        <f t="shared" si="1416"/>
        <v>0</v>
      </c>
      <c r="BX316" s="92">
        <f t="shared" ref="BX316:BX317" si="1417">BW316/BV316*100</f>
        <v>0</v>
      </c>
      <c r="BY316" s="92">
        <f t="shared" ref="BY316:BZ316" si="1418">BY317+BY318+BY319+BY320+BY321+BY322+BY323+BY324</f>
        <v>1680</v>
      </c>
      <c r="BZ316" s="92">
        <f t="shared" si="1418"/>
        <v>153.70500000000001</v>
      </c>
      <c r="CA316" s="92">
        <f t="shared" ref="CA316:CA317" si="1419">BZ316/BY316*100</f>
        <v>9.1491071428571438</v>
      </c>
      <c r="CB316" s="92">
        <f t="shared" si="1414"/>
        <v>0</v>
      </c>
      <c r="CC316" s="92">
        <f t="shared" si="1414"/>
        <v>0</v>
      </c>
      <c r="CD316" s="92">
        <f t="shared" si="1414"/>
        <v>0</v>
      </c>
      <c r="CE316" s="92">
        <f t="shared" si="1414"/>
        <v>0</v>
      </c>
      <c r="CF316" s="92">
        <f t="shared" si="1414"/>
        <v>0</v>
      </c>
      <c r="CG316" s="92">
        <f t="shared" si="1414"/>
        <v>0</v>
      </c>
      <c r="CH316" s="92">
        <f t="shared" ref="CH316:CJ316" si="1420">CH317+CH318+CH319+CH320+CH321+CH322+CH323+CH324</f>
        <v>0</v>
      </c>
      <c r="CI316" s="92">
        <f t="shared" si="1420"/>
        <v>0</v>
      </c>
      <c r="CJ316" s="92">
        <f t="shared" si="1420"/>
        <v>0</v>
      </c>
      <c r="CK316" s="92">
        <f t="shared" si="1414"/>
        <v>633.46180000000004</v>
      </c>
      <c r="CL316" s="92">
        <f t="shared" si="1414"/>
        <v>633.46180000000004</v>
      </c>
      <c r="CM316" s="91">
        <f t="shared" ref="CM316" si="1421">CL316/CK316*100</f>
        <v>100</v>
      </c>
      <c r="CN316" s="92">
        <f t="shared" si="1414"/>
        <v>0</v>
      </c>
      <c r="CO316" s="92">
        <f t="shared" si="1414"/>
        <v>0</v>
      </c>
      <c r="CP316" s="92">
        <f t="shared" si="1414"/>
        <v>0</v>
      </c>
      <c r="CQ316" s="92">
        <f t="shared" ref="CQ316:CS316" si="1422">CQ317+CQ318+CQ319+CQ320+CQ321+CQ322+CQ323+CQ324</f>
        <v>0</v>
      </c>
      <c r="CR316" s="92">
        <f t="shared" si="1422"/>
        <v>0</v>
      </c>
      <c r="CS316" s="92">
        <f t="shared" si="1422"/>
        <v>0</v>
      </c>
      <c r="CT316" s="92">
        <f t="shared" si="1414"/>
        <v>0</v>
      </c>
      <c r="CU316" s="92">
        <f t="shared" si="1414"/>
        <v>0</v>
      </c>
      <c r="CV316" s="92">
        <f t="shared" si="1414"/>
        <v>0</v>
      </c>
      <c r="CW316" s="92">
        <f t="shared" si="1414"/>
        <v>0</v>
      </c>
      <c r="CX316" s="92">
        <f t="shared" si="1414"/>
        <v>0</v>
      </c>
      <c r="CY316" s="92">
        <f t="shared" si="1414"/>
        <v>0</v>
      </c>
      <c r="CZ316" s="92">
        <f t="shared" si="1414"/>
        <v>0</v>
      </c>
      <c r="DA316" s="92">
        <f t="shared" si="1414"/>
        <v>0</v>
      </c>
      <c r="DB316" s="92">
        <f t="shared" si="1414"/>
        <v>0</v>
      </c>
      <c r="DC316" s="92">
        <f t="shared" si="1414"/>
        <v>608.1</v>
      </c>
      <c r="DD316" s="92">
        <f t="shared" si="1414"/>
        <v>25.56</v>
      </c>
      <c r="DE316" s="92">
        <f>DD316/DC316*100</f>
        <v>4.2032560434139121</v>
      </c>
      <c r="DF316" s="92">
        <f t="shared" si="1414"/>
        <v>6215.7205999999996</v>
      </c>
      <c r="DG316" s="92">
        <f t="shared" si="1414"/>
        <v>6215.7205999999996</v>
      </c>
      <c r="DH316" s="92">
        <f>DG316/DF316*100</f>
        <v>100</v>
      </c>
      <c r="DI316" s="92">
        <f t="shared" ref="DI316:DY316" si="1423">DI317+DI318+DI319+DI320+DI321+DI322+DI323+DI324</f>
        <v>0</v>
      </c>
      <c r="DJ316" s="92">
        <f t="shared" si="1423"/>
        <v>0</v>
      </c>
      <c r="DK316" s="92">
        <f t="shared" si="1423"/>
        <v>0</v>
      </c>
      <c r="DL316" s="92">
        <f t="shared" ref="DL316:DN316" si="1424">DL317+DL318+DL319+DL320+DL321+DL322+DL323+DL324</f>
        <v>0</v>
      </c>
      <c r="DM316" s="92">
        <f t="shared" si="1424"/>
        <v>0</v>
      </c>
      <c r="DN316" s="92">
        <f t="shared" si="1424"/>
        <v>0</v>
      </c>
      <c r="DO316" s="92">
        <f t="shared" ref="DO316:DQ316" si="1425">DO317+DO318+DO319+DO320+DO321+DO322+DO323+DO324</f>
        <v>0</v>
      </c>
      <c r="DP316" s="92">
        <f t="shared" si="1425"/>
        <v>0</v>
      </c>
      <c r="DQ316" s="92">
        <f t="shared" si="1425"/>
        <v>0</v>
      </c>
      <c r="DR316" s="92">
        <f t="shared" ref="DR316:DT316" si="1426">DR317+DR318+DR319+DR320+DR321+DR322+DR323+DR324</f>
        <v>0</v>
      </c>
      <c r="DS316" s="92">
        <f t="shared" si="1426"/>
        <v>0</v>
      </c>
      <c r="DT316" s="92">
        <f t="shared" si="1426"/>
        <v>0</v>
      </c>
      <c r="DU316" s="92">
        <f t="shared" si="1423"/>
        <v>18647.8</v>
      </c>
      <c r="DV316" s="92">
        <f t="shared" si="1423"/>
        <v>13985.85009</v>
      </c>
      <c r="DW316" s="92">
        <f t="shared" si="132"/>
        <v>75.000000482630654</v>
      </c>
      <c r="DX316" s="92">
        <f t="shared" si="1423"/>
        <v>42942</v>
      </c>
      <c r="DY316" s="92">
        <f t="shared" si="1423"/>
        <v>41627.313000000002</v>
      </c>
      <c r="DZ316" s="91">
        <f t="shared" si="1310"/>
        <v>96.938458851474081</v>
      </c>
      <c r="EA316" s="92">
        <f t="shared" ref="EA316:EB316" si="1427">EA317+EA318+EA319+EA320+EA321+EA322+EA323+EA324</f>
        <v>5429.9</v>
      </c>
      <c r="EB316" s="92">
        <f t="shared" si="1427"/>
        <v>3221.5006899999998</v>
      </c>
      <c r="EC316" s="92">
        <f>EB316/EA316*100</f>
        <v>59.328913792150871</v>
      </c>
      <c r="ED316" s="92">
        <f t="shared" ref="ED316:EE316" si="1428">ED317+ED318+ED319+ED320+ED321+ED322+ED323+ED324</f>
        <v>776</v>
      </c>
      <c r="EE316" s="92">
        <f t="shared" si="1428"/>
        <v>0</v>
      </c>
      <c r="EF316" s="92">
        <f>EE316/ED316*100</f>
        <v>0</v>
      </c>
      <c r="EG316" s="92">
        <f t="shared" ref="EG316:EH316" si="1429">EG317+EG318+EG319+EG320+EG321+EG322+EG323+EG324</f>
        <v>1320</v>
      </c>
      <c r="EH316" s="92">
        <f t="shared" si="1429"/>
        <v>94.995800000000003</v>
      </c>
      <c r="EI316" s="92">
        <f>EH316/EG316*100</f>
        <v>7.1966515151515154</v>
      </c>
      <c r="EJ316" s="92">
        <f t="shared" ref="EJ316:EK316" si="1430">EJ317+EJ318+EJ319+EJ320+EJ321+EJ322+EJ323+EJ324</f>
        <v>4706.2380000000003</v>
      </c>
      <c r="EK316" s="92">
        <f t="shared" si="1430"/>
        <v>4327.3637800000006</v>
      </c>
      <c r="EL316" s="92">
        <f>EK316/EJ316*100</f>
        <v>91.949531239176608</v>
      </c>
      <c r="EM316" s="92">
        <f t="shared" ref="EM316:EU316" si="1431">EM317+EM318+EM319+EM320+EM321+EM322+EM323+EM324</f>
        <v>0</v>
      </c>
      <c r="EN316" s="92">
        <f t="shared" si="1431"/>
        <v>0</v>
      </c>
      <c r="EO316" s="92">
        <f t="shared" si="1431"/>
        <v>0</v>
      </c>
      <c r="EP316" s="92">
        <f t="shared" si="1431"/>
        <v>3500</v>
      </c>
      <c r="EQ316" s="92">
        <f t="shared" si="1431"/>
        <v>3485.2513199999999</v>
      </c>
      <c r="ER316" s="92">
        <f t="shared" si="1431"/>
        <v>99.578609142857147</v>
      </c>
      <c r="ES316" s="92">
        <f t="shared" si="1431"/>
        <v>8100</v>
      </c>
      <c r="ET316" s="92">
        <f t="shared" si="1431"/>
        <v>7940.76721</v>
      </c>
      <c r="EU316" s="92">
        <f t="shared" si="1431"/>
        <v>98.034163086419753</v>
      </c>
      <c r="EV316" s="92">
        <f t="shared" ref="EV316:EX316" si="1432">EV317+EV318+EV319+EV320+EV321+EV322+EV323+EV324</f>
        <v>0</v>
      </c>
      <c r="EW316" s="92">
        <f t="shared" si="1432"/>
        <v>0</v>
      </c>
      <c r="EX316" s="92">
        <f t="shared" si="1432"/>
        <v>0</v>
      </c>
      <c r="EY316" s="92">
        <f t="shared" ref="EY316:FA316" si="1433">EY317+EY318+EY319+EY320+EY321+EY322+EY323+EY324</f>
        <v>0</v>
      </c>
      <c r="EZ316" s="92">
        <f t="shared" si="1433"/>
        <v>0</v>
      </c>
      <c r="FA316" s="92">
        <f t="shared" si="1433"/>
        <v>0</v>
      </c>
      <c r="FB316" s="92">
        <f t="shared" ref="FB316:FD316" si="1434">FB317+FB318+FB319+FB320+FB321+FB322+FB323+FB324</f>
        <v>0</v>
      </c>
      <c r="FC316" s="92">
        <f t="shared" si="1434"/>
        <v>0</v>
      </c>
      <c r="FD316" s="92">
        <f t="shared" si="1434"/>
        <v>0</v>
      </c>
      <c r="FE316" s="92">
        <f t="shared" ref="FE316:FG316" si="1435">FE317+FE318+FE319+FE320+FE321+FE322+FE323+FE324</f>
        <v>0</v>
      </c>
      <c r="FF316" s="92">
        <f t="shared" si="1435"/>
        <v>0</v>
      </c>
      <c r="FG316" s="92">
        <f t="shared" si="1435"/>
        <v>0</v>
      </c>
      <c r="FH316" s="92">
        <f t="shared" ref="FH316:FM316" si="1436">FH317+FH318+FH319+FH320+FH321+FH322+FH323+FH324</f>
        <v>0</v>
      </c>
      <c r="FI316" s="92">
        <f t="shared" si="1436"/>
        <v>0</v>
      </c>
      <c r="FJ316" s="92">
        <f t="shared" si="1436"/>
        <v>0</v>
      </c>
      <c r="FK316" s="92">
        <f t="shared" si="1436"/>
        <v>1053.4000000000001</v>
      </c>
      <c r="FL316" s="92">
        <f t="shared" si="1436"/>
        <v>0</v>
      </c>
      <c r="FM316" s="92">
        <f t="shared" si="1436"/>
        <v>0</v>
      </c>
      <c r="FN316" s="92">
        <f t="shared" ref="FN316:FY316" si="1437">FN317+FN318+FN319+FN320+FN321+FN322+FN323+FN324</f>
        <v>0</v>
      </c>
      <c r="FO316" s="92">
        <f t="shared" si="1437"/>
        <v>0</v>
      </c>
      <c r="FP316" s="92">
        <f t="shared" si="1437"/>
        <v>0</v>
      </c>
      <c r="FQ316" s="92">
        <f t="shared" si="1437"/>
        <v>0</v>
      </c>
      <c r="FR316" s="92">
        <f t="shared" si="1437"/>
        <v>0</v>
      </c>
      <c r="FS316" s="92">
        <f t="shared" si="1437"/>
        <v>0</v>
      </c>
      <c r="FT316" s="92">
        <f t="shared" si="1437"/>
        <v>0</v>
      </c>
      <c r="FU316" s="92">
        <f t="shared" si="1437"/>
        <v>0</v>
      </c>
      <c r="FV316" s="92">
        <f t="shared" si="1437"/>
        <v>0</v>
      </c>
      <c r="FW316" s="92">
        <f t="shared" si="1437"/>
        <v>0</v>
      </c>
      <c r="FX316" s="92">
        <f t="shared" si="1437"/>
        <v>0</v>
      </c>
      <c r="FY316" s="92">
        <f t="shared" si="1437"/>
        <v>0</v>
      </c>
      <c r="FZ316" s="92">
        <f t="shared" ref="FZ316:GB316" si="1438">FZ317+FZ318+FZ319+FZ320+FZ321+FZ322+FZ323+FZ324</f>
        <v>0</v>
      </c>
      <c r="GA316" s="92">
        <f t="shared" si="1438"/>
        <v>0</v>
      </c>
      <c r="GB316" s="92">
        <f t="shared" si="1438"/>
        <v>0</v>
      </c>
      <c r="GC316" s="92">
        <f t="shared" ref="GC316:GE316" si="1439">GC317+GC318+GC319+GC320+GC321+GC322+GC323+GC324</f>
        <v>0</v>
      </c>
      <c r="GD316" s="92">
        <f t="shared" si="1439"/>
        <v>0</v>
      </c>
      <c r="GE316" s="92">
        <f t="shared" si="1439"/>
        <v>0</v>
      </c>
      <c r="GF316" s="92">
        <f t="shared" ref="GF316:GQ316" si="1440">GF317+GF318+GF319+GF320+GF321+GF322+GF323+GF324</f>
        <v>0</v>
      </c>
      <c r="GG316" s="92">
        <f t="shared" si="1440"/>
        <v>0</v>
      </c>
      <c r="GH316" s="92">
        <f t="shared" si="1440"/>
        <v>0</v>
      </c>
      <c r="GI316" s="92">
        <f t="shared" si="1440"/>
        <v>0</v>
      </c>
      <c r="GJ316" s="92">
        <f t="shared" si="1440"/>
        <v>0</v>
      </c>
      <c r="GK316" s="92">
        <f t="shared" si="1440"/>
        <v>0</v>
      </c>
      <c r="GL316" s="92">
        <f t="shared" si="1440"/>
        <v>0</v>
      </c>
      <c r="GM316" s="92">
        <f t="shared" si="1440"/>
        <v>0</v>
      </c>
      <c r="GN316" s="92">
        <f t="shared" si="1440"/>
        <v>0</v>
      </c>
      <c r="GO316" s="92">
        <f t="shared" si="1440"/>
        <v>0</v>
      </c>
      <c r="GP316" s="92">
        <f t="shared" si="1440"/>
        <v>0</v>
      </c>
      <c r="GQ316" s="92">
        <f t="shared" si="1440"/>
        <v>0</v>
      </c>
      <c r="GR316" s="92">
        <f t="shared" ref="GR316:GT316" si="1441">GR317+GR318+GR319+GR320+GR321+GR322+GR323+GR324</f>
        <v>0</v>
      </c>
      <c r="GS316" s="92">
        <f t="shared" si="1441"/>
        <v>0</v>
      </c>
      <c r="GT316" s="92">
        <f t="shared" si="1441"/>
        <v>0</v>
      </c>
      <c r="GU316" s="92">
        <f t="shared" ref="GU316:GY316" si="1442">GU317+GU318+GU319+GU320+GU321+GU322+GU323+GU324</f>
        <v>0</v>
      </c>
      <c r="GV316" s="92">
        <f t="shared" si="1442"/>
        <v>0</v>
      </c>
      <c r="GW316" s="92">
        <f t="shared" si="1442"/>
        <v>0</v>
      </c>
      <c r="GX316" s="92">
        <f t="shared" si="1442"/>
        <v>1576.1</v>
      </c>
      <c r="GY316" s="92">
        <f t="shared" si="1442"/>
        <v>0</v>
      </c>
      <c r="GZ316" s="91">
        <f t="shared" ref="GZ316" si="1443">GY316/GX316*100</f>
        <v>0</v>
      </c>
      <c r="HA316" s="92"/>
      <c r="HB316" s="92"/>
      <c r="HC316" s="91"/>
    </row>
    <row r="317" spans="1:211" s="31" customFormat="1" ht="15.75" x14ac:dyDescent="0.25">
      <c r="A317" s="41" t="s">
        <v>342</v>
      </c>
      <c r="B317" s="134">
        <f t="shared" si="1169"/>
        <v>103217.56323219999</v>
      </c>
      <c r="C317" s="134">
        <f t="shared" si="1170"/>
        <v>70635.091939999998</v>
      </c>
      <c r="D317" s="74">
        <f t="shared" si="104"/>
        <v>68.433210132173045</v>
      </c>
      <c r="E317" s="74"/>
      <c r="F317" s="74"/>
      <c r="G317" s="74"/>
      <c r="H317" s="78"/>
      <c r="I317" s="78"/>
      <c r="J317" s="74"/>
      <c r="K317" s="78"/>
      <c r="L317" s="78"/>
      <c r="M317" s="74"/>
      <c r="N317" s="78"/>
      <c r="O317" s="78"/>
      <c r="P317" s="74"/>
      <c r="Q317" s="78"/>
      <c r="R317" s="78"/>
      <c r="S317" s="74"/>
      <c r="T317" s="78"/>
      <c r="U317" s="78"/>
      <c r="V317" s="74"/>
      <c r="W317" s="78"/>
      <c r="X317" s="78"/>
      <c r="Y317" s="74"/>
      <c r="Z317" s="74">
        <v>273.30240000000003</v>
      </c>
      <c r="AA317" s="74">
        <v>273.30240000000003</v>
      </c>
      <c r="AB317" s="78">
        <f t="shared" si="1367"/>
        <v>100</v>
      </c>
      <c r="AC317" s="74"/>
      <c r="AD317" s="74"/>
      <c r="AE317" s="78"/>
      <c r="AF317" s="78">
        <v>0</v>
      </c>
      <c r="AG317" s="78">
        <v>0</v>
      </c>
      <c r="AH317" s="74"/>
      <c r="AI317" s="78"/>
      <c r="AJ317" s="78"/>
      <c r="AK317" s="78"/>
      <c r="AL317" s="78">
        <v>102.04082000000001</v>
      </c>
      <c r="AM317" s="78">
        <v>102.04082000000001</v>
      </c>
      <c r="AN317" s="74">
        <f>AM317/AL317*100</f>
        <v>100</v>
      </c>
      <c r="AO317" s="78">
        <v>51.020412200000003</v>
      </c>
      <c r="AP317" s="78">
        <v>51.020420000000001</v>
      </c>
      <c r="AQ317" s="74">
        <f>AP317/AO317*100</f>
        <v>100.00001528799878</v>
      </c>
      <c r="AR317" s="78">
        <v>240.24100000000001</v>
      </c>
      <c r="AS317" s="78">
        <v>240.24100000000001</v>
      </c>
      <c r="AT317" s="74">
        <f>AS317/AR317*100</f>
        <v>100</v>
      </c>
      <c r="AU317" s="78"/>
      <c r="AV317" s="78"/>
      <c r="AW317" s="74"/>
      <c r="AX317" s="78"/>
      <c r="AY317" s="78"/>
      <c r="AZ317" s="74"/>
      <c r="BA317" s="78"/>
      <c r="BB317" s="78"/>
      <c r="BC317" s="74"/>
      <c r="BD317" s="74"/>
      <c r="BE317" s="74"/>
      <c r="BF317" s="74"/>
      <c r="BG317" s="78">
        <v>0</v>
      </c>
      <c r="BH317" s="78"/>
      <c r="BI317" s="74"/>
      <c r="BJ317" s="78">
        <v>34952.300000000003</v>
      </c>
      <c r="BK317" s="74">
        <v>20077.760329999997</v>
      </c>
      <c r="BL317" s="78">
        <f t="shared" si="118"/>
        <v>57.443316548553305</v>
      </c>
      <c r="BM317" s="78">
        <v>4676.6000000000004</v>
      </c>
      <c r="BN317" s="78">
        <v>4676.6000000000004</v>
      </c>
      <c r="BO317" s="78">
        <f>BN317/BM317*100</f>
        <v>100</v>
      </c>
      <c r="BP317" s="78"/>
      <c r="BQ317" s="108"/>
      <c r="BR317" s="108"/>
      <c r="BS317" s="78">
        <v>7870.6</v>
      </c>
      <c r="BT317" s="78">
        <v>5763.4124800000009</v>
      </c>
      <c r="BU317" s="78">
        <f t="shared" si="121"/>
        <v>73.22710441389475</v>
      </c>
      <c r="BV317" s="78">
        <v>1438.2</v>
      </c>
      <c r="BW317" s="78"/>
      <c r="BX317" s="78">
        <f t="shared" si="1417"/>
        <v>0</v>
      </c>
      <c r="BY317" s="78">
        <v>1680</v>
      </c>
      <c r="BZ317" s="78">
        <v>153.70500000000001</v>
      </c>
      <c r="CA317" s="78">
        <f t="shared" si="1419"/>
        <v>9.1491071428571438</v>
      </c>
      <c r="CB317" s="78"/>
      <c r="CC317" s="108"/>
      <c r="CD317" s="108"/>
      <c r="CE317" s="78"/>
      <c r="CF317" s="108"/>
      <c r="CG317" s="108"/>
      <c r="CH317" s="78"/>
      <c r="CI317" s="108"/>
      <c r="CJ317" s="108"/>
      <c r="CK317" s="78"/>
      <c r="CL317" s="108"/>
      <c r="CM317" s="74"/>
      <c r="CN317" s="78"/>
      <c r="CO317" s="108"/>
      <c r="CP317" s="108"/>
      <c r="CQ317" s="78"/>
      <c r="CR317" s="108"/>
      <c r="CS317" s="108"/>
      <c r="CT317" s="78"/>
      <c r="CU317" s="108"/>
      <c r="CV317" s="108"/>
      <c r="CW317" s="78"/>
      <c r="CX317" s="108"/>
      <c r="CY317" s="108"/>
      <c r="CZ317" s="78"/>
      <c r="DA317" s="108"/>
      <c r="DB317" s="108"/>
      <c r="DC317" s="78">
        <v>608.1</v>
      </c>
      <c r="DD317" s="78">
        <v>25.56</v>
      </c>
      <c r="DE317" s="78">
        <f>DD317/DC317*100</f>
        <v>4.2032560434139121</v>
      </c>
      <c r="DF317" s="78">
        <v>6215.7205999999996</v>
      </c>
      <c r="DG317" s="78">
        <v>6215.7205999999996</v>
      </c>
      <c r="DH317" s="78">
        <f>DG317/DF317*100</f>
        <v>100</v>
      </c>
      <c r="DI317" s="78"/>
      <c r="DJ317" s="108"/>
      <c r="DK317" s="108"/>
      <c r="DL317" s="78"/>
      <c r="DM317" s="108"/>
      <c r="DN317" s="108"/>
      <c r="DO317" s="78"/>
      <c r="DP317" s="108"/>
      <c r="DQ317" s="108"/>
      <c r="DR317" s="78"/>
      <c r="DS317" s="108"/>
      <c r="DT317" s="108"/>
      <c r="DU317" s="78">
        <v>18647.8</v>
      </c>
      <c r="DV317" s="78">
        <v>13985.85009</v>
      </c>
      <c r="DW317" s="78">
        <f t="shared" si="132"/>
        <v>75.000000482630654</v>
      </c>
      <c r="DX317" s="78"/>
      <c r="DY317" s="108"/>
      <c r="DZ317" s="74"/>
      <c r="EA317" s="78">
        <v>5429.9</v>
      </c>
      <c r="EB317" s="78">
        <v>3221.5006899999998</v>
      </c>
      <c r="EC317" s="78">
        <f>EB317/EA317*100</f>
        <v>59.328913792150871</v>
      </c>
      <c r="ED317" s="78">
        <v>776</v>
      </c>
      <c r="EE317" s="78"/>
      <c r="EF317" s="78">
        <f>EE317/ED317*100</f>
        <v>0</v>
      </c>
      <c r="EG317" s="78">
        <v>1320</v>
      </c>
      <c r="EH317" s="78">
        <v>94.995800000000003</v>
      </c>
      <c r="EI317" s="78">
        <f>EH317/EG317*100</f>
        <v>7.1966515151515154</v>
      </c>
      <c r="EJ317" s="78">
        <v>4706.2380000000003</v>
      </c>
      <c r="EK317" s="78">
        <v>4327.3637800000006</v>
      </c>
      <c r="EL317" s="78">
        <f>EK317/EJ317*100</f>
        <v>91.949531239176608</v>
      </c>
      <c r="EM317" s="78"/>
      <c r="EN317" s="108"/>
      <c r="EO317" s="108"/>
      <c r="EP317" s="78">
        <v>3500</v>
      </c>
      <c r="EQ317" s="78">
        <v>3485.2513199999999</v>
      </c>
      <c r="ER317" s="78">
        <f t="shared" ref="ER317" si="1444">EQ317/EP317*100</f>
        <v>99.578609142857147</v>
      </c>
      <c r="ES317" s="78">
        <v>8100</v>
      </c>
      <c r="ET317" s="78">
        <v>7940.76721</v>
      </c>
      <c r="EU317" s="78">
        <f t="shared" ref="EU317" si="1445">ET317/ES317*100</f>
        <v>98.034163086419753</v>
      </c>
      <c r="EV317" s="78"/>
      <c r="EW317" s="108"/>
      <c r="EX317" s="108"/>
      <c r="EY317" s="78"/>
      <c r="EZ317" s="108"/>
      <c r="FA317" s="108"/>
      <c r="FB317" s="78"/>
      <c r="FC317" s="108"/>
      <c r="FD317" s="108"/>
      <c r="FE317" s="78"/>
      <c r="FF317" s="108"/>
      <c r="FG317" s="108"/>
      <c r="FH317" s="78"/>
      <c r="FI317" s="108"/>
      <c r="FJ317" s="108"/>
      <c r="FK317" s="78">
        <v>1053.4000000000001</v>
      </c>
      <c r="FL317" s="78"/>
      <c r="FM317" s="78">
        <f t="shared" ref="FM317" si="1446">FL317/FK317*100</f>
        <v>0</v>
      </c>
      <c r="FN317" s="78"/>
      <c r="FO317" s="108"/>
      <c r="FP317" s="108"/>
      <c r="FQ317" s="78"/>
      <c r="FR317" s="78"/>
      <c r="FS317" s="78"/>
      <c r="FT317" s="78"/>
      <c r="FU317" s="78"/>
      <c r="FV317" s="78"/>
      <c r="FW317" s="78"/>
      <c r="FX317" s="78"/>
      <c r="FY317" s="78"/>
      <c r="FZ317" s="78"/>
      <c r="GA317" s="78"/>
      <c r="GB317" s="78"/>
      <c r="GC317" s="78"/>
      <c r="GD317" s="78"/>
      <c r="GE317" s="78"/>
      <c r="GF317" s="78"/>
      <c r="GG317" s="78"/>
      <c r="GH317" s="78"/>
      <c r="GI317" s="78"/>
      <c r="GJ317" s="78"/>
      <c r="GK317" s="78"/>
      <c r="GL317" s="78"/>
      <c r="GM317" s="78"/>
      <c r="GN317" s="78"/>
      <c r="GO317" s="78">
        <v>0</v>
      </c>
      <c r="GP317" s="78">
        <v>0</v>
      </c>
      <c r="GQ317" s="74"/>
      <c r="GR317" s="78">
        <v>0</v>
      </c>
      <c r="GS317" s="78">
        <v>0</v>
      </c>
      <c r="GT317" s="74"/>
      <c r="GU317" s="78">
        <v>0</v>
      </c>
      <c r="GV317" s="78">
        <v>0</v>
      </c>
      <c r="GW317" s="74"/>
      <c r="GX317" s="78">
        <v>1576.1</v>
      </c>
      <c r="GY317" s="78"/>
      <c r="GZ317" s="74">
        <f>GY317/GX317*100</f>
        <v>0</v>
      </c>
      <c r="HA317" s="78"/>
      <c r="HB317" s="78"/>
      <c r="HC317" s="74"/>
    </row>
    <row r="318" spans="1:211" s="31" customFormat="1" ht="15.75" x14ac:dyDescent="0.25">
      <c r="A318" s="41" t="s">
        <v>591</v>
      </c>
      <c r="B318" s="134">
        <f t="shared" si="1169"/>
        <v>3633.4618</v>
      </c>
      <c r="C318" s="134">
        <f t="shared" si="1170"/>
        <v>3633.4618</v>
      </c>
      <c r="D318" s="74">
        <f>C318/B318*100</f>
        <v>100</v>
      </c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8"/>
      <c r="AC318" s="74"/>
      <c r="AD318" s="74"/>
      <c r="AE318" s="74"/>
      <c r="AF318" s="74"/>
      <c r="AG318" s="74"/>
      <c r="AH318" s="74"/>
      <c r="AI318" s="74"/>
      <c r="AJ318" s="74">
        <v>0</v>
      </c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>
        <v>3000</v>
      </c>
      <c r="BH318" s="74">
        <v>3000</v>
      </c>
      <c r="BI318" s="74">
        <f>BH318/BG318*100</f>
        <v>100</v>
      </c>
      <c r="BJ318" s="112"/>
      <c r="BK318" s="112"/>
      <c r="BL318" s="112"/>
      <c r="BM318" s="74"/>
      <c r="BN318" s="74"/>
      <c r="BO318" s="109"/>
      <c r="BP318" s="74"/>
      <c r="BQ318" s="74"/>
      <c r="BR318" s="109"/>
      <c r="BS318" s="74"/>
      <c r="BT318" s="74"/>
      <c r="BU318" s="109"/>
      <c r="BV318" s="74"/>
      <c r="BW318" s="74"/>
      <c r="BX318" s="109"/>
      <c r="BY318" s="74"/>
      <c r="BZ318" s="74"/>
      <c r="CA318" s="109"/>
      <c r="CB318" s="74"/>
      <c r="CC318" s="74"/>
      <c r="CD318" s="74"/>
      <c r="CE318" s="74"/>
      <c r="CF318" s="74"/>
      <c r="CG318" s="74"/>
      <c r="CH318" s="74"/>
      <c r="CI318" s="74"/>
      <c r="CJ318" s="74"/>
      <c r="CK318" s="74">
        <v>633.46180000000004</v>
      </c>
      <c r="CL318" s="74">
        <v>633.46180000000004</v>
      </c>
      <c r="CM318" s="74">
        <f>CL318/CK318*100</f>
        <v>100</v>
      </c>
      <c r="CN318" s="74"/>
      <c r="CO318" s="74"/>
      <c r="CP318" s="109"/>
      <c r="CQ318" s="74"/>
      <c r="CR318" s="74"/>
      <c r="CS318" s="109"/>
      <c r="CT318" s="74"/>
      <c r="CU318" s="74"/>
      <c r="CV318" s="109"/>
      <c r="CW318" s="74"/>
      <c r="CX318" s="74"/>
      <c r="CY318" s="109"/>
      <c r="CZ318" s="74"/>
      <c r="DA318" s="74"/>
      <c r="DB318" s="109"/>
      <c r="DC318" s="74"/>
      <c r="DD318" s="74"/>
      <c r="DE318" s="109"/>
      <c r="DF318" s="74"/>
      <c r="DG318" s="74"/>
      <c r="DH318" s="78"/>
      <c r="DI318" s="78"/>
      <c r="DJ318" s="74"/>
      <c r="DK318" s="109"/>
      <c r="DL318" s="78"/>
      <c r="DM318" s="74"/>
      <c r="DN318" s="109"/>
      <c r="DO318" s="78"/>
      <c r="DP318" s="74"/>
      <c r="DQ318" s="109"/>
      <c r="DR318" s="78"/>
      <c r="DS318" s="74"/>
      <c r="DT318" s="109"/>
      <c r="DU318" s="78"/>
      <c r="DV318" s="74"/>
      <c r="DW318" s="109"/>
      <c r="DX318" s="78"/>
      <c r="DY318" s="74"/>
      <c r="DZ318" s="74"/>
      <c r="EA318" s="78"/>
      <c r="EB318" s="74"/>
      <c r="EC318" s="109"/>
      <c r="ED318" s="78"/>
      <c r="EE318" s="74"/>
      <c r="EF318" s="109"/>
      <c r="EG318" s="78"/>
      <c r="EH318" s="74"/>
      <c r="EI318" s="109"/>
      <c r="EJ318" s="78"/>
      <c r="EK318" s="74"/>
      <c r="EL318" s="109"/>
      <c r="EM318" s="78"/>
      <c r="EN318" s="74"/>
      <c r="EO318" s="109"/>
      <c r="EP318" s="74"/>
      <c r="EQ318" s="74"/>
      <c r="ER318" s="109"/>
      <c r="ES318" s="74"/>
      <c r="ET318" s="74"/>
      <c r="EU318" s="109"/>
      <c r="EV318" s="78"/>
      <c r="EW318" s="74"/>
      <c r="EX318" s="109"/>
      <c r="EY318" s="78"/>
      <c r="EZ318" s="74"/>
      <c r="FA318" s="109"/>
      <c r="FB318" s="78"/>
      <c r="FC318" s="74"/>
      <c r="FD318" s="109"/>
      <c r="FE318" s="78"/>
      <c r="FF318" s="74"/>
      <c r="FG318" s="109"/>
      <c r="FH318" s="78"/>
      <c r="FI318" s="74"/>
      <c r="FJ318" s="109"/>
      <c r="FK318" s="74"/>
      <c r="FL318" s="74"/>
      <c r="FM318" s="109"/>
      <c r="FN318" s="78"/>
      <c r="FO318" s="74"/>
      <c r="FP318" s="109"/>
      <c r="FQ318" s="74"/>
      <c r="FR318" s="74"/>
      <c r="FS318" s="109"/>
      <c r="FT318" s="74"/>
      <c r="FU318" s="74"/>
      <c r="FV318" s="109"/>
      <c r="FW318" s="74"/>
      <c r="FX318" s="74"/>
      <c r="FY318" s="109"/>
      <c r="FZ318" s="74"/>
      <c r="GA318" s="74"/>
      <c r="GB318" s="109"/>
      <c r="GC318" s="74"/>
      <c r="GD318" s="74"/>
      <c r="GE318" s="109"/>
      <c r="GF318" s="74"/>
      <c r="GG318" s="74"/>
      <c r="GH318" s="109"/>
      <c r="GI318" s="74"/>
      <c r="GJ318" s="74"/>
      <c r="GK318" s="109"/>
      <c r="GL318" s="74"/>
      <c r="GM318" s="74"/>
      <c r="GN318" s="109"/>
      <c r="GO318" s="74"/>
      <c r="GP318" s="74"/>
      <c r="GQ318" s="74"/>
      <c r="GR318" s="74"/>
      <c r="GS318" s="74"/>
      <c r="GT318" s="74"/>
      <c r="GU318" s="74"/>
      <c r="GV318" s="74"/>
      <c r="GW318" s="74"/>
      <c r="GX318" s="74"/>
      <c r="GY318" s="74"/>
      <c r="GZ318" s="74"/>
      <c r="HA318" s="74"/>
      <c r="HB318" s="74"/>
      <c r="HC318" s="74"/>
    </row>
    <row r="319" spans="1:211" s="31" customFormat="1" ht="15.75" x14ac:dyDescent="0.25">
      <c r="A319" s="41" t="s">
        <v>595</v>
      </c>
      <c r="B319" s="134">
        <f t="shared" si="1169"/>
        <v>6993</v>
      </c>
      <c r="C319" s="134">
        <f t="shared" si="1170"/>
        <v>6993</v>
      </c>
      <c r="D319" s="74">
        <f>C319/B319*100</f>
        <v>100</v>
      </c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8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112"/>
      <c r="BK319" s="112"/>
      <c r="BL319" s="112"/>
      <c r="BM319" s="74"/>
      <c r="BN319" s="74"/>
      <c r="BO319" s="109"/>
      <c r="BP319" s="74"/>
      <c r="BQ319" s="74"/>
      <c r="BR319" s="109"/>
      <c r="BS319" s="74"/>
      <c r="BT319" s="74"/>
      <c r="BU319" s="109"/>
      <c r="BV319" s="74"/>
      <c r="BW319" s="74"/>
      <c r="BX319" s="109"/>
      <c r="BY319" s="74"/>
      <c r="BZ319" s="74"/>
      <c r="CA319" s="109"/>
      <c r="CB319" s="74"/>
      <c r="CC319" s="74"/>
      <c r="CD319" s="74"/>
      <c r="CE319" s="74"/>
      <c r="CF319" s="74"/>
      <c r="CG319" s="74"/>
      <c r="CH319" s="74"/>
      <c r="CI319" s="74"/>
      <c r="CJ319" s="74"/>
      <c r="CK319" s="74"/>
      <c r="CL319" s="74"/>
      <c r="CM319" s="74"/>
      <c r="CN319" s="74"/>
      <c r="CO319" s="74"/>
      <c r="CP319" s="109"/>
      <c r="CQ319" s="74"/>
      <c r="CR319" s="74"/>
      <c r="CS319" s="109"/>
      <c r="CT319" s="74"/>
      <c r="CU319" s="74"/>
      <c r="CV319" s="109"/>
      <c r="CW319" s="74"/>
      <c r="CX319" s="74"/>
      <c r="CY319" s="109"/>
      <c r="CZ319" s="74"/>
      <c r="DA319" s="74"/>
      <c r="DB319" s="109"/>
      <c r="DC319" s="74"/>
      <c r="DD319" s="74"/>
      <c r="DE319" s="109"/>
      <c r="DF319" s="74"/>
      <c r="DG319" s="74"/>
      <c r="DH319" s="78"/>
      <c r="DI319" s="78"/>
      <c r="DJ319" s="74"/>
      <c r="DK319" s="109"/>
      <c r="DL319" s="78"/>
      <c r="DM319" s="74"/>
      <c r="DN319" s="109"/>
      <c r="DO319" s="78"/>
      <c r="DP319" s="74"/>
      <c r="DQ319" s="109"/>
      <c r="DR319" s="78"/>
      <c r="DS319" s="74"/>
      <c r="DT319" s="109"/>
      <c r="DU319" s="78"/>
      <c r="DV319" s="74"/>
      <c r="DW319" s="109"/>
      <c r="DX319" s="78">
        <v>6993</v>
      </c>
      <c r="DY319" s="74">
        <v>6993</v>
      </c>
      <c r="DZ319" s="74">
        <f t="shared" si="1310"/>
        <v>100</v>
      </c>
      <c r="EA319" s="78"/>
      <c r="EB319" s="74"/>
      <c r="EC319" s="109"/>
      <c r="ED319" s="78"/>
      <c r="EE319" s="74"/>
      <c r="EF319" s="109"/>
      <c r="EG319" s="78"/>
      <c r="EH319" s="74"/>
      <c r="EI319" s="109"/>
      <c r="EJ319" s="78"/>
      <c r="EK319" s="74"/>
      <c r="EL319" s="109"/>
      <c r="EM319" s="78"/>
      <c r="EN319" s="74"/>
      <c r="EO319" s="109"/>
      <c r="EP319" s="74"/>
      <c r="EQ319" s="74"/>
      <c r="ER319" s="109"/>
      <c r="ES319" s="74"/>
      <c r="ET319" s="74"/>
      <c r="EU319" s="109"/>
      <c r="EV319" s="78"/>
      <c r="EW319" s="74"/>
      <c r="EX319" s="109"/>
      <c r="EY319" s="78"/>
      <c r="EZ319" s="74"/>
      <c r="FA319" s="109"/>
      <c r="FB319" s="78"/>
      <c r="FC319" s="74"/>
      <c r="FD319" s="109"/>
      <c r="FE319" s="78"/>
      <c r="FF319" s="74"/>
      <c r="FG319" s="109"/>
      <c r="FH319" s="78"/>
      <c r="FI319" s="74"/>
      <c r="FJ319" s="109"/>
      <c r="FK319" s="74"/>
      <c r="FL319" s="74"/>
      <c r="FM319" s="109"/>
      <c r="FN319" s="78"/>
      <c r="FO319" s="74"/>
      <c r="FP319" s="109"/>
      <c r="FQ319" s="74"/>
      <c r="FR319" s="74"/>
      <c r="FS319" s="109"/>
      <c r="FT319" s="74"/>
      <c r="FU319" s="74"/>
      <c r="FV319" s="109"/>
      <c r="FW319" s="74"/>
      <c r="FX319" s="74"/>
      <c r="FY319" s="109"/>
      <c r="FZ319" s="74"/>
      <c r="GA319" s="74"/>
      <c r="GB319" s="109"/>
      <c r="GC319" s="74"/>
      <c r="GD319" s="74"/>
      <c r="GE319" s="109"/>
      <c r="GF319" s="74"/>
      <c r="GG319" s="74"/>
      <c r="GH319" s="109"/>
      <c r="GI319" s="74"/>
      <c r="GJ319" s="74"/>
      <c r="GK319" s="109"/>
      <c r="GL319" s="74"/>
      <c r="GM319" s="74"/>
      <c r="GN319" s="109"/>
      <c r="GO319" s="74"/>
      <c r="GP319" s="74"/>
      <c r="GQ319" s="74"/>
      <c r="GR319" s="74"/>
      <c r="GS319" s="74"/>
      <c r="GT319" s="74"/>
      <c r="GU319" s="74"/>
      <c r="GV319" s="74"/>
      <c r="GW319" s="74"/>
      <c r="GX319" s="74"/>
      <c r="GY319" s="74"/>
      <c r="GZ319" s="74"/>
      <c r="HA319" s="74"/>
      <c r="HB319" s="74"/>
      <c r="HC319" s="74"/>
    </row>
    <row r="320" spans="1:211" s="31" customFormat="1" ht="15.75" x14ac:dyDescent="0.25">
      <c r="A320" s="41" t="s">
        <v>594</v>
      </c>
      <c r="B320" s="134">
        <f t="shared" si="1169"/>
        <v>7822.6319999999996</v>
      </c>
      <c r="C320" s="134">
        <f t="shared" si="1170"/>
        <v>7181.3159999999998</v>
      </c>
      <c r="D320" s="74">
        <f>C320/B320*100</f>
        <v>91.801787429090368</v>
      </c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8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>
        <v>1282.6320000000001</v>
      </c>
      <c r="BE320" s="74">
        <v>641.31600000000003</v>
      </c>
      <c r="BF320" s="74">
        <f>BE320/BD320*100</f>
        <v>50</v>
      </c>
      <c r="BG320" s="74"/>
      <c r="BH320" s="74"/>
      <c r="BI320" s="74"/>
      <c r="BJ320" s="112"/>
      <c r="BK320" s="112"/>
      <c r="BL320" s="112"/>
      <c r="BM320" s="74"/>
      <c r="BN320" s="74"/>
      <c r="BO320" s="109"/>
      <c r="BP320" s="74"/>
      <c r="BQ320" s="74"/>
      <c r="BR320" s="109"/>
      <c r="BS320" s="74"/>
      <c r="BT320" s="74"/>
      <c r="BU320" s="109"/>
      <c r="BV320" s="74"/>
      <c r="BW320" s="74"/>
      <c r="BX320" s="109"/>
      <c r="BY320" s="74"/>
      <c r="BZ320" s="74"/>
      <c r="CA320" s="109"/>
      <c r="CB320" s="74"/>
      <c r="CC320" s="74"/>
      <c r="CD320" s="74"/>
      <c r="CE320" s="74"/>
      <c r="CF320" s="74"/>
      <c r="CG320" s="74"/>
      <c r="CH320" s="74"/>
      <c r="CI320" s="74"/>
      <c r="CJ320" s="74"/>
      <c r="CK320" s="74"/>
      <c r="CL320" s="74"/>
      <c r="CM320" s="74"/>
      <c r="CN320" s="74"/>
      <c r="CO320" s="74"/>
      <c r="CP320" s="109"/>
      <c r="CQ320" s="74"/>
      <c r="CR320" s="74"/>
      <c r="CS320" s="109"/>
      <c r="CT320" s="74"/>
      <c r="CU320" s="74"/>
      <c r="CV320" s="109"/>
      <c r="CW320" s="74"/>
      <c r="CX320" s="74"/>
      <c r="CY320" s="109"/>
      <c r="CZ320" s="74"/>
      <c r="DA320" s="74"/>
      <c r="DB320" s="109"/>
      <c r="DC320" s="74"/>
      <c r="DD320" s="74"/>
      <c r="DE320" s="109"/>
      <c r="DF320" s="74"/>
      <c r="DG320" s="74"/>
      <c r="DH320" s="78"/>
      <c r="DI320" s="78"/>
      <c r="DJ320" s="74"/>
      <c r="DK320" s="109"/>
      <c r="DL320" s="78"/>
      <c r="DM320" s="74"/>
      <c r="DN320" s="109"/>
      <c r="DO320" s="78"/>
      <c r="DP320" s="74"/>
      <c r="DQ320" s="109"/>
      <c r="DR320" s="78"/>
      <c r="DS320" s="74"/>
      <c r="DT320" s="109"/>
      <c r="DU320" s="78"/>
      <c r="DV320" s="74"/>
      <c r="DW320" s="109"/>
      <c r="DX320" s="78">
        <v>6540</v>
      </c>
      <c r="DY320" s="74">
        <v>6540</v>
      </c>
      <c r="DZ320" s="74">
        <f t="shared" si="1310"/>
        <v>100</v>
      </c>
      <c r="EA320" s="78"/>
      <c r="EB320" s="74"/>
      <c r="EC320" s="109"/>
      <c r="ED320" s="78"/>
      <c r="EE320" s="74"/>
      <c r="EF320" s="109"/>
      <c r="EG320" s="78"/>
      <c r="EH320" s="74"/>
      <c r="EI320" s="109"/>
      <c r="EJ320" s="78"/>
      <c r="EK320" s="74"/>
      <c r="EL320" s="109"/>
      <c r="EM320" s="78"/>
      <c r="EN320" s="74"/>
      <c r="EO320" s="109"/>
      <c r="EP320" s="74"/>
      <c r="EQ320" s="74"/>
      <c r="ER320" s="109"/>
      <c r="ES320" s="74"/>
      <c r="ET320" s="74"/>
      <c r="EU320" s="109"/>
      <c r="EV320" s="78"/>
      <c r="EW320" s="74"/>
      <c r="EX320" s="109"/>
      <c r="EY320" s="78"/>
      <c r="EZ320" s="74"/>
      <c r="FA320" s="109"/>
      <c r="FB320" s="78"/>
      <c r="FC320" s="74"/>
      <c r="FD320" s="109"/>
      <c r="FE320" s="78"/>
      <c r="FF320" s="74"/>
      <c r="FG320" s="109"/>
      <c r="FH320" s="78"/>
      <c r="FI320" s="74"/>
      <c r="FJ320" s="109"/>
      <c r="FK320" s="74"/>
      <c r="FL320" s="74"/>
      <c r="FM320" s="109"/>
      <c r="FN320" s="78"/>
      <c r="FO320" s="74"/>
      <c r="FP320" s="109"/>
      <c r="FQ320" s="74"/>
      <c r="FR320" s="74"/>
      <c r="FS320" s="109"/>
      <c r="FT320" s="74"/>
      <c r="FU320" s="74"/>
      <c r="FV320" s="109"/>
      <c r="FW320" s="74"/>
      <c r="FX320" s="74"/>
      <c r="FY320" s="109"/>
      <c r="FZ320" s="74"/>
      <c r="GA320" s="74"/>
      <c r="GB320" s="109"/>
      <c r="GC320" s="74"/>
      <c r="GD320" s="74"/>
      <c r="GE320" s="109"/>
      <c r="GF320" s="74"/>
      <c r="GG320" s="74"/>
      <c r="GH320" s="109"/>
      <c r="GI320" s="74"/>
      <c r="GJ320" s="74"/>
      <c r="GK320" s="109"/>
      <c r="GL320" s="74"/>
      <c r="GM320" s="74"/>
      <c r="GN320" s="109"/>
      <c r="GO320" s="74"/>
      <c r="GP320" s="74"/>
      <c r="GQ320" s="74"/>
      <c r="GR320" s="74"/>
      <c r="GS320" s="74"/>
      <c r="GT320" s="74"/>
      <c r="GU320" s="74"/>
      <c r="GV320" s="74"/>
      <c r="GW320" s="74"/>
      <c r="GX320" s="74"/>
      <c r="GY320" s="74"/>
      <c r="GZ320" s="74"/>
      <c r="HA320" s="74"/>
      <c r="HB320" s="74"/>
      <c r="HC320" s="74"/>
    </row>
    <row r="321" spans="1:211" s="31" customFormat="1" ht="15.75" x14ac:dyDescent="0.25">
      <c r="A321" s="41" t="s">
        <v>285</v>
      </c>
      <c r="B321" s="134">
        <f t="shared" si="1169"/>
        <v>5907</v>
      </c>
      <c r="C321" s="134">
        <f t="shared" si="1170"/>
        <v>5877.4650000000001</v>
      </c>
      <c r="D321" s="74">
        <f t="shared" ref="D321:D324" si="1447">C321/B321*100</f>
        <v>99.5</v>
      </c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8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112"/>
      <c r="BK321" s="112"/>
      <c r="BL321" s="112"/>
      <c r="BM321" s="74"/>
      <c r="BN321" s="74"/>
      <c r="BO321" s="109"/>
      <c r="BP321" s="74"/>
      <c r="BQ321" s="74"/>
      <c r="BR321" s="109"/>
      <c r="BS321" s="74"/>
      <c r="BT321" s="74"/>
      <c r="BU321" s="109"/>
      <c r="BV321" s="74"/>
      <c r="BW321" s="74"/>
      <c r="BX321" s="109"/>
      <c r="BY321" s="74"/>
      <c r="BZ321" s="74"/>
      <c r="CA321" s="109"/>
      <c r="CB321" s="74"/>
      <c r="CC321" s="74"/>
      <c r="CD321" s="109"/>
      <c r="CE321" s="74"/>
      <c r="CF321" s="74"/>
      <c r="CG321" s="109"/>
      <c r="CH321" s="74"/>
      <c r="CI321" s="74"/>
      <c r="CJ321" s="109"/>
      <c r="CK321" s="74"/>
      <c r="CL321" s="74"/>
      <c r="CM321" s="109"/>
      <c r="CN321" s="74"/>
      <c r="CO321" s="74"/>
      <c r="CP321" s="109"/>
      <c r="CQ321" s="74"/>
      <c r="CR321" s="74"/>
      <c r="CS321" s="109"/>
      <c r="CT321" s="74"/>
      <c r="CU321" s="74"/>
      <c r="CV321" s="109"/>
      <c r="CW321" s="74"/>
      <c r="CX321" s="74"/>
      <c r="CY321" s="109"/>
      <c r="CZ321" s="74"/>
      <c r="DA321" s="74"/>
      <c r="DB321" s="109"/>
      <c r="DC321" s="74"/>
      <c r="DD321" s="74"/>
      <c r="DE321" s="109"/>
      <c r="DF321" s="74"/>
      <c r="DG321" s="74"/>
      <c r="DH321" s="78"/>
      <c r="DI321" s="78"/>
      <c r="DJ321" s="74"/>
      <c r="DK321" s="109"/>
      <c r="DL321" s="78"/>
      <c r="DM321" s="74"/>
      <c r="DN321" s="109"/>
      <c r="DO321" s="78"/>
      <c r="DP321" s="74"/>
      <c r="DQ321" s="109"/>
      <c r="DR321" s="78"/>
      <c r="DS321" s="74"/>
      <c r="DT321" s="109"/>
      <c r="DU321" s="78"/>
      <c r="DV321" s="74"/>
      <c r="DW321" s="109"/>
      <c r="DX321" s="78">
        <v>5907</v>
      </c>
      <c r="DY321" s="74">
        <v>5877.4650000000001</v>
      </c>
      <c r="DZ321" s="74">
        <f t="shared" si="1310"/>
        <v>99.5</v>
      </c>
      <c r="EA321" s="78"/>
      <c r="EB321" s="74"/>
      <c r="EC321" s="109"/>
      <c r="ED321" s="78"/>
      <c r="EE321" s="74"/>
      <c r="EF321" s="109"/>
      <c r="EG321" s="78"/>
      <c r="EH321" s="74"/>
      <c r="EI321" s="109"/>
      <c r="EJ321" s="78"/>
      <c r="EK321" s="74"/>
      <c r="EL321" s="109"/>
      <c r="EM321" s="78"/>
      <c r="EN321" s="74"/>
      <c r="EO321" s="109"/>
      <c r="EP321" s="74"/>
      <c r="EQ321" s="74"/>
      <c r="ER321" s="109"/>
      <c r="ES321" s="74"/>
      <c r="ET321" s="74"/>
      <c r="EU321" s="109"/>
      <c r="EV321" s="78"/>
      <c r="EW321" s="74"/>
      <c r="EX321" s="109"/>
      <c r="EY321" s="78"/>
      <c r="EZ321" s="74"/>
      <c r="FA321" s="109"/>
      <c r="FB321" s="78"/>
      <c r="FC321" s="74"/>
      <c r="FD321" s="109"/>
      <c r="FE321" s="78"/>
      <c r="FF321" s="74"/>
      <c r="FG321" s="109"/>
      <c r="FH321" s="78"/>
      <c r="FI321" s="74"/>
      <c r="FJ321" s="109"/>
      <c r="FK321" s="74"/>
      <c r="FL321" s="74"/>
      <c r="FM321" s="109"/>
      <c r="FN321" s="78"/>
      <c r="FO321" s="74"/>
      <c r="FP321" s="109"/>
      <c r="FQ321" s="74"/>
      <c r="FR321" s="74"/>
      <c r="FS321" s="109"/>
      <c r="FT321" s="74"/>
      <c r="FU321" s="74"/>
      <c r="FV321" s="109"/>
      <c r="FW321" s="74"/>
      <c r="FX321" s="74"/>
      <c r="FY321" s="109"/>
      <c r="FZ321" s="74"/>
      <c r="GA321" s="74"/>
      <c r="GB321" s="109"/>
      <c r="GC321" s="74"/>
      <c r="GD321" s="74"/>
      <c r="GE321" s="109"/>
      <c r="GF321" s="74"/>
      <c r="GG321" s="74"/>
      <c r="GH321" s="109"/>
      <c r="GI321" s="74"/>
      <c r="GJ321" s="74"/>
      <c r="GK321" s="109"/>
      <c r="GL321" s="74"/>
      <c r="GM321" s="74"/>
      <c r="GN321" s="109"/>
      <c r="GO321" s="74"/>
      <c r="GP321" s="74"/>
      <c r="GQ321" s="74"/>
      <c r="GR321" s="74"/>
      <c r="GS321" s="74"/>
      <c r="GT321" s="74"/>
      <c r="GU321" s="74"/>
      <c r="GV321" s="74"/>
      <c r="GW321" s="74"/>
      <c r="GX321" s="74"/>
      <c r="GY321" s="74"/>
      <c r="GZ321" s="74"/>
      <c r="HA321" s="74"/>
      <c r="HB321" s="74"/>
      <c r="HC321" s="74"/>
    </row>
    <row r="322" spans="1:211" s="31" customFormat="1" ht="15.75" x14ac:dyDescent="0.25">
      <c r="A322" s="41" t="s">
        <v>593</v>
      </c>
      <c r="B322" s="134">
        <f t="shared" si="1169"/>
        <v>8892.2800000000007</v>
      </c>
      <c r="C322" s="134">
        <f t="shared" si="1170"/>
        <v>8892.2800000000007</v>
      </c>
      <c r="D322" s="74">
        <f t="shared" si="1447"/>
        <v>100</v>
      </c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8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>
        <v>924.28</v>
      </c>
      <c r="BE322" s="74">
        <v>924.28</v>
      </c>
      <c r="BF322" s="74">
        <f t="shared" ref="BF322:BF385" si="1448">BE322/BD322*100</f>
        <v>100</v>
      </c>
      <c r="BG322" s="74"/>
      <c r="BH322" s="74"/>
      <c r="BI322" s="74"/>
      <c r="BJ322" s="112"/>
      <c r="BK322" s="112"/>
      <c r="BL322" s="112"/>
      <c r="BM322" s="74"/>
      <c r="BN322" s="74"/>
      <c r="BO322" s="109"/>
      <c r="BP322" s="74"/>
      <c r="BQ322" s="74"/>
      <c r="BR322" s="109"/>
      <c r="BS322" s="74"/>
      <c r="BT322" s="74"/>
      <c r="BU322" s="109"/>
      <c r="BV322" s="74"/>
      <c r="BW322" s="74"/>
      <c r="BX322" s="109"/>
      <c r="BY322" s="74"/>
      <c r="BZ322" s="74"/>
      <c r="CA322" s="109"/>
      <c r="CB322" s="74"/>
      <c r="CC322" s="74"/>
      <c r="CD322" s="109"/>
      <c r="CE322" s="74"/>
      <c r="CF322" s="74"/>
      <c r="CG322" s="109"/>
      <c r="CH322" s="74"/>
      <c r="CI322" s="74"/>
      <c r="CJ322" s="109"/>
      <c r="CK322" s="74"/>
      <c r="CL322" s="74"/>
      <c r="CM322" s="109"/>
      <c r="CN322" s="74"/>
      <c r="CO322" s="74"/>
      <c r="CP322" s="109"/>
      <c r="CQ322" s="74"/>
      <c r="CR322" s="74"/>
      <c r="CS322" s="109"/>
      <c r="CT322" s="74"/>
      <c r="CU322" s="74"/>
      <c r="CV322" s="109"/>
      <c r="CW322" s="74"/>
      <c r="CX322" s="74"/>
      <c r="CY322" s="109"/>
      <c r="CZ322" s="74"/>
      <c r="DA322" s="74"/>
      <c r="DB322" s="109"/>
      <c r="DC322" s="74"/>
      <c r="DD322" s="74"/>
      <c r="DE322" s="109"/>
      <c r="DF322" s="74"/>
      <c r="DG322" s="74"/>
      <c r="DH322" s="78"/>
      <c r="DI322" s="78"/>
      <c r="DJ322" s="74"/>
      <c r="DK322" s="109"/>
      <c r="DL322" s="78"/>
      <c r="DM322" s="74"/>
      <c r="DN322" s="109"/>
      <c r="DO322" s="78"/>
      <c r="DP322" s="74"/>
      <c r="DQ322" s="109"/>
      <c r="DR322" s="78"/>
      <c r="DS322" s="74"/>
      <c r="DT322" s="109"/>
      <c r="DU322" s="78"/>
      <c r="DV322" s="74"/>
      <c r="DW322" s="109"/>
      <c r="DX322" s="78">
        <v>7968</v>
      </c>
      <c r="DY322" s="74">
        <v>7968</v>
      </c>
      <c r="DZ322" s="74">
        <f t="shared" si="1310"/>
        <v>100</v>
      </c>
      <c r="EA322" s="78"/>
      <c r="EB322" s="74"/>
      <c r="EC322" s="109"/>
      <c r="ED322" s="78"/>
      <c r="EE322" s="74"/>
      <c r="EF322" s="109"/>
      <c r="EG322" s="78"/>
      <c r="EH322" s="74"/>
      <c r="EI322" s="109"/>
      <c r="EJ322" s="78"/>
      <c r="EK322" s="74"/>
      <c r="EL322" s="109"/>
      <c r="EM322" s="78"/>
      <c r="EN322" s="74"/>
      <c r="EO322" s="109"/>
      <c r="EP322" s="74"/>
      <c r="EQ322" s="74"/>
      <c r="ER322" s="109"/>
      <c r="ES322" s="74"/>
      <c r="ET322" s="74"/>
      <c r="EU322" s="109"/>
      <c r="EV322" s="78"/>
      <c r="EW322" s="74"/>
      <c r="EX322" s="109"/>
      <c r="EY322" s="78"/>
      <c r="EZ322" s="74"/>
      <c r="FA322" s="109"/>
      <c r="FB322" s="78"/>
      <c r="FC322" s="74"/>
      <c r="FD322" s="109"/>
      <c r="FE322" s="78"/>
      <c r="FF322" s="74"/>
      <c r="FG322" s="109"/>
      <c r="FH322" s="78"/>
      <c r="FI322" s="74"/>
      <c r="FJ322" s="109"/>
      <c r="FK322" s="74"/>
      <c r="FL322" s="74"/>
      <c r="FM322" s="109"/>
      <c r="FN322" s="78"/>
      <c r="FO322" s="74"/>
      <c r="FP322" s="109"/>
      <c r="FQ322" s="74"/>
      <c r="FR322" s="74"/>
      <c r="FS322" s="109"/>
      <c r="FT322" s="74"/>
      <c r="FU322" s="74"/>
      <c r="FV322" s="109"/>
      <c r="FW322" s="74"/>
      <c r="FX322" s="74"/>
      <c r="FY322" s="109"/>
      <c r="FZ322" s="74"/>
      <c r="GA322" s="74"/>
      <c r="GB322" s="109"/>
      <c r="GC322" s="74"/>
      <c r="GD322" s="74"/>
      <c r="GE322" s="109"/>
      <c r="GF322" s="74"/>
      <c r="GG322" s="74"/>
      <c r="GH322" s="109"/>
      <c r="GI322" s="74"/>
      <c r="GJ322" s="74"/>
      <c r="GK322" s="109"/>
      <c r="GL322" s="74"/>
      <c r="GM322" s="74"/>
      <c r="GN322" s="109"/>
      <c r="GO322" s="74"/>
      <c r="GP322" s="74"/>
      <c r="GQ322" s="74"/>
      <c r="GR322" s="74"/>
      <c r="GS322" s="74"/>
      <c r="GT322" s="74"/>
      <c r="GU322" s="74"/>
      <c r="GV322" s="74"/>
      <c r="GW322" s="74"/>
      <c r="GX322" s="74"/>
      <c r="GY322" s="74"/>
      <c r="GZ322" s="74"/>
      <c r="HA322" s="74"/>
      <c r="HB322" s="74"/>
      <c r="HC322" s="74"/>
    </row>
    <row r="323" spans="1:211" s="31" customFormat="1" ht="15.75" x14ac:dyDescent="0.25">
      <c r="A323" s="41" t="s">
        <v>596</v>
      </c>
      <c r="B323" s="134">
        <f t="shared" si="1169"/>
        <v>7197</v>
      </c>
      <c r="C323" s="134">
        <f t="shared" si="1170"/>
        <v>5911.848</v>
      </c>
      <c r="D323" s="74">
        <f t="shared" si="1447"/>
        <v>82.143226344310122</v>
      </c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8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112"/>
      <c r="BK323" s="112"/>
      <c r="BL323" s="112"/>
      <c r="BM323" s="74"/>
      <c r="BN323" s="74"/>
      <c r="BO323" s="109"/>
      <c r="BP323" s="74"/>
      <c r="BQ323" s="74"/>
      <c r="BR323" s="109"/>
      <c r="BS323" s="74"/>
      <c r="BT323" s="74"/>
      <c r="BU323" s="109"/>
      <c r="BV323" s="74"/>
      <c r="BW323" s="74"/>
      <c r="BX323" s="109"/>
      <c r="BY323" s="74"/>
      <c r="BZ323" s="74"/>
      <c r="CA323" s="109"/>
      <c r="CB323" s="74"/>
      <c r="CC323" s="74"/>
      <c r="CD323" s="109"/>
      <c r="CE323" s="74"/>
      <c r="CF323" s="74"/>
      <c r="CG323" s="109"/>
      <c r="CH323" s="74"/>
      <c r="CI323" s="74"/>
      <c r="CJ323" s="109"/>
      <c r="CK323" s="74"/>
      <c r="CL323" s="74"/>
      <c r="CM323" s="109"/>
      <c r="CN323" s="74"/>
      <c r="CO323" s="74"/>
      <c r="CP323" s="109"/>
      <c r="CQ323" s="74"/>
      <c r="CR323" s="74"/>
      <c r="CS323" s="109"/>
      <c r="CT323" s="74"/>
      <c r="CU323" s="74"/>
      <c r="CV323" s="109"/>
      <c r="CW323" s="74"/>
      <c r="CX323" s="74"/>
      <c r="CY323" s="109"/>
      <c r="CZ323" s="74"/>
      <c r="DA323" s="74"/>
      <c r="DB323" s="109"/>
      <c r="DC323" s="74"/>
      <c r="DD323" s="74"/>
      <c r="DE323" s="109"/>
      <c r="DF323" s="74"/>
      <c r="DG323" s="74"/>
      <c r="DH323" s="78"/>
      <c r="DI323" s="78"/>
      <c r="DJ323" s="74"/>
      <c r="DK323" s="109"/>
      <c r="DL323" s="78"/>
      <c r="DM323" s="74"/>
      <c r="DN323" s="109"/>
      <c r="DO323" s="78"/>
      <c r="DP323" s="74"/>
      <c r="DQ323" s="109"/>
      <c r="DR323" s="78"/>
      <c r="DS323" s="74"/>
      <c r="DT323" s="109"/>
      <c r="DU323" s="78"/>
      <c r="DV323" s="74"/>
      <c r="DW323" s="109"/>
      <c r="DX323" s="78">
        <v>7197</v>
      </c>
      <c r="DY323" s="74">
        <v>5911.848</v>
      </c>
      <c r="DZ323" s="74">
        <f t="shared" si="1310"/>
        <v>82.143226344310122</v>
      </c>
      <c r="EA323" s="78"/>
      <c r="EB323" s="74"/>
      <c r="EC323" s="109"/>
      <c r="ED323" s="78"/>
      <c r="EE323" s="74"/>
      <c r="EF323" s="109"/>
      <c r="EG323" s="78"/>
      <c r="EH323" s="74"/>
      <c r="EI323" s="109"/>
      <c r="EJ323" s="78"/>
      <c r="EK323" s="74"/>
      <c r="EL323" s="109"/>
      <c r="EM323" s="78"/>
      <c r="EN323" s="74"/>
      <c r="EO323" s="109"/>
      <c r="EP323" s="74"/>
      <c r="EQ323" s="74"/>
      <c r="ER323" s="109"/>
      <c r="ES323" s="74"/>
      <c r="ET323" s="74"/>
      <c r="EU323" s="109"/>
      <c r="EV323" s="78"/>
      <c r="EW323" s="74"/>
      <c r="EX323" s="109"/>
      <c r="EY323" s="78"/>
      <c r="EZ323" s="74"/>
      <c r="FA323" s="109"/>
      <c r="FB323" s="78"/>
      <c r="FC323" s="74"/>
      <c r="FD323" s="109"/>
      <c r="FE323" s="78"/>
      <c r="FF323" s="74"/>
      <c r="FG323" s="109"/>
      <c r="FH323" s="78"/>
      <c r="FI323" s="74"/>
      <c r="FJ323" s="109"/>
      <c r="FK323" s="74"/>
      <c r="FL323" s="74"/>
      <c r="FM323" s="109"/>
      <c r="FN323" s="78"/>
      <c r="FO323" s="74"/>
      <c r="FP323" s="109"/>
      <c r="FQ323" s="74"/>
      <c r="FR323" s="74"/>
      <c r="FS323" s="109"/>
      <c r="FT323" s="74"/>
      <c r="FU323" s="74"/>
      <c r="FV323" s="109"/>
      <c r="FW323" s="74"/>
      <c r="FX323" s="74"/>
      <c r="FY323" s="109"/>
      <c r="FZ323" s="74"/>
      <c r="GA323" s="74"/>
      <c r="GB323" s="109"/>
      <c r="GC323" s="74"/>
      <c r="GD323" s="74"/>
      <c r="GE323" s="109"/>
      <c r="GF323" s="74"/>
      <c r="GG323" s="74"/>
      <c r="GH323" s="109"/>
      <c r="GI323" s="74"/>
      <c r="GJ323" s="74"/>
      <c r="GK323" s="109"/>
      <c r="GL323" s="74"/>
      <c r="GM323" s="74"/>
      <c r="GN323" s="109"/>
      <c r="GO323" s="74"/>
      <c r="GP323" s="74"/>
      <c r="GQ323" s="74"/>
      <c r="GR323" s="74"/>
      <c r="GS323" s="74"/>
      <c r="GT323" s="74"/>
      <c r="GU323" s="74"/>
      <c r="GV323" s="74"/>
      <c r="GW323" s="74"/>
      <c r="GX323" s="74"/>
      <c r="GY323" s="74"/>
      <c r="GZ323" s="74"/>
      <c r="HA323" s="74"/>
      <c r="HB323" s="74"/>
      <c r="HC323" s="74"/>
    </row>
    <row r="324" spans="1:211" s="31" customFormat="1" ht="15.75" x14ac:dyDescent="0.25">
      <c r="A324" s="41" t="s">
        <v>592</v>
      </c>
      <c r="B324" s="134">
        <f t="shared" si="1169"/>
        <v>8732.3169999999991</v>
      </c>
      <c r="C324" s="134">
        <f t="shared" si="1170"/>
        <v>8732.3169999999991</v>
      </c>
      <c r="D324" s="74">
        <f t="shared" si="1447"/>
        <v>100</v>
      </c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8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>
        <v>395.31700000000001</v>
      </c>
      <c r="BE324" s="74">
        <v>395.31700000000001</v>
      </c>
      <c r="BF324" s="74">
        <f t="shared" si="1448"/>
        <v>100</v>
      </c>
      <c r="BG324" s="74"/>
      <c r="BH324" s="74"/>
      <c r="BI324" s="74"/>
      <c r="BJ324" s="112"/>
      <c r="BK324" s="112"/>
      <c r="BL324" s="112"/>
      <c r="BM324" s="74"/>
      <c r="BN324" s="74"/>
      <c r="BO324" s="109"/>
      <c r="BP324" s="74"/>
      <c r="BQ324" s="74"/>
      <c r="BR324" s="109"/>
      <c r="BS324" s="74"/>
      <c r="BT324" s="74"/>
      <c r="BU324" s="109"/>
      <c r="BV324" s="74"/>
      <c r="BW324" s="74"/>
      <c r="BX324" s="109"/>
      <c r="BY324" s="74"/>
      <c r="BZ324" s="74"/>
      <c r="CA324" s="109"/>
      <c r="CB324" s="74"/>
      <c r="CC324" s="74"/>
      <c r="CD324" s="109"/>
      <c r="CE324" s="74"/>
      <c r="CF324" s="74"/>
      <c r="CG324" s="109"/>
      <c r="CH324" s="74"/>
      <c r="CI324" s="74"/>
      <c r="CJ324" s="109"/>
      <c r="CK324" s="74"/>
      <c r="CL324" s="74"/>
      <c r="CM324" s="109"/>
      <c r="CN324" s="74"/>
      <c r="CO324" s="74"/>
      <c r="CP324" s="109"/>
      <c r="CQ324" s="74"/>
      <c r="CR324" s="74"/>
      <c r="CS324" s="109"/>
      <c r="CT324" s="74"/>
      <c r="CU324" s="74"/>
      <c r="CV324" s="109"/>
      <c r="CW324" s="74"/>
      <c r="CX324" s="74"/>
      <c r="CY324" s="109"/>
      <c r="CZ324" s="74"/>
      <c r="DA324" s="74"/>
      <c r="DB324" s="109"/>
      <c r="DC324" s="74"/>
      <c r="DD324" s="74"/>
      <c r="DE324" s="109"/>
      <c r="DF324" s="74"/>
      <c r="DG324" s="74"/>
      <c r="DH324" s="78"/>
      <c r="DI324" s="78"/>
      <c r="DJ324" s="74"/>
      <c r="DK324" s="109"/>
      <c r="DL324" s="78"/>
      <c r="DM324" s="74"/>
      <c r="DN324" s="109"/>
      <c r="DO324" s="78"/>
      <c r="DP324" s="74"/>
      <c r="DQ324" s="109"/>
      <c r="DR324" s="78"/>
      <c r="DS324" s="74"/>
      <c r="DT324" s="109"/>
      <c r="DU324" s="78"/>
      <c r="DV324" s="74"/>
      <c r="DW324" s="109"/>
      <c r="DX324" s="78">
        <v>8337</v>
      </c>
      <c r="DY324" s="74">
        <v>8337</v>
      </c>
      <c r="DZ324" s="74">
        <f t="shared" si="1310"/>
        <v>100</v>
      </c>
      <c r="EA324" s="78"/>
      <c r="EB324" s="74"/>
      <c r="EC324" s="109"/>
      <c r="ED324" s="78"/>
      <c r="EE324" s="74"/>
      <c r="EF324" s="109"/>
      <c r="EG324" s="78"/>
      <c r="EH324" s="74"/>
      <c r="EI324" s="109"/>
      <c r="EJ324" s="78"/>
      <c r="EK324" s="74"/>
      <c r="EL324" s="109"/>
      <c r="EM324" s="78"/>
      <c r="EN324" s="74"/>
      <c r="EO324" s="109"/>
      <c r="EP324" s="74"/>
      <c r="EQ324" s="74"/>
      <c r="ER324" s="109"/>
      <c r="ES324" s="74"/>
      <c r="ET324" s="74"/>
      <c r="EU324" s="109"/>
      <c r="EV324" s="78"/>
      <c r="EW324" s="74"/>
      <c r="EX324" s="109"/>
      <c r="EY324" s="78"/>
      <c r="EZ324" s="74"/>
      <c r="FA324" s="109"/>
      <c r="FB324" s="78"/>
      <c r="FC324" s="74"/>
      <c r="FD324" s="109"/>
      <c r="FE324" s="78"/>
      <c r="FF324" s="74"/>
      <c r="FG324" s="109"/>
      <c r="FH324" s="78"/>
      <c r="FI324" s="74"/>
      <c r="FJ324" s="109"/>
      <c r="FK324" s="74"/>
      <c r="FL324" s="74"/>
      <c r="FM324" s="109"/>
      <c r="FN324" s="78"/>
      <c r="FO324" s="74"/>
      <c r="FP324" s="109"/>
      <c r="FQ324" s="74"/>
      <c r="FR324" s="74"/>
      <c r="FS324" s="109"/>
      <c r="FT324" s="74"/>
      <c r="FU324" s="74"/>
      <c r="FV324" s="109"/>
      <c r="FW324" s="74"/>
      <c r="FX324" s="74"/>
      <c r="FY324" s="109"/>
      <c r="FZ324" s="74"/>
      <c r="GA324" s="74"/>
      <c r="GB324" s="109"/>
      <c r="GC324" s="74"/>
      <c r="GD324" s="74"/>
      <c r="GE324" s="109"/>
      <c r="GF324" s="74"/>
      <c r="GG324" s="74"/>
      <c r="GH324" s="109"/>
      <c r="GI324" s="74"/>
      <c r="GJ324" s="74"/>
      <c r="GK324" s="109"/>
      <c r="GL324" s="74"/>
      <c r="GM324" s="74"/>
      <c r="GN324" s="109"/>
      <c r="GO324" s="74"/>
      <c r="GP324" s="74"/>
      <c r="GQ324" s="74"/>
      <c r="GR324" s="74"/>
      <c r="GS324" s="74"/>
      <c r="GT324" s="74"/>
      <c r="GU324" s="74"/>
      <c r="GV324" s="74"/>
      <c r="GW324" s="74"/>
      <c r="GX324" s="74"/>
      <c r="GY324" s="74"/>
      <c r="GZ324" s="74"/>
      <c r="HA324" s="74"/>
      <c r="HB324" s="74"/>
      <c r="HC324" s="74"/>
    </row>
    <row r="325" spans="1:211" s="32" customFormat="1" ht="31.5" x14ac:dyDescent="0.25">
      <c r="A325" s="40" t="s">
        <v>409</v>
      </c>
      <c r="B325" s="133">
        <f t="shared" si="1169"/>
        <v>94670.984400000001</v>
      </c>
      <c r="C325" s="133">
        <f t="shared" si="1170"/>
        <v>74981.445939999991</v>
      </c>
      <c r="D325" s="91">
        <f t="shared" ref="D325" si="1449">C325/B325*100</f>
        <v>79.202140355054752</v>
      </c>
      <c r="E325" s="92">
        <f t="shared" ref="E325:BL325" si="1450">E326+E327+E329+E330+E331+E332+E333+E334</f>
        <v>0</v>
      </c>
      <c r="F325" s="92">
        <f t="shared" si="1450"/>
        <v>0</v>
      </c>
      <c r="G325" s="92"/>
      <c r="H325" s="92">
        <f t="shared" si="1450"/>
        <v>0</v>
      </c>
      <c r="I325" s="92">
        <f t="shared" si="1450"/>
        <v>0</v>
      </c>
      <c r="J325" s="92">
        <f t="shared" si="1450"/>
        <v>0</v>
      </c>
      <c r="K325" s="92">
        <f t="shared" ref="K325:M325" si="1451">K326+K327+K329+K330+K331+K332+K333+K334</f>
        <v>0</v>
      </c>
      <c r="L325" s="92">
        <f t="shared" si="1451"/>
        <v>0</v>
      </c>
      <c r="M325" s="92">
        <f t="shared" si="1451"/>
        <v>0</v>
      </c>
      <c r="N325" s="92">
        <f t="shared" ref="N325:P325" si="1452">N326+N327+N329+N330+N331+N332+N333+N334</f>
        <v>0</v>
      </c>
      <c r="O325" s="92">
        <f t="shared" si="1452"/>
        <v>0</v>
      </c>
      <c r="P325" s="92">
        <f t="shared" si="1452"/>
        <v>0</v>
      </c>
      <c r="Q325" s="92">
        <f t="shared" ref="Q325:S325" si="1453">Q326+Q327+Q329+Q330+Q331+Q332+Q333+Q334</f>
        <v>0</v>
      </c>
      <c r="R325" s="92">
        <f t="shared" si="1453"/>
        <v>0</v>
      </c>
      <c r="S325" s="92">
        <f t="shared" si="1453"/>
        <v>0</v>
      </c>
      <c r="T325" s="92">
        <f t="shared" ref="T325:V325" si="1454">T326+T327+T329+T330+T331+T332+T333+T334</f>
        <v>0</v>
      </c>
      <c r="U325" s="92">
        <f t="shared" si="1454"/>
        <v>0</v>
      </c>
      <c r="V325" s="92">
        <f t="shared" si="1454"/>
        <v>0</v>
      </c>
      <c r="W325" s="92">
        <f t="shared" ref="W325:Y325" si="1455">W326+W327+W329+W330+W331+W332+W333+W334</f>
        <v>0</v>
      </c>
      <c r="X325" s="92">
        <f t="shared" si="1455"/>
        <v>0</v>
      </c>
      <c r="Y325" s="92">
        <f t="shared" si="1455"/>
        <v>0</v>
      </c>
      <c r="Z325" s="92">
        <f t="shared" si="1450"/>
        <v>262.70999999999998</v>
      </c>
      <c r="AA325" s="92">
        <f t="shared" si="1450"/>
        <v>262.70999999999998</v>
      </c>
      <c r="AB325" s="92">
        <f t="shared" si="1367"/>
        <v>100</v>
      </c>
      <c r="AC325" s="92">
        <f t="shared" si="1450"/>
        <v>0</v>
      </c>
      <c r="AD325" s="92">
        <f t="shared" si="1450"/>
        <v>0</v>
      </c>
      <c r="AE325" s="92">
        <f t="shared" si="1450"/>
        <v>0</v>
      </c>
      <c r="AF325" s="92">
        <f t="shared" si="1450"/>
        <v>0</v>
      </c>
      <c r="AG325" s="92">
        <f t="shared" si="1450"/>
        <v>0</v>
      </c>
      <c r="AH325" s="92">
        <f t="shared" si="1450"/>
        <v>0</v>
      </c>
      <c r="AI325" s="92">
        <f t="shared" si="1450"/>
        <v>0</v>
      </c>
      <c r="AJ325" s="92">
        <f t="shared" si="1450"/>
        <v>0</v>
      </c>
      <c r="AK325" s="92"/>
      <c r="AL325" s="92">
        <f t="shared" si="1450"/>
        <v>0</v>
      </c>
      <c r="AM325" s="92">
        <f t="shared" si="1450"/>
        <v>0</v>
      </c>
      <c r="AN325" s="92"/>
      <c r="AO325" s="92">
        <f t="shared" si="1450"/>
        <v>0</v>
      </c>
      <c r="AP325" s="92">
        <f t="shared" si="1450"/>
        <v>0</v>
      </c>
      <c r="AQ325" s="91"/>
      <c r="AR325" s="92">
        <f t="shared" ref="AR325:AS325" si="1456">AR326+AR327+AR329+AR330+AR331+AR332+AR333+AR334</f>
        <v>78.524000000000001</v>
      </c>
      <c r="AS325" s="92">
        <f t="shared" si="1456"/>
        <v>78.524000000000001</v>
      </c>
      <c r="AT325" s="91">
        <f>AS325/AR325*100</f>
        <v>100</v>
      </c>
      <c r="AU325" s="92"/>
      <c r="AV325" s="92"/>
      <c r="AW325" s="91"/>
      <c r="AX325" s="92"/>
      <c r="AY325" s="92"/>
      <c r="AZ325" s="91"/>
      <c r="BA325" s="92">
        <f t="shared" si="1450"/>
        <v>0</v>
      </c>
      <c r="BB325" s="92">
        <f t="shared" si="1450"/>
        <v>0</v>
      </c>
      <c r="BC325" s="92">
        <f t="shared" si="1450"/>
        <v>0</v>
      </c>
      <c r="BD325" s="92">
        <f t="shared" si="1450"/>
        <v>3537.7240000000002</v>
      </c>
      <c r="BE325" s="92">
        <f t="shared" si="1450"/>
        <v>2746.2629999999999</v>
      </c>
      <c r="BF325" s="91">
        <f t="shared" si="1448"/>
        <v>77.6279608019167</v>
      </c>
      <c r="BG325" s="92">
        <f t="shared" si="1450"/>
        <v>11000</v>
      </c>
      <c r="BH325" s="92">
        <f t="shared" si="1450"/>
        <v>11000</v>
      </c>
      <c r="BI325" s="91">
        <f t="shared" ref="BI325" si="1457">BH325/BG325*100</f>
        <v>100</v>
      </c>
      <c r="BJ325" s="92">
        <f t="shared" si="1450"/>
        <v>10325.4</v>
      </c>
      <c r="BK325" s="92">
        <f t="shared" si="1450"/>
        <v>6883.6</v>
      </c>
      <c r="BL325" s="92">
        <f t="shared" si="1450"/>
        <v>66.666666666666671</v>
      </c>
      <c r="BM325" s="92">
        <f t="shared" ref="BM325:DG325" si="1458">BM326+BM327+BM329+BM330+BM331+BM332+BM333+BM334</f>
        <v>0</v>
      </c>
      <c r="BN325" s="92">
        <f t="shared" si="1458"/>
        <v>0</v>
      </c>
      <c r="BO325" s="92">
        <f t="shared" si="1458"/>
        <v>0</v>
      </c>
      <c r="BP325" s="92">
        <f t="shared" ref="BP325:BR325" si="1459">BP326+BP327+BP329+BP330+BP331+BP332+BP333+BP334</f>
        <v>0</v>
      </c>
      <c r="BQ325" s="92">
        <f t="shared" si="1459"/>
        <v>0</v>
      </c>
      <c r="BR325" s="92">
        <f t="shared" si="1459"/>
        <v>0</v>
      </c>
      <c r="BS325" s="92">
        <f t="shared" si="1458"/>
        <v>2773.125</v>
      </c>
      <c r="BT325" s="92">
        <f t="shared" si="1458"/>
        <v>1548.46498</v>
      </c>
      <c r="BU325" s="92">
        <f t="shared" si="1458"/>
        <v>55.83826837953572</v>
      </c>
      <c r="BV325" s="92">
        <f t="shared" ref="BV325:BW325" si="1460">BV326+BV327+BV329+BV330+BV331+BV332+BV333+BV334</f>
        <v>329.77499999999998</v>
      </c>
      <c r="BW325" s="92">
        <f t="shared" si="1460"/>
        <v>0</v>
      </c>
      <c r="BX325" s="92">
        <f t="shared" ref="BX325:BX326" si="1461">BW325/BV325*100</f>
        <v>0</v>
      </c>
      <c r="BY325" s="92">
        <f t="shared" ref="BY325:CA325" si="1462">BY326+BY327+BY329+BY330+BY331+BY332+BY333+BY334</f>
        <v>560</v>
      </c>
      <c r="BZ325" s="92">
        <f t="shared" si="1462"/>
        <v>0</v>
      </c>
      <c r="CA325" s="92">
        <f t="shared" si="1462"/>
        <v>0</v>
      </c>
      <c r="CB325" s="92">
        <f t="shared" si="1458"/>
        <v>0</v>
      </c>
      <c r="CC325" s="92">
        <f t="shared" si="1458"/>
        <v>0</v>
      </c>
      <c r="CD325" s="92">
        <f t="shared" si="1458"/>
        <v>0</v>
      </c>
      <c r="CE325" s="92">
        <f t="shared" si="1458"/>
        <v>0</v>
      </c>
      <c r="CF325" s="92">
        <f t="shared" si="1458"/>
        <v>0</v>
      </c>
      <c r="CG325" s="92">
        <f t="shared" si="1458"/>
        <v>0</v>
      </c>
      <c r="CH325" s="92">
        <f t="shared" ref="CH325:CJ325" si="1463">CH326+CH327+CH329+CH330+CH331+CH332+CH333+CH334</f>
        <v>0</v>
      </c>
      <c r="CI325" s="92">
        <f t="shared" si="1463"/>
        <v>0</v>
      </c>
      <c r="CJ325" s="92">
        <f t="shared" si="1463"/>
        <v>0</v>
      </c>
      <c r="CK325" s="92">
        <f t="shared" si="1458"/>
        <v>0</v>
      </c>
      <c r="CL325" s="92">
        <f t="shared" si="1458"/>
        <v>0</v>
      </c>
      <c r="CM325" s="92">
        <f t="shared" si="1458"/>
        <v>0</v>
      </c>
      <c r="CN325" s="92">
        <f t="shared" si="1458"/>
        <v>0</v>
      </c>
      <c r="CO325" s="92">
        <f t="shared" si="1458"/>
        <v>0</v>
      </c>
      <c r="CP325" s="92">
        <f t="shared" si="1458"/>
        <v>0</v>
      </c>
      <c r="CQ325" s="92">
        <f t="shared" ref="CQ325:CS325" si="1464">CQ326+CQ327+CQ329+CQ330+CQ331+CQ332+CQ333+CQ334</f>
        <v>0</v>
      </c>
      <c r="CR325" s="92">
        <f t="shared" si="1464"/>
        <v>0</v>
      </c>
      <c r="CS325" s="92">
        <f t="shared" si="1464"/>
        <v>0</v>
      </c>
      <c r="CT325" s="92">
        <f t="shared" si="1458"/>
        <v>8897.2000000000007</v>
      </c>
      <c r="CU325" s="92">
        <f t="shared" si="1458"/>
        <v>8897.23</v>
      </c>
      <c r="CV325" s="91">
        <f t="shared" ref="CV325" si="1465">CU325/CT325*100</f>
        <v>100.00033718473227</v>
      </c>
      <c r="CW325" s="92">
        <f t="shared" si="1458"/>
        <v>0</v>
      </c>
      <c r="CX325" s="92">
        <f t="shared" si="1458"/>
        <v>0</v>
      </c>
      <c r="CY325" s="92">
        <f t="shared" si="1458"/>
        <v>0</v>
      </c>
      <c r="CZ325" s="92">
        <f t="shared" si="1458"/>
        <v>0</v>
      </c>
      <c r="DA325" s="92">
        <f t="shared" si="1458"/>
        <v>0</v>
      </c>
      <c r="DB325" s="92">
        <f t="shared" si="1458"/>
        <v>0</v>
      </c>
      <c r="DC325" s="92">
        <f t="shared" si="1458"/>
        <v>318.39999999999998</v>
      </c>
      <c r="DD325" s="92">
        <f t="shared" si="1458"/>
        <v>0</v>
      </c>
      <c r="DE325" s="92">
        <f t="shared" si="1458"/>
        <v>0</v>
      </c>
      <c r="DF325" s="92">
        <f t="shared" si="1458"/>
        <v>7193.4804000000004</v>
      </c>
      <c r="DG325" s="92">
        <f t="shared" si="1458"/>
        <v>6812.8275999999996</v>
      </c>
      <c r="DH325" s="92">
        <f t="shared" ref="DH325:DH326" si="1466">DG325/DF325*100</f>
        <v>94.708363979138653</v>
      </c>
      <c r="DI325" s="92">
        <f t="shared" ref="DI325:DV325" si="1467">DI326+DI327+DI329+DI330+DI331+DI332+DI333+DI334</f>
        <v>0</v>
      </c>
      <c r="DJ325" s="92">
        <f t="shared" si="1467"/>
        <v>0</v>
      </c>
      <c r="DK325" s="92">
        <f t="shared" si="1467"/>
        <v>0</v>
      </c>
      <c r="DL325" s="92">
        <f t="shared" ref="DL325:DN325" si="1468">DL326+DL327+DL329+DL330+DL331+DL332+DL333+DL334</f>
        <v>0</v>
      </c>
      <c r="DM325" s="92">
        <f t="shared" si="1468"/>
        <v>0</v>
      </c>
      <c r="DN325" s="92">
        <f t="shared" si="1468"/>
        <v>0</v>
      </c>
      <c r="DO325" s="92">
        <f t="shared" ref="DO325:DQ325" si="1469">DO326+DO327+DO329+DO330+DO331+DO332+DO333+DO334</f>
        <v>0</v>
      </c>
      <c r="DP325" s="92">
        <f t="shared" si="1469"/>
        <v>0</v>
      </c>
      <c r="DQ325" s="92">
        <f t="shared" si="1469"/>
        <v>0</v>
      </c>
      <c r="DR325" s="92">
        <f t="shared" ref="DR325:DT325" si="1470">DR326+DR327+DR329+DR330+DR331+DR332+DR333+DR334</f>
        <v>0</v>
      </c>
      <c r="DS325" s="92">
        <f t="shared" si="1470"/>
        <v>0</v>
      </c>
      <c r="DT325" s="92">
        <f t="shared" si="1470"/>
        <v>0</v>
      </c>
      <c r="DU325" s="92">
        <f t="shared" si="1467"/>
        <v>5562.6</v>
      </c>
      <c r="DV325" s="92">
        <f t="shared" si="1467"/>
        <v>3546.4520000000002</v>
      </c>
      <c r="DW325" s="92">
        <f t="shared" si="132"/>
        <v>63.755294286844276</v>
      </c>
      <c r="DX325" s="92">
        <f>SUM(DX326:DX334)</f>
        <v>30117</v>
      </c>
      <c r="DY325" s="92">
        <f>SUM(DY326:DY334)</f>
        <v>23978.294899999997</v>
      </c>
      <c r="DZ325" s="91">
        <f t="shared" si="1310"/>
        <v>79.617142809708795</v>
      </c>
      <c r="EA325" s="92">
        <f t="shared" ref="EA325:EB325" si="1471">EA326+EA327+EA329+EA330+EA331+EA332+EA333+EA334</f>
        <v>3518.5</v>
      </c>
      <c r="EB325" s="92">
        <f t="shared" si="1471"/>
        <v>458.33346</v>
      </c>
      <c r="EC325" s="92">
        <f>EB325/EA325*100</f>
        <v>13.026387949410259</v>
      </c>
      <c r="ED325" s="92">
        <f t="shared" ref="ED325:EE325" si="1472">ED326+ED327+ED329+ED330+ED331+ED332+ED333+ED334</f>
        <v>101.6</v>
      </c>
      <c r="EE325" s="92">
        <f t="shared" si="1472"/>
        <v>0</v>
      </c>
      <c r="EF325" s="92">
        <f>EE325/ED325*100</f>
        <v>0</v>
      </c>
      <c r="EG325" s="92">
        <f t="shared" ref="EG325:EH325" si="1473">EG326+EG327+EG329+EG330+EG331+EG332+EG333+EG334</f>
        <v>720</v>
      </c>
      <c r="EH325" s="92">
        <f t="shared" si="1473"/>
        <v>0</v>
      </c>
      <c r="EI325" s="92">
        <f>EH325/EG325*100</f>
        <v>0</v>
      </c>
      <c r="EJ325" s="92">
        <f t="shared" ref="EJ325:EK325" si="1474">EJ326+EJ327+EJ329+EJ330+EJ331+EJ332+EJ333+EJ334</f>
        <v>1568.7460000000001</v>
      </c>
      <c r="EK325" s="92">
        <f t="shared" si="1474"/>
        <v>1568.7460000000001</v>
      </c>
      <c r="EL325" s="92">
        <f>EK325/EJ325*100</f>
        <v>100</v>
      </c>
      <c r="EM325" s="92">
        <f t="shared" ref="EM325:EU325" si="1475">EM326+EM327+EM329+EM330+EM331+EM332+EM333+EM334</f>
        <v>0</v>
      </c>
      <c r="EN325" s="92">
        <f t="shared" si="1475"/>
        <v>0</v>
      </c>
      <c r="EO325" s="92">
        <f t="shared" si="1475"/>
        <v>0</v>
      </c>
      <c r="EP325" s="92">
        <f t="shared" si="1475"/>
        <v>4300</v>
      </c>
      <c r="EQ325" s="92">
        <f t="shared" si="1475"/>
        <v>4300</v>
      </c>
      <c r="ER325" s="92">
        <f t="shared" si="1475"/>
        <v>100</v>
      </c>
      <c r="ES325" s="92">
        <f t="shared" si="1475"/>
        <v>2900</v>
      </c>
      <c r="ET325" s="92">
        <f t="shared" si="1475"/>
        <v>2900</v>
      </c>
      <c r="EU325" s="92">
        <f t="shared" si="1475"/>
        <v>100</v>
      </c>
      <c r="EV325" s="92">
        <f t="shared" ref="EV325:EX325" si="1476">EV326+EV327+EV329+EV330+EV331+EV332+EV333+EV334</f>
        <v>0</v>
      </c>
      <c r="EW325" s="92">
        <f t="shared" si="1476"/>
        <v>0</v>
      </c>
      <c r="EX325" s="92">
        <f t="shared" si="1476"/>
        <v>0</v>
      </c>
      <c r="EY325" s="92">
        <f t="shared" ref="EY325:FA325" si="1477">EY326+EY327+EY329+EY330+EY331+EY332+EY333+EY334</f>
        <v>0</v>
      </c>
      <c r="EZ325" s="92">
        <f t="shared" si="1477"/>
        <v>0</v>
      </c>
      <c r="FA325" s="92">
        <f t="shared" si="1477"/>
        <v>0</v>
      </c>
      <c r="FB325" s="92">
        <f t="shared" ref="FB325:FD325" si="1478">FB326+FB327+FB329+FB330+FB331+FB332+FB333+FB334</f>
        <v>0</v>
      </c>
      <c r="FC325" s="92">
        <f t="shared" si="1478"/>
        <v>0</v>
      </c>
      <c r="FD325" s="92">
        <f t="shared" si="1478"/>
        <v>0</v>
      </c>
      <c r="FE325" s="92">
        <f t="shared" ref="FE325:FG325" si="1479">FE326+FE327+FE329+FE330+FE331+FE332+FE333+FE334</f>
        <v>0</v>
      </c>
      <c r="FF325" s="92">
        <f t="shared" si="1479"/>
        <v>0</v>
      </c>
      <c r="FG325" s="92">
        <f t="shared" si="1479"/>
        <v>0</v>
      </c>
      <c r="FH325" s="92">
        <f t="shared" ref="FH325:FJ325" si="1480">FH326+FH327+FH329+FH330+FH331+FH332+FH333+FH334</f>
        <v>0</v>
      </c>
      <c r="FI325" s="92">
        <f t="shared" si="1480"/>
        <v>0</v>
      </c>
      <c r="FJ325" s="92">
        <f t="shared" si="1480"/>
        <v>0</v>
      </c>
      <c r="FK325" s="92"/>
      <c r="FL325" s="92"/>
      <c r="FM325" s="92"/>
      <c r="FN325" s="92">
        <f t="shared" ref="FN325:FP325" si="1481">FN326+FN327+FN329+FN330+FN331+FN332+FN333+FN334</f>
        <v>0</v>
      </c>
      <c r="FO325" s="92">
        <f t="shared" si="1481"/>
        <v>0</v>
      </c>
      <c r="FP325" s="92">
        <f t="shared" si="1481"/>
        <v>0</v>
      </c>
      <c r="FQ325" s="92"/>
      <c r="FR325" s="92"/>
      <c r="FS325" s="92"/>
      <c r="FT325" s="92">
        <f t="shared" ref="FT325:FY325" si="1482">FT326+FT327+FT329+FT330+FT331+FT332+FT333+FT334</f>
        <v>0</v>
      </c>
      <c r="FU325" s="92">
        <f t="shared" si="1482"/>
        <v>0</v>
      </c>
      <c r="FV325" s="92">
        <f t="shared" si="1482"/>
        <v>0</v>
      </c>
      <c r="FW325" s="92">
        <f t="shared" si="1482"/>
        <v>0</v>
      </c>
      <c r="FX325" s="92">
        <f t="shared" si="1482"/>
        <v>0</v>
      </c>
      <c r="FY325" s="92">
        <f t="shared" si="1482"/>
        <v>0</v>
      </c>
      <c r="FZ325" s="92">
        <f t="shared" ref="FZ325:GB325" si="1483">FZ326+FZ327+FZ329+FZ330+FZ331+FZ332+FZ333+FZ334</f>
        <v>0</v>
      </c>
      <c r="GA325" s="92">
        <f t="shared" si="1483"/>
        <v>0</v>
      </c>
      <c r="GB325" s="92">
        <f t="shared" si="1483"/>
        <v>0</v>
      </c>
      <c r="GC325" s="92">
        <f t="shared" ref="GC325:GE325" si="1484">GC326+GC327+GC329+GC330+GC331+GC332+GC333+GC334</f>
        <v>0</v>
      </c>
      <c r="GD325" s="92">
        <f t="shared" si="1484"/>
        <v>0</v>
      </c>
      <c r="GE325" s="92">
        <f t="shared" si="1484"/>
        <v>0</v>
      </c>
      <c r="GF325" s="92">
        <f t="shared" ref="GF325:GQ325" si="1485">GF326+GF327+GF329+GF330+GF331+GF332+GF333+GF334</f>
        <v>0</v>
      </c>
      <c r="GG325" s="92">
        <f t="shared" si="1485"/>
        <v>0</v>
      </c>
      <c r="GH325" s="92">
        <f t="shared" si="1485"/>
        <v>0</v>
      </c>
      <c r="GI325" s="92">
        <f t="shared" si="1485"/>
        <v>0</v>
      </c>
      <c r="GJ325" s="92">
        <f t="shared" si="1485"/>
        <v>0</v>
      </c>
      <c r="GK325" s="92">
        <f t="shared" si="1485"/>
        <v>0</v>
      </c>
      <c r="GL325" s="92">
        <f t="shared" si="1485"/>
        <v>0</v>
      </c>
      <c r="GM325" s="92">
        <f t="shared" si="1485"/>
        <v>0</v>
      </c>
      <c r="GN325" s="92">
        <f t="shared" si="1485"/>
        <v>0</v>
      </c>
      <c r="GO325" s="92">
        <f t="shared" si="1485"/>
        <v>0</v>
      </c>
      <c r="GP325" s="92">
        <f t="shared" si="1485"/>
        <v>0</v>
      </c>
      <c r="GQ325" s="92">
        <f t="shared" si="1485"/>
        <v>0</v>
      </c>
      <c r="GR325" s="92">
        <f t="shared" ref="GR325:GT325" si="1486">GR326+GR327+GR329+GR330+GR331+GR332+GR333+GR334</f>
        <v>0</v>
      </c>
      <c r="GS325" s="92">
        <f t="shared" si="1486"/>
        <v>0</v>
      </c>
      <c r="GT325" s="92">
        <f t="shared" si="1486"/>
        <v>0</v>
      </c>
      <c r="GU325" s="92">
        <f t="shared" ref="GU325:GY325" si="1487">GU326+GU327+GU329+GU330+GU331+GU332+GU333+GU334</f>
        <v>0</v>
      </c>
      <c r="GV325" s="92">
        <f t="shared" si="1487"/>
        <v>0</v>
      </c>
      <c r="GW325" s="92">
        <f t="shared" si="1487"/>
        <v>0</v>
      </c>
      <c r="GX325" s="92">
        <f t="shared" si="1487"/>
        <v>606.20000000000005</v>
      </c>
      <c r="GY325" s="92">
        <f t="shared" si="1487"/>
        <v>0</v>
      </c>
      <c r="GZ325" s="91">
        <f t="shared" ref="GZ325:GZ326" si="1488">GY325/GX325*100</f>
        <v>0</v>
      </c>
      <c r="HA325" s="92"/>
      <c r="HB325" s="92"/>
      <c r="HC325" s="91"/>
    </row>
    <row r="326" spans="1:211" s="31" customFormat="1" ht="30.75" customHeight="1" x14ac:dyDescent="0.25">
      <c r="A326" s="41" t="s">
        <v>341</v>
      </c>
      <c r="B326" s="134">
        <f t="shared" si="1169"/>
        <v>41119.060399999995</v>
      </c>
      <c r="C326" s="134">
        <f t="shared" si="1170"/>
        <v>28359.658040000002</v>
      </c>
      <c r="D326" s="74">
        <f t="shared" si="104"/>
        <v>68.969615949687423</v>
      </c>
      <c r="E326" s="74"/>
      <c r="F326" s="74"/>
      <c r="G326" s="74"/>
      <c r="H326" s="78"/>
      <c r="I326" s="74"/>
      <c r="J326" s="74"/>
      <c r="K326" s="78"/>
      <c r="L326" s="74"/>
      <c r="M326" s="74"/>
      <c r="N326" s="78"/>
      <c r="O326" s="74"/>
      <c r="P326" s="74"/>
      <c r="Q326" s="78"/>
      <c r="R326" s="74"/>
      <c r="S326" s="74"/>
      <c r="T326" s="78"/>
      <c r="U326" s="74"/>
      <c r="V326" s="74"/>
      <c r="W326" s="78"/>
      <c r="X326" s="74"/>
      <c r="Y326" s="74"/>
      <c r="Z326" s="74">
        <v>262.70999999999998</v>
      </c>
      <c r="AA326" s="74">
        <v>262.70999999999998</v>
      </c>
      <c r="AB326" s="78">
        <f>AA326/Z326*100</f>
        <v>100</v>
      </c>
      <c r="AC326" s="74"/>
      <c r="AD326" s="74"/>
      <c r="AE326" s="78"/>
      <c r="AF326" s="78">
        <v>0</v>
      </c>
      <c r="AG326" s="78">
        <v>0</v>
      </c>
      <c r="AH326" s="74"/>
      <c r="AI326" s="78"/>
      <c r="AJ326" s="78"/>
      <c r="AK326" s="78"/>
      <c r="AL326" s="78"/>
      <c r="AM326" s="78"/>
      <c r="AN326" s="78"/>
      <c r="AO326" s="78"/>
      <c r="AP326" s="78"/>
      <c r="AQ326" s="74"/>
      <c r="AR326" s="78">
        <v>78.524000000000001</v>
      </c>
      <c r="AS326" s="78">
        <v>78.524000000000001</v>
      </c>
      <c r="AT326" s="74">
        <f>AS326/AR326*100</f>
        <v>100</v>
      </c>
      <c r="AU326" s="78"/>
      <c r="AV326" s="78"/>
      <c r="AW326" s="74"/>
      <c r="AX326" s="78"/>
      <c r="AY326" s="78"/>
      <c r="AZ326" s="74"/>
      <c r="BA326" s="78"/>
      <c r="BB326" s="78"/>
      <c r="BC326" s="74"/>
      <c r="BD326" s="74"/>
      <c r="BE326" s="74"/>
      <c r="BF326" s="74"/>
      <c r="BG326" s="78">
        <v>0</v>
      </c>
      <c r="BH326" s="78"/>
      <c r="BI326" s="74"/>
      <c r="BJ326" s="78">
        <v>10325.4</v>
      </c>
      <c r="BK326" s="74">
        <v>6883.6</v>
      </c>
      <c r="BL326" s="78">
        <f t="shared" si="118"/>
        <v>66.666666666666671</v>
      </c>
      <c r="BM326" s="78"/>
      <c r="BN326" s="108"/>
      <c r="BO326" s="108"/>
      <c r="BP326" s="78"/>
      <c r="BQ326" s="108"/>
      <c r="BR326" s="108"/>
      <c r="BS326" s="78">
        <v>2773.125</v>
      </c>
      <c r="BT326" s="78">
        <v>1548.46498</v>
      </c>
      <c r="BU326" s="78">
        <f t="shared" si="121"/>
        <v>55.83826837953572</v>
      </c>
      <c r="BV326" s="78">
        <v>329.77499999999998</v>
      </c>
      <c r="BW326" s="78"/>
      <c r="BX326" s="78">
        <f t="shared" si="1461"/>
        <v>0</v>
      </c>
      <c r="BY326" s="78">
        <v>560</v>
      </c>
      <c r="BZ326" s="78"/>
      <c r="CA326" s="78">
        <f t="shared" ref="CA326" si="1489">BZ326/BY326*100</f>
        <v>0</v>
      </c>
      <c r="CB326" s="78"/>
      <c r="CC326" s="108"/>
      <c r="CD326" s="108"/>
      <c r="CE326" s="78"/>
      <c r="CF326" s="108"/>
      <c r="CG326" s="108"/>
      <c r="CH326" s="78"/>
      <c r="CI326" s="108"/>
      <c r="CJ326" s="108"/>
      <c r="CK326" s="78"/>
      <c r="CL326" s="108"/>
      <c r="CM326" s="108"/>
      <c r="CN326" s="78"/>
      <c r="CO326" s="108"/>
      <c r="CP326" s="108"/>
      <c r="CQ326" s="78"/>
      <c r="CR326" s="108"/>
      <c r="CS326" s="108"/>
      <c r="CT326" s="78"/>
      <c r="CU326" s="108"/>
      <c r="CV326" s="74"/>
      <c r="CW326" s="78"/>
      <c r="CX326" s="108"/>
      <c r="CY326" s="108"/>
      <c r="CZ326" s="78"/>
      <c r="DA326" s="129"/>
      <c r="DB326" s="108"/>
      <c r="DC326" s="78">
        <v>318.39999999999998</v>
      </c>
      <c r="DD326" s="108"/>
      <c r="DE326" s="108"/>
      <c r="DF326" s="78">
        <v>7193.4804000000004</v>
      </c>
      <c r="DG326" s="78">
        <v>6812.8275999999996</v>
      </c>
      <c r="DH326" s="78">
        <f t="shared" si="1466"/>
        <v>94.708363979138653</v>
      </c>
      <c r="DI326" s="78"/>
      <c r="DJ326" s="108"/>
      <c r="DK326" s="108"/>
      <c r="DL326" s="78"/>
      <c r="DM326" s="108"/>
      <c r="DN326" s="108"/>
      <c r="DO326" s="78"/>
      <c r="DP326" s="108"/>
      <c r="DQ326" s="108"/>
      <c r="DR326" s="78"/>
      <c r="DS326" s="108"/>
      <c r="DT326" s="108"/>
      <c r="DU326" s="78">
        <v>5562.6</v>
      </c>
      <c r="DV326" s="78">
        <v>3546.4520000000002</v>
      </c>
      <c r="DW326" s="78">
        <f t="shared" si="132"/>
        <v>63.755294286844276</v>
      </c>
      <c r="DX326" s="78"/>
      <c r="DY326" s="108"/>
      <c r="DZ326" s="74"/>
      <c r="EA326" s="78">
        <v>3518.5</v>
      </c>
      <c r="EB326" s="78">
        <v>458.33346</v>
      </c>
      <c r="EC326" s="78">
        <f>EB326/EA326*100</f>
        <v>13.026387949410259</v>
      </c>
      <c r="ED326" s="78">
        <v>101.6</v>
      </c>
      <c r="EE326" s="78"/>
      <c r="EF326" s="78">
        <f>EE326/ED326*100</f>
        <v>0</v>
      </c>
      <c r="EG326" s="78">
        <v>720</v>
      </c>
      <c r="EH326" s="78"/>
      <c r="EI326" s="78">
        <f>EH326/EG326*100</f>
        <v>0</v>
      </c>
      <c r="EJ326" s="78">
        <v>1568.7460000000001</v>
      </c>
      <c r="EK326" s="78">
        <v>1568.7460000000001</v>
      </c>
      <c r="EL326" s="78">
        <f>EK326/EJ326*100</f>
        <v>100</v>
      </c>
      <c r="EM326" s="78"/>
      <c r="EN326" s="108"/>
      <c r="EO326" s="108"/>
      <c r="EP326" s="78">
        <v>4300</v>
      </c>
      <c r="EQ326" s="78">
        <v>4300</v>
      </c>
      <c r="ER326" s="78">
        <f t="shared" ref="ER326" si="1490">EQ326/EP326*100</f>
        <v>100</v>
      </c>
      <c r="ES326" s="78">
        <v>2900</v>
      </c>
      <c r="ET326" s="78">
        <v>2900</v>
      </c>
      <c r="EU326" s="78">
        <f t="shared" ref="EU326" si="1491">ET326/ES326*100</f>
        <v>100</v>
      </c>
      <c r="EV326" s="78"/>
      <c r="EW326" s="108"/>
      <c r="EX326" s="108"/>
      <c r="EY326" s="78"/>
      <c r="EZ326" s="108"/>
      <c r="FA326" s="108"/>
      <c r="FB326" s="78"/>
      <c r="FC326" s="108"/>
      <c r="FD326" s="108"/>
      <c r="FE326" s="78"/>
      <c r="FF326" s="108"/>
      <c r="FG326" s="108"/>
      <c r="FH326" s="78"/>
      <c r="FI326" s="108"/>
      <c r="FJ326" s="108"/>
      <c r="FK326" s="78"/>
      <c r="FL326" s="78"/>
      <c r="FM326" s="78"/>
      <c r="FN326" s="78"/>
      <c r="FO326" s="108"/>
      <c r="FP326" s="108"/>
      <c r="FQ326" s="78"/>
      <c r="FR326" s="78"/>
      <c r="FS326" s="78"/>
      <c r="FT326" s="78"/>
      <c r="FU326" s="78"/>
      <c r="FV326" s="78"/>
      <c r="FW326" s="78"/>
      <c r="FX326" s="78"/>
      <c r="FY326" s="78"/>
      <c r="FZ326" s="78"/>
      <c r="GA326" s="78"/>
      <c r="GB326" s="78"/>
      <c r="GC326" s="78"/>
      <c r="GD326" s="78"/>
      <c r="GE326" s="78"/>
      <c r="GF326" s="78"/>
      <c r="GG326" s="78"/>
      <c r="GH326" s="78"/>
      <c r="GI326" s="78"/>
      <c r="GJ326" s="78"/>
      <c r="GK326" s="78"/>
      <c r="GL326" s="78"/>
      <c r="GM326" s="78"/>
      <c r="GN326" s="78"/>
      <c r="GO326" s="78">
        <v>0</v>
      </c>
      <c r="GP326" s="78">
        <v>0</v>
      </c>
      <c r="GQ326" s="74"/>
      <c r="GR326" s="78">
        <v>0</v>
      </c>
      <c r="GS326" s="78">
        <v>0</v>
      </c>
      <c r="GT326" s="74"/>
      <c r="GU326" s="78">
        <v>0</v>
      </c>
      <c r="GV326" s="78">
        <v>0</v>
      </c>
      <c r="GW326" s="74"/>
      <c r="GX326" s="78">
        <v>606.20000000000005</v>
      </c>
      <c r="GY326" s="78"/>
      <c r="GZ326" s="74">
        <f t="shared" si="1488"/>
        <v>0</v>
      </c>
      <c r="HA326" s="78"/>
      <c r="HB326" s="78"/>
      <c r="HC326" s="74"/>
    </row>
    <row r="327" spans="1:211" s="31" customFormat="1" ht="16.5" customHeight="1" x14ac:dyDescent="0.25">
      <c r="A327" s="41" t="s">
        <v>597</v>
      </c>
      <c r="B327" s="134">
        <f t="shared" si="1169"/>
        <v>3257</v>
      </c>
      <c r="C327" s="134">
        <f t="shared" si="1170"/>
        <v>3245.3449999999998</v>
      </c>
      <c r="D327" s="74">
        <f t="shared" si="104"/>
        <v>99.642155357691124</v>
      </c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>
        <v>926</v>
      </c>
      <c r="BE327" s="74">
        <v>926</v>
      </c>
      <c r="BF327" s="74">
        <f t="shared" si="1448"/>
        <v>100</v>
      </c>
      <c r="BG327" s="74"/>
      <c r="BH327" s="74"/>
      <c r="BI327" s="74"/>
      <c r="BJ327" s="112"/>
      <c r="BK327" s="112"/>
      <c r="BL327" s="112"/>
      <c r="BM327" s="74"/>
      <c r="BN327" s="74"/>
      <c r="BO327" s="109"/>
      <c r="BP327" s="74"/>
      <c r="BQ327" s="74"/>
      <c r="BR327" s="109"/>
      <c r="BS327" s="74"/>
      <c r="BT327" s="74"/>
      <c r="BU327" s="109"/>
      <c r="BV327" s="74"/>
      <c r="BW327" s="74"/>
      <c r="BX327" s="109"/>
      <c r="BY327" s="74"/>
      <c r="BZ327" s="74"/>
      <c r="CA327" s="109"/>
      <c r="CB327" s="74"/>
      <c r="CC327" s="74"/>
      <c r="CD327" s="109"/>
      <c r="CE327" s="74"/>
      <c r="CF327" s="74"/>
      <c r="CG327" s="109"/>
      <c r="CH327" s="74"/>
      <c r="CI327" s="74"/>
      <c r="CJ327" s="109"/>
      <c r="CK327" s="74"/>
      <c r="CL327" s="74"/>
      <c r="CM327" s="109"/>
      <c r="CN327" s="74"/>
      <c r="CO327" s="74"/>
      <c r="CP327" s="109"/>
      <c r="CQ327" s="74"/>
      <c r="CR327" s="74"/>
      <c r="CS327" s="109"/>
      <c r="CT327" s="74"/>
      <c r="CU327" s="74"/>
      <c r="CV327" s="74"/>
      <c r="CW327" s="74"/>
      <c r="CX327" s="74"/>
      <c r="CY327" s="109"/>
      <c r="CZ327" s="74"/>
      <c r="DA327" s="74"/>
      <c r="DB327" s="109"/>
      <c r="DC327" s="74"/>
      <c r="DD327" s="74"/>
      <c r="DE327" s="109"/>
      <c r="DF327" s="74"/>
      <c r="DG327" s="74"/>
      <c r="DH327" s="74"/>
      <c r="DI327" s="78"/>
      <c r="DJ327" s="74"/>
      <c r="DK327" s="109"/>
      <c r="DL327" s="78"/>
      <c r="DM327" s="74"/>
      <c r="DN327" s="109"/>
      <c r="DO327" s="78"/>
      <c r="DP327" s="74"/>
      <c r="DQ327" s="109"/>
      <c r="DR327" s="78"/>
      <c r="DS327" s="74"/>
      <c r="DT327" s="109"/>
      <c r="DU327" s="78"/>
      <c r="DV327" s="74"/>
      <c r="DW327" s="109"/>
      <c r="DX327" s="78">
        <v>2331</v>
      </c>
      <c r="DY327" s="74">
        <v>2319.3449999999998</v>
      </c>
      <c r="DZ327" s="74">
        <f t="shared" si="1310"/>
        <v>99.499999999999986</v>
      </c>
      <c r="EA327" s="78"/>
      <c r="EB327" s="74"/>
      <c r="EC327" s="109"/>
      <c r="ED327" s="78"/>
      <c r="EE327" s="74"/>
      <c r="EF327" s="109"/>
      <c r="EG327" s="78"/>
      <c r="EH327" s="74"/>
      <c r="EI327" s="109"/>
      <c r="EJ327" s="78"/>
      <c r="EK327" s="74"/>
      <c r="EL327" s="109"/>
      <c r="EM327" s="78"/>
      <c r="EN327" s="74"/>
      <c r="EO327" s="109"/>
      <c r="EP327" s="74"/>
      <c r="EQ327" s="74"/>
      <c r="ER327" s="109"/>
      <c r="ES327" s="74"/>
      <c r="ET327" s="74"/>
      <c r="EU327" s="109"/>
      <c r="EV327" s="78"/>
      <c r="EW327" s="74"/>
      <c r="EX327" s="109"/>
      <c r="EY327" s="78"/>
      <c r="EZ327" s="74"/>
      <c r="FA327" s="109"/>
      <c r="FB327" s="78"/>
      <c r="FC327" s="74"/>
      <c r="FD327" s="109"/>
      <c r="FE327" s="78"/>
      <c r="FF327" s="74"/>
      <c r="FG327" s="109"/>
      <c r="FH327" s="78"/>
      <c r="FI327" s="74"/>
      <c r="FJ327" s="109"/>
      <c r="FK327" s="74"/>
      <c r="FL327" s="74"/>
      <c r="FM327" s="109"/>
      <c r="FN327" s="78"/>
      <c r="FO327" s="74"/>
      <c r="FP327" s="109"/>
      <c r="FQ327" s="74"/>
      <c r="FR327" s="74"/>
      <c r="FS327" s="109"/>
      <c r="FT327" s="74"/>
      <c r="FU327" s="74"/>
      <c r="FV327" s="109"/>
      <c r="FW327" s="74"/>
      <c r="FX327" s="74"/>
      <c r="FY327" s="109"/>
      <c r="FZ327" s="74"/>
      <c r="GA327" s="74"/>
      <c r="GB327" s="109"/>
      <c r="GC327" s="74"/>
      <c r="GD327" s="74"/>
      <c r="GE327" s="109"/>
      <c r="GF327" s="74"/>
      <c r="GG327" s="74"/>
      <c r="GH327" s="109"/>
      <c r="GI327" s="74"/>
      <c r="GJ327" s="74"/>
      <c r="GK327" s="109"/>
      <c r="GL327" s="74"/>
      <c r="GM327" s="74"/>
      <c r="GN327" s="109"/>
      <c r="GO327" s="74"/>
      <c r="GP327" s="74"/>
      <c r="GQ327" s="74"/>
      <c r="GR327" s="74"/>
      <c r="GS327" s="74"/>
      <c r="GT327" s="74"/>
      <c r="GU327" s="74"/>
      <c r="GV327" s="74"/>
      <c r="GW327" s="74"/>
      <c r="GX327" s="74"/>
      <c r="GY327" s="74"/>
      <c r="GZ327" s="74"/>
      <c r="HA327" s="74"/>
      <c r="HB327" s="74"/>
      <c r="HC327" s="74"/>
    </row>
    <row r="328" spans="1:211" s="31" customFormat="1" ht="16.5" customHeight="1" x14ac:dyDescent="0.25">
      <c r="A328" s="41" t="s">
        <v>647</v>
      </c>
      <c r="B328" s="134">
        <f t="shared" si="1169"/>
        <v>3201</v>
      </c>
      <c r="C328" s="134">
        <f t="shared" si="1170"/>
        <v>2640.8249999999998</v>
      </c>
      <c r="D328" s="74">
        <f t="shared" si="104"/>
        <v>82.5</v>
      </c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112"/>
      <c r="BK328" s="112"/>
      <c r="BL328" s="112"/>
      <c r="BM328" s="74"/>
      <c r="BN328" s="74"/>
      <c r="BO328" s="109"/>
      <c r="BP328" s="74"/>
      <c r="BQ328" s="74"/>
      <c r="BR328" s="109"/>
      <c r="BS328" s="74"/>
      <c r="BT328" s="74"/>
      <c r="BU328" s="109"/>
      <c r="BV328" s="74"/>
      <c r="BW328" s="74"/>
      <c r="BX328" s="109"/>
      <c r="BY328" s="74"/>
      <c r="BZ328" s="74"/>
      <c r="CA328" s="109"/>
      <c r="CB328" s="74"/>
      <c r="CC328" s="74"/>
      <c r="CD328" s="109"/>
      <c r="CE328" s="74"/>
      <c r="CF328" s="74"/>
      <c r="CG328" s="109"/>
      <c r="CH328" s="74"/>
      <c r="CI328" s="74"/>
      <c r="CJ328" s="109"/>
      <c r="CK328" s="74"/>
      <c r="CL328" s="74"/>
      <c r="CM328" s="109"/>
      <c r="CN328" s="74"/>
      <c r="CO328" s="74"/>
      <c r="CP328" s="109"/>
      <c r="CQ328" s="74"/>
      <c r="CR328" s="74"/>
      <c r="CS328" s="109"/>
      <c r="CT328" s="74"/>
      <c r="CU328" s="74"/>
      <c r="CV328" s="74"/>
      <c r="CW328" s="74"/>
      <c r="CX328" s="74"/>
      <c r="CY328" s="109"/>
      <c r="CZ328" s="74"/>
      <c r="DA328" s="74"/>
      <c r="DB328" s="109"/>
      <c r="DC328" s="74"/>
      <c r="DD328" s="74"/>
      <c r="DE328" s="109"/>
      <c r="DF328" s="74"/>
      <c r="DG328" s="74"/>
      <c r="DH328" s="74"/>
      <c r="DI328" s="78"/>
      <c r="DJ328" s="74"/>
      <c r="DK328" s="109"/>
      <c r="DL328" s="78"/>
      <c r="DM328" s="74"/>
      <c r="DN328" s="109"/>
      <c r="DO328" s="78"/>
      <c r="DP328" s="74"/>
      <c r="DQ328" s="109"/>
      <c r="DR328" s="78"/>
      <c r="DS328" s="74"/>
      <c r="DT328" s="109"/>
      <c r="DU328" s="78"/>
      <c r="DV328" s="74"/>
      <c r="DW328" s="109"/>
      <c r="DX328" s="78">
        <v>3201</v>
      </c>
      <c r="DY328" s="74">
        <v>2640.8249999999998</v>
      </c>
      <c r="DZ328" s="74">
        <f t="shared" si="1310"/>
        <v>82.5</v>
      </c>
      <c r="EA328" s="78"/>
      <c r="EB328" s="74"/>
      <c r="EC328" s="109"/>
      <c r="ED328" s="78"/>
      <c r="EE328" s="74"/>
      <c r="EF328" s="109"/>
      <c r="EG328" s="78"/>
      <c r="EH328" s="74"/>
      <c r="EI328" s="109"/>
      <c r="EJ328" s="78"/>
      <c r="EK328" s="74"/>
      <c r="EL328" s="109"/>
      <c r="EM328" s="78"/>
      <c r="EN328" s="74"/>
      <c r="EO328" s="109"/>
      <c r="EP328" s="74"/>
      <c r="EQ328" s="74"/>
      <c r="ER328" s="109"/>
      <c r="ES328" s="74"/>
      <c r="ET328" s="74"/>
      <c r="EU328" s="109"/>
      <c r="EV328" s="78"/>
      <c r="EW328" s="74"/>
      <c r="EX328" s="109"/>
      <c r="EY328" s="78"/>
      <c r="EZ328" s="74"/>
      <c r="FA328" s="109"/>
      <c r="FB328" s="78"/>
      <c r="FC328" s="74"/>
      <c r="FD328" s="109"/>
      <c r="FE328" s="78"/>
      <c r="FF328" s="74"/>
      <c r="FG328" s="109"/>
      <c r="FH328" s="78"/>
      <c r="FI328" s="74"/>
      <c r="FJ328" s="109"/>
      <c r="FK328" s="74"/>
      <c r="FL328" s="74"/>
      <c r="FM328" s="109"/>
      <c r="FN328" s="78"/>
      <c r="FO328" s="74"/>
      <c r="FP328" s="109"/>
      <c r="FQ328" s="74"/>
      <c r="FR328" s="74"/>
      <c r="FS328" s="109"/>
      <c r="FT328" s="74"/>
      <c r="FU328" s="74"/>
      <c r="FV328" s="109"/>
      <c r="FW328" s="74"/>
      <c r="FX328" s="74"/>
      <c r="FY328" s="109"/>
      <c r="FZ328" s="74"/>
      <c r="GA328" s="74"/>
      <c r="GB328" s="109"/>
      <c r="GC328" s="74"/>
      <c r="GD328" s="74"/>
      <c r="GE328" s="109"/>
      <c r="GF328" s="74"/>
      <c r="GG328" s="74"/>
      <c r="GH328" s="109"/>
      <c r="GI328" s="74"/>
      <c r="GJ328" s="74"/>
      <c r="GK328" s="109"/>
      <c r="GL328" s="74"/>
      <c r="GM328" s="74"/>
      <c r="GN328" s="109"/>
      <c r="GO328" s="74"/>
      <c r="GP328" s="74"/>
      <c r="GQ328" s="74"/>
      <c r="GR328" s="74"/>
      <c r="GS328" s="74"/>
      <c r="GT328" s="74"/>
      <c r="GU328" s="74"/>
      <c r="GV328" s="74"/>
      <c r="GW328" s="74"/>
      <c r="GX328" s="74"/>
      <c r="GY328" s="74"/>
      <c r="GZ328" s="74"/>
      <c r="HA328" s="74"/>
      <c r="HB328" s="74"/>
      <c r="HC328" s="74"/>
    </row>
    <row r="329" spans="1:211" s="31" customFormat="1" ht="16.5" customHeight="1" x14ac:dyDescent="0.25">
      <c r="A329" s="41" t="s">
        <v>427</v>
      </c>
      <c r="B329" s="134">
        <f t="shared" si="1169"/>
        <v>4539</v>
      </c>
      <c r="C329" s="134">
        <f t="shared" si="1170"/>
        <v>3713.2501000000002</v>
      </c>
      <c r="D329" s="74">
        <f t="shared" si="104"/>
        <v>81.807669090107964</v>
      </c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>
        <v>990</v>
      </c>
      <c r="BE329" s="74">
        <v>495</v>
      </c>
      <c r="BF329" s="74">
        <f t="shared" si="1448"/>
        <v>50</v>
      </c>
      <c r="BG329" s="74"/>
      <c r="BH329" s="74"/>
      <c r="BI329" s="74"/>
      <c r="BJ329" s="112"/>
      <c r="BK329" s="112"/>
      <c r="BL329" s="112"/>
      <c r="BM329" s="74"/>
      <c r="BN329" s="74"/>
      <c r="BO329" s="109"/>
      <c r="BP329" s="74"/>
      <c r="BQ329" s="74"/>
      <c r="BR329" s="109"/>
      <c r="BS329" s="74"/>
      <c r="BT329" s="74"/>
      <c r="BU329" s="109"/>
      <c r="BV329" s="74"/>
      <c r="BW329" s="74"/>
      <c r="BX329" s="109"/>
      <c r="BY329" s="74"/>
      <c r="BZ329" s="74"/>
      <c r="CA329" s="109"/>
      <c r="CB329" s="74"/>
      <c r="CC329" s="74"/>
      <c r="CD329" s="109"/>
      <c r="CE329" s="74"/>
      <c r="CF329" s="74"/>
      <c r="CG329" s="109"/>
      <c r="CH329" s="74"/>
      <c r="CI329" s="74"/>
      <c r="CJ329" s="109"/>
      <c r="CK329" s="74"/>
      <c r="CL329" s="74"/>
      <c r="CM329" s="109"/>
      <c r="CN329" s="74"/>
      <c r="CO329" s="74"/>
      <c r="CP329" s="109"/>
      <c r="CQ329" s="74"/>
      <c r="CR329" s="74"/>
      <c r="CS329" s="109"/>
      <c r="CT329" s="74"/>
      <c r="CU329" s="74"/>
      <c r="CV329" s="74"/>
      <c r="CW329" s="74"/>
      <c r="CX329" s="74"/>
      <c r="CY329" s="109"/>
      <c r="CZ329" s="74"/>
      <c r="DA329" s="74"/>
      <c r="DB329" s="74"/>
      <c r="DC329" s="74"/>
      <c r="DD329" s="74"/>
      <c r="DE329" s="109"/>
      <c r="DF329" s="74"/>
      <c r="DG329" s="74"/>
      <c r="DH329" s="74"/>
      <c r="DI329" s="78"/>
      <c r="DJ329" s="74"/>
      <c r="DK329" s="109"/>
      <c r="DL329" s="78"/>
      <c r="DM329" s="74"/>
      <c r="DN329" s="109"/>
      <c r="DO329" s="78"/>
      <c r="DP329" s="74"/>
      <c r="DQ329" s="109"/>
      <c r="DR329" s="78"/>
      <c r="DS329" s="74"/>
      <c r="DT329" s="109"/>
      <c r="DU329" s="78"/>
      <c r="DV329" s="74"/>
      <c r="DW329" s="109"/>
      <c r="DX329" s="78">
        <v>3549</v>
      </c>
      <c r="DY329" s="74">
        <v>3218.2501000000002</v>
      </c>
      <c r="DZ329" s="74">
        <f t="shared" si="1310"/>
        <v>90.680476190476199</v>
      </c>
      <c r="EA329" s="78"/>
      <c r="EB329" s="74"/>
      <c r="EC329" s="109"/>
      <c r="ED329" s="78"/>
      <c r="EE329" s="74"/>
      <c r="EF329" s="109"/>
      <c r="EG329" s="78"/>
      <c r="EH329" s="74"/>
      <c r="EI329" s="109"/>
      <c r="EJ329" s="78"/>
      <c r="EK329" s="74"/>
      <c r="EL329" s="109"/>
      <c r="EM329" s="78"/>
      <c r="EN329" s="74"/>
      <c r="EO329" s="109"/>
      <c r="EP329" s="74"/>
      <c r="EQ329" s="74"/>
      <c r="ER329" s="109"/>
      <c r="ES329" s="74"/>
      <c r="ET329" s="74"/>
      <c r="EU329" s="109"/>
      <c r="EV329" s="78"/>
      <c r="EW329" s="74"/>
      <c r="EX329" s="109"/>
      <c r="EY329" s="78"/>
      <c r="EZ329" s="74"/>
      <c r="FA329" s="109"/>
      <c r="FB329" s="78"/>
      <c r="FC329" s="74"/>
      <c r="FD329" s="109"/>
      <c r="FE329" s="78"/>
      <c r="FF329" s="74"/>
      <c r="FG329" s="109"/>
      <c r="FH329" s="78"/>
      <c r="FI329" s="74"/>
      <c r="FJ329" s="109"/>
      <c r="FK329" s="74"/>
      <c r="FL329" s="74"/>
      <c r="FM329" s="109"/>
      <c r="FN329" s="78"/>
      <c r="FO329" s="74"/>
      <c r="FP329" s="109"/>
      <c r="FQ329" s="74"/>
      <c r="FR329" s="74"/>
      <c r="FS329" s="109"/>
      <c r="FT329" s="74"/>
      <c r="FU329" s="74"/>
      <c r="FV329" s="109"/>
      <c r="FW329" s="74"/>
      <c r="FX329" s="74"/>
      <c r="FY329" s="109"/>
      <c r="FZ329" s="74"/>
      <c r="GA329" s="74"/>
      <c r="GB329" s="109"/>
      <c r="GC329" s="74"/>
      <c r="GD329" s="74"/>
      <c r="GE329" s="109"/>
      <c r="GF329" s="74"/>
      <c r="GG329" s="74"/>
      <c r="GH329" s="109"/>
      <c r="GI329" s="74"/>
      <c r="GJ329" s="74"/>
      <c r="GK329" s="109"/>
      <c r="GL329" s="74"/>
      <c r="GM329" s="74"/>
      <c r="GN329" s="109"/>
      <c r="GO329" s="74"/>
      <c r="GP329" s="74"/>
      <c r="GQ329" s="74"/>
      <c r="GR329" s="74"/>
      <c r="GS329" s="74"/>
      <c r="GT329" s="74"/>
      <c r="GU329" s="74"/>
      <c r="GV329" s="74"/>
      <c r="GW329" s="74"/>
      <c r="GX329" s="74"/>
      <c r="GY329" s="74"/>
      <c r="GZ329" s="74"/>
      <c r="HA329" s="74"/>
      <c r="HB329" s="74"/>
      <c r="HC329" s="74"/>
    </row>
    <row r="330" spans="1:211" s="31" customFormat="1" ht="16.5" customHeight="1" x14ac:dyDescent="0.25">
      <c r="A330" s="41" t="s">
        <v>600</v>
      </c>
      <c r="B330" s="134">
        <f t="shared" si="1169"/>
        <v>6087</v>
      </c>
      <c r="C330" s="134">
        <f t="shared" si="1170"/>
        <v>6087</v>
      </c>
      <c r="D330" s="74">
        <f t="shared" si="104"/>
        <v>100</v>
      </c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112"/>
      <c r="BK330" s="112"/>
      <c r="BL330" s="112"/>
      <c r="BM330" s="74"/>
      <c r="BN330" s="74"/>
      <c r="BO330" s="109"/>
      <c r="BP330" s="74"/>
      <c r="BQ330" s="74"/>
      <c r="BR330" s="109"/>
      <c r="BS330" s="74"/>
      <c r="BT330" s="74"/>
      <c r="BU330" s="109"/>
      <c r="BV330" s="74"/>
      <c r="BW330" s="74"/>
      <c r="BX330" s="109"/>
      <c r="BY330" s="74"/>
      <c r="BZ330" s="74"/>
      <c r="CA330" s="109"/>
      <c r="CB330" s="74"/>
      <c r="CC330" s="74"/>
      <c r="CD330" s="109"/>
      <c r="CE330" s="74"/>
      <c r="CF330" s="74"/>
      <c r="CG330" s="109"/>
      <c r="CH330" s="74"/>
      <c r="CI330" s="74"/>
      <c r="CJ330" s="109"/>
      <c r="CK330" s="74"/>
      <c r="CL330" s="74"/>
      <c r="CM330" s="109"/>
      <c r="CN330" s="74"/>
      <c r="CO330" s="74"/>
      <c r="CP330" s="109"/>
      <c r="CQ330" s="74"/>
      <c r="CR330" s="74"/>
      <c r="CS330" s="109"/>
      <c r="CT330" s="74"/>
      <c r="CU330" s="74"/>
      <c r="CV330" s="74"/>
      <c r="CW330" s="74"/>
      <c r="CX330" s="74"/>
      <c r="CY330" s="109"/>
      <c r="CZ330" s="74"/>
      <c r="DA330" s="74"/>
      <c r="DB330" s="109"/>
      <c r="DC330" s="74"/>
      <c r="DD330" s="74"/>
      <c r="DE330" s="109"/>
      <c r="DF330" s="74"/>
      <c r="DG330" s="74"/>
      <c r="DH330" s="74"/>
      <c r="DI330" s="78"/>
      <c r="DJ330" s="74"/>
      <c r="DK330" s="109"/>
      <c r="DL330" s="78"/>
      <c r="DM330" s="74"/>
      <c r="DN330" s="109"/>
      <c r="DO330" s="78"/>
      <c r="DP330" s="74"/>
      <c r="DQ330" s="109"/>
      <c r="DR330" s="78"/>
      <c r="DS330" s="74"/>
      <c r="DT330" s="109"/>
      <c r="DU330" s="78"/>
      <c r="DV330" s="74"/>
      <c r="DW330" s="109"/>
      <c r="DX330" s="78">
        <v>6087</v>
      </c>
      <c r="DY330" s="74">
        <v>6087</v>
      </c>
      <c r="DZ330" s="74">
        <f t="shared" si="1310"/>
        <v>100</v>
      </c>
      <c r="EA330" s="78"/>
      <c r="EB330" s="74"/>
      <c r="EC330" s="109"/>
      <c r="ED330" s="78"/>
      <c r="EE330" s="74"/>
      <c r="EF330" s="109"/>
      <c r="EG330" s="78"/>
      <c r="EH330" s="74"/>
      <c r="EI330" s="109"/>
      <c r="EJ330" s="78"/>
      <c r="EK330" s="74"/>
      <c r="EL330" s="109"/>
      <c r="EM330" s="78"/>
      <c r="EN330" s="74"/>
      <c r="EO330" s="109"/>
      <c r="EP330" s="74"/>
      <c r="EQ330" s="74"/>
      <c r="ER330" s="109"/>
      <c r="ES330" s="74"/>
      <c r="ET330" s="74"/>
      <c r="EU330" s="109"/>
      <c r="EV330" s="78"/>
      <c r="EW330" s="74"/>
      <c r="EX330" s="109"/>
      <c r="EY330" s="78"/>
      <c r="EZ330" s="74"/>
      <c r="FA330" s="109"/>
      <c r="FB330" s="78"/>
      <c r="FC330" s="74"/>
      <c r="FD330" s="109"/>
      <c r="FE330" s="78"/>
      <c r="FF330" s="74"/>
      <c r="FG330" s="109"/>
      <c r="FH330" s="78"/>
      <c r="FI330" s="74"/>
      <c r="FJ330" s="109"/>
      <c r="FK330" s="74"/>
      <c r="FL330" s="74"/>
      <c r="FM330" s="109"/>
      <c r="FN330" s="78"/>
      <c r="FO330" s="74"/>
      <c r="FP330" s="109"/>
      <c r="FQ330" s="74"/>
      <c r="FR330" s="74"/>
      <c r="FS330" s="109"/>
      <c r="FT330" s="74"/>
      <c r="FU330" s="74"/>
      <c r="FV330" s="109"/>
      <c r="FW330" s="74"/>
      <c r="FX330" s="74"/>
      <c r="FY330" s="109"/>
      <c r="FZ330" s="74"/>
      <c r="GA330" s="74"/>
      <c r="GB330" s="109"/>
      <c r="GC330" s="74"/>
      <c r="GD330" s="74"/>
      <c r="GE330" s="109"/>
      <c r="GF330" s="74"/>
      <c r="GG330" s="74"/>
      <c r="GH330" s="109"/>
      <c r="GI330" s="74"/>
      <c r="GJ330" s="74"/>
      <c r="GK330" s="109"/>
      <c r="GL330" s="74"/>
      <c r="GM330" s="74"/>
      <c r="GN330" s="109"/>
      <c r="GO330" s="74"/>
      <c r="GP330" s="74"/>
      <c r="GQ330" s="74"/>
      <c r="GR330" s="74"/>
      <c r="GS330" s="74"/>
      <c r="GT330" s="74"/>
      <c r="GU330" s="74"/>
      <c r="GV330" s="74"/>
      <c r="GW330" s="74"/>
      <c r="GX330" s="74"/>
      <c r="GY330" s="74"/>
      <c r="GZ330" s="74"/>
      <c r="HA330" s="74"/>
      <c r="HB330" s="74"/>
      <c r="HC330" s="74"/>
    </row>
    <row r="331" spans="1:211" s="31" customFormat="1" ht="16.5" customHeight="1" x14ac:dyDescent="0.25">
      <c r="A331" s="41" t="s">
        <v>435</v>
      </c>
      <c r="B331" s="134">
        <f t="shared" si="1169"/>
        <v>5643.8639999999996</v>
      </c>
      <c r="C331" s="134">
        <f t="shared" si="1170"/>
        <v>5362.8585999999996</v>
      </c>
      <c r="D331" s="74">
        <f t="shared" si="104"/>
        <v>95.021045865031468</v>
      </c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>
        <v>1170.864</v>
      </c>
      <c r="BE331" s="74">
        <v>889.85860000000002</v>
      </c>
      <c r="BF331" s="74">
        <f t="shared" si="1448"/>
        <v>76.000167397750715</v>
      </c>
      <c r="BG331" s="74"/>
      <c r="BH331" s="74"/>
      <c r="BI331" s="74"/>
      <c r="BJ331" s="112"/>
      <c r="BK331" s="112"/>
      <c r="BL331" s="112"/>
      <c r="BM331" s="74"/>
      <c r="BN331" s="74"/>
      <c r="BO331" s="109"/>
      <c r="BP331" s="74"/>
      <c r="BQ331" s="74"/>
      <c r="BR331" s="109"/>
      <c r="BS331" s="74"/>
      <c r="BT331" s="74"/>
      <c r="BU331" s="109"/>
      <c r="BV331" s="74"/>
      <c r="BW331" s="74"/>
      <c r="BX331" s="109"/>
      <c r="BY331" s="74"/>
      <c r="BZ331" s="74"/>
      <c r="CA331" s="109"/>
      <c r="CB331" s="74"/>
      <c r="CC331" s="74"/>
      <c r="CD331" s="109"/>
      <c r="CE331" s="74"/>
      <c r="CF331" s="74"/>
      <c r="CG331" s="109"/>
      <c r="CH331" s="74"/>
      <c r="CI331" s="74"/>
      <c r="CJ331" s="109"/>
      <c r="CK331" s="74"/>
      <c r="CL331" s="74"/>
      <c r="CM331" s="109"/>
      <c r="CN331" s="74"/>
      <c r="CO331" s="74"/>
      <c r="CP331" s="109"/>
      <c r="CQ331" s="74"/>
      <c r="CR331" s="74"/>
      <c r="CS331" s="109"/>
      <c r="CT331" s="74"/>
      <c r="CU331" s="74"/>
      <c r="CV331" s="74"/>
      <c r="CW331" s="74"/>
      <c r="CX331" s="74"/>
      <c r="CY331" s="109"/>
      <c r="CZ331" s="74"/>
      <c r="DA331" s="74"/>
      <c r="DB331" s="109"/>
      <c r="DC331" s="74"/>
      <c r="DD331" s="74"/>
      <c r="DE331" s="109"/>
      <c r="DF331" s="74"/>
      <c r="DG331" s="74"/>
      <c r="DH331" s="74"/>
      <c r="DI331" s="78"/>
      <c r="DJ331" s="74"/>
      <c r="DK331" s="109"/>
      <c r="DL331" s="78"/>
      <c r="DM331" s="74"/>
      <c r="DN331" s="109"/>
      <c r="DO331" s="78"/>
      <c r="DP331" s="74"/>
      <c r="DQ331" s="109"/>
      <c r="DR331" s="78"/>
      <c r="DS331" s="74"/>
      <c r="DT331" s="109"/>
      <c r="DU331" s="78"/>
      <c r="DV331" s="74"/>
      <c r="DW331" s="109"/>
      <c r="DX331" s="78">
        <v>4473</v>
      </c>
      <c r="DY331" s="74">
        <v>4473</v>
      </c>
      <c r="DZ331" s="74">
        <f t="shared" si="1310"/>
        <v>100</v>
      </c>
      <c r="EA331" s="78"/>
      <c r="EB331" s="74"/>
      <c r="EC331" s="109"/>
      <c r="ED331" s="78"/>
      <c r="EE331" s="74"/>
      <c r="EF331" s="109"/>
      <c r="EG331" s="78"/>
      <c r="EH331" s="74"/>
      <c r="EI331" s="109"/>
      <c r="EJ331" s="78"/>
      <c r="EK331" s="74"/>
      <c r="EL331" s="109"/>
      <c r="EM331" s="78"/>
      <c r="EN331" s="74"/>
      <c r="EO331" s="109"/>
      <c r="EP331" s="74"/>
      <c r="EQ331" s="74"/>
      <c r="ER331" s="109"/>
      <c r="ES331" s="74"/>
      <c r="ET331" s="74"/>
      <c r="EU331" s="109"/>
      <c r="EV331" s="78"/>
      <c r="EW331" s="74"/>
      <c r="EX331" s="109"/>
      <c r="EY331" s="78"/>
      <c r="EZ331" s="74"/>
      <c r="FA331" s="109"/>
      <c r="FB331" s="78"/>
      <c r="FC331" s="74"/>
      <c r="FD331" s="109"/>
      <c r="FE331" s="78"/>
      <c r="FF331" s="74"/>
      <c r="FG331" s="109"/>
      <c r="FH331" s="78"/>
      <c r="FI331" s="74"/>
      <c r="FJ331" s="109"/>
      <c r="FK331" s="74"/>
      <c r="FL331" s="74"/>
      <c r="FM331" s="109"/>
      <c r="FN331" s="78"/>
      <c r="FO331" s="74"/>
      <c r="FP331" s="109"/>
      <c r="FQ331" s="74"/>
      <c r="FR331" s="74"/>
      <c r="FS331" s="109"/>
      <c r="FT331" s="74"/>
      <c r="FU331" s="74"/>
      <c r="FV331" s="109"/>
      <c r="FW331" s="74"/>
      <c r="FX331" s="74"/>
      <c r="FY331" s="109"/>
      <c r="FZ331" s="74"/>
      <c r="GA331" s="74"/>
      <c r="GB331" s="109"/>
      <c r="GC331" s="74"/>
      <c r="GD331" s="74"/>
      <c r="GE331" s="109"/>
      <c r="GF331" s="74"/>
      <c r="GG331" s="74"/>
      <c r="GH331" s="109"/>
      <c r="GI331" s="74"/>
      <c r="GJ331" s="74"/>
      <c r="GK331" s="109"/>
      <c r="GL331" s="74"/>
      <c r="GM331" s="74"/>
      <c r="GN331" s="109"/>
      <c r="GO331" s="74"/>
      <c r="GP331" s="74"/>
      <c r="GQ331" s="74"/>
      <c r="GR331" s="74"/>
      <c r="GS331" s="74"/>
      <c r="GT331" s="74"/>
      <c r="GU331" s="74"/>
      <c r="GV331" s="74"/>
      <c r="GW331" s="74"/>
      <c r="GX331" s="74"/>
      <c r="GY331" s="74"/>
      <c r="GZ331" s="74"/>
      <c r="HA331" s="74"/>
      <c r="HB331" s="74"/>
      <c r="HC331" s="74"/>
    </row>
    <row r="332" spans="1:211" s="31" customFormat="1" ht="16.5" customHeight="1" x14ac:dyDescent="0.25">
      <c r="A332" s="41" t="s">
        <v>419</v>
      </c>
      <c r="B332" s="134">
        <f t="shared" ref="B332:B395" si="1492">E332+H332+K332+N332+Q332+T332+W332+Z332+AC332+AF332+AI332+AL332+AO332+AR332+AU332+AX332+BA332+BD332+BG332+BJ332+BM332+BP332+BS332+BV332+BY332+CB332+CE332+CH332+CK332+CN332+CQ332+CT332+CW332+CZ332+DC332+DF332+DI332+DL332+DO332++DR332+DU332+DX332+EA332+ED332+EG332+EJ332+EM332+EP332+ES332+EV332+EY332+FB332+FE332+FH332+FK332+FN332+FQ332+FT332+FW332+FZ332+GC332+GF332+GI332+GL332+GO332+GR332+GU332+GX332+HA332</f>
        <v>11000</v>
      </c>
      <c r="C332" s="134">
        <f t="shared" ref="C332:C395" si="1493">F332+I332+L332+O332+R332+U332+X332+AA332+AD332+AG332+AJ332+AM332+AP332+AS332+AV332+AY332+BB332+BE332+BH332+BK332+BN332+BQ332+BT332+BW332+BZ332+CC332+CF332+CI332+CL332+CO332+CR332+CU332+CX332+DA332+DD332+DG332+DJ332+DM332+DP332++DS332+DV332+DY332+EB332+EE332+EH332+EK332+EN332+EQ332+ET332+EW332+EZ332+FC332+FF332+FI332+FL332+FO332+FR332+FU332+FX332+GA332+GD332+GG332+GJ332+GM332+GP332+GS332+GV332+GY332+HB332</f>
        <v>11000</v>
      </c>
      <c r="D332" s="74">
        <f t="shared" si="104"/>
        <v>100</v>
      </c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>
        <v>11000</v>
      </c>
      <c r="BH332" s="74">
        <v>11000</v>
      </c>
      <c r="BI332" s="74">
        <f>BH332/BG332*100</f>
        <v>100</v>
      </c>
      <c r="BJ332" s="112"/>
      <c r="BK332" s="112"/>
      <c r="BL332" s="112"/>
      <c r="BM332" s="74"/>
      <c r="BN332" s="74"/>
      <c r="BO332" s="109"/>
      <c r="BP332" s="74"/>
      <c r="BQ332" s="74"/>
      <c r="BR332" s="109"/>
      <c r="BS332" s="74"/>
      <c r="BT332" s="74"/>
      <c r="BU332" s="109"/>
      <c r="BV332" s="74"/>
      <c r="BW332" s="74"/>
      <c r="BX332" s="109"/>
      <c r="BY332" s="74"/>
      <c r="BZ332" s="74"/>
      <c r="CA332" s="109"/>
      <c r="CB332" s="74"/>
      <c r="CC332" s="74"/>
      <c r="CD332" s="109"/>
      <c r="CE332" s="74"/>
      <c r="CF332" s="74"/>
      <c r="CG332" s="109"/>
      <c r="CH332" s="74"/>
      <c r="CI332" s="74"/>
      <c r="CJ332" s="109"/>
      <c r="CK332" s="74"/>
      <c r="CL332" s="74"/>
      <c r="CM332" s="109"/>
      <c r="CN332" s="74"/>
      <c r="CO332" s="74"/>
      <c r="CP332" s="109"/>
      <c r="CQ332" s="74"/>
      <c r="CR332" s="74"/>
      <c r="CS332" s="109"/>
      <c r="CT332" s="74"/>
      <c r="CU332" s="74"/>
      <c r="CV332" s="74"/>
      <c r="CW332" s="74"/>
      <c r="CX332" s="74"/>
      <c r="CY332" s="109"/>
      <c r="CZ332" s="74"/>
      <c r="DA332" s="74"/>
      <c r="DB332" s="109"/>
      <c r="DC332" s="74"/>
      <c r="DD332" s="74"/>
      <c r="DE332" s="109"/>
      <c r="DF332" s="74"/>
      <c r="DG332" s="74"/>
      <c r="DH332" s="74"/>
      <c r="DI332" s="78"/>
      <c r="DJ332" s="74"/>
      <c r="DK332" s="109"/>
      <c r="DL332" s="78"/>
      <c r="DM332" s="74"/>
      <c r="DN332" s="109"/>
      <c r="DO332" s="78"/>
      <c r="DP332" s="74"/>
      <c r="DQ332" s="109"/>
      <c r="DR332" s="78"/>
      <c r="DS332" s="74"/>
      <c r="DT332" s="109"/>
      <c r="DU332" s="78"/>
      <c r="DV332" s="74"/>
      <c r="DW332" s="109"/>
      <c r="DX332" s="78"/>
      <c r="DY332" s="74"/>
      <c r="DZ332" s="74"/>
      <c r="EA332" s="78"/>
      <c r="EB332" s="74"/>
      <c r="EC332" s="109"/>
      <c r="ED332" s="78"/>
      <c r="EE332" s="74"/>
      <c r="EF332" s="109"/>
      <c r="EG332" s="78"/>
      <c r="EH332" s="74"/>
      <c r="EI332" s="109"/>
      <c r="EJ332" s="78"/>
      <c r="EK332" s="74"/>
      <c r="EL332" s="109"/>
      <c r="EM332" s="78"/>
      <c r="EN332" s="74"/>
      <c r="EO332" s="109"/>
      <c r="EP332" s="74"/>
      <c r="EQ332" s="74"/>
      <c r="ER332" s="109"/>
      <c r="ES332" s="74"/>
      <c r="ET332" s="74"/>
      <c r="EU332" s="109"/>
      <c r="EV332" s="78"/>
      <c r="EW332" s="74"/>
      <c r="EX332" s="109"/>
      <c r="EY332" s="78"/>
      <c r="EZ332" s="74"/>
      <c r="FA332" s="109"/>
      <c r="FB332" s="78"/>
      <c r="FC332" s="74"/>
      <c r="FD332" s="109"/>
      <c r="FE332" s="78"/>
      <c r="FF332" s="74"/>
      <c r="FG332" s="109"/>
      <c r="FH332" s="78"/>
      <c r="FI332" s="74"/>
      <c r="FJ332" s="109"/>
      <c r="FK332" s="74"/>
      <c r="FL332" s="74"/>
      <c r="FM332" s="109"/>
      <c r="FN332" s="78"/>
      <c r="FO332" s="74"/>
      <c r="FP332" s="109"/>
      <c r="FQ332" s="74"/>
      <c r="FR332" s="74"/>
      <c r="FS332" s="109"/>
      <c r="FT332" s="74"/>
      <c r="FU332" s="74"/>
      <c r="FV332" s="109"/>
      <c r="FW332" s="74"/>
      <c r="FX332" s="74"/>
      <c r="FY332" s="109"/>
      <c r="FZ332" s="74"/>
      <c r="GA332" s="74"/>
      <c r="GB332" s="109"/>
      <c r="GC332" s="74"/>
      <c r="GD332" s="74"/>
      <c r="GE332" s="109"/>
      <c r="GF332" s="74"/>
      <c r="GG332" s="74"/>
      <c r="GH332" s="109"/>
      <c r="GI332" s="74"/>
      <c r="GJ332" s="74"/>
      <c r="GK332" s="109"/>
      <c r="GL332" s="74"/>
      <c r="GM332" s="74"/>
      <c r="GN332" s="109"/>
      <c r="GO332" s="74"/>
      <c r="GP332" s="74"/>
      <c r="GQ332" s="74"/>
      <c r="GR332" s="74"/>
      <c r="GS332" s="74"/>
      <c r="GT332" s="74"/>
      <c r="GU332" s="74"/>
      <c r="GV332" s="74"/>
      <c r="GW332" s="74"/>
      <c r="GX332" s="74"/>
      <c r="GY332" s="74"/>
      <c r="GZ332" s="74"/>
      <c r="HA332" s="74"/>
      <c r="HB332" s="74"/>
      <c r="HC332" s="74"/>
    </row>
    <row r="333" spans="1:211" s="31" customFormat="1" ht="16.5" customHeight="1" x14ac:dyDescent="0.25">
      <c r="A333" s="41" t="s">
        <v>599</v>
      </c>
      <c r="B333" s="134">
        <f t="shared" si="1492"/>
        <v>16307.2</v>
      </c>
      <c r="C333" s="134">
        <f t="shared" si="1493"/>
        <v>11243.81675</v>
      </c>
      <c r="D333" s="74">
        <f t="shared" si="104"/>
        <v>68.9500144108124</v>
      </c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112"/>
      <c r="BK333" s="112"/>
      <c r="BL333" s="112"/>
      <c r="BM333" s="74"/>
      <c r="BN333" s="74"/>
      <c r="BO333" s="109"/>
      <c r="BP333" s="74"/>
      <c r="BQ333" s="74"/>
      <c r="BR333" s="109"/>
      <c r="BS333" s="74"/>
      <c r="BT333" s="74"/>
      <c r="BU333" s="109"/>
      <c r="BV333" s="74"/>
      <c r="BW333" s="74"/>
      <c r="BX333" s="109"/>
      <c r="BY333" s="74"/>
      <c r="BZ333" s="74"/>
      <c r="CA333" s="109"/>
      <c r="CB333" s="74"/>
      <c r="CC333" s="74"/>
      <c r="CD333" s="109"/>
      <c r="CE333" s="74"/>
      <c r="CF333" s="74"/>
      <c r="CG333" s="109"/>
      <c r="CH333" s="74"/>
      <c r="CI333" s="74"/>
      <c r="CJ333" s="109"/>
      <c r="CK333" s="74"/>
      <c r="CL333" s="74"/>
      <c r="CM333" s="109"/>
      <c r="CN333" s="74"/>
      <c r="CO333" s="74"/>
      <c r="CP333" s="109"/>
      <c r="CQ333" s="74"/>
      <c r="CR333" s="74"/>
      <c r="CS333" s="109"/>
      <c r="CT333" s="74">
        <v>8897.2000000000007</v>
      </c>
      <c r="CU333" s="74">
        <v>8897.23</v>
      </c>
      <c r="CV333" s="74">
        <f>CU333/CT333*100</f>
        <v>100.00033718473227</v>
      </c>
      <c r="CW333" s="74"/>
      <c r="CX333" s="74"/>
      <c r="CY333" s="109"/>
      <c r="CZ333" s="74"/>
      <c r="DA333" s="74"/>
      <c r="DB333" s="74"/>
      <c r="DC333" s="74"/>
      <c r="DD333" s="74"/>
      <c r="DE333" s="109"/>
      <c r="DF333" s="74"/>
      <c r="DG333" s="74"/>
      <c r="DH333" s="74"/>
      <c r="DI333" s="78"/>
      <c r="DJ333" s="74"/>
      <c r="DK333" s="109"/>
      <c r="DL333" s="78"/>
      <c r="DM333" s="74"/>
      <c r="DN333" s="109"/>
      <c r="DO333" s="78"/>
      <c r="DP333" s="74"/>
      <c r="DQ333" s="109"/>
      <c r="DR333" s="78"/>
      <c r="DS333" s="74"/>
      <c r="DT333" s="109"/>
      <c r="DU333" s="78"/>
      <c r="DV333" s="74"/>
      <c r="DW333" s="109"/>
      <c r="DX333" s="78">
        <v>7410</v>
      </c>
      <c r="DY333" s="74">
        <v>2346.5867499999999</v>
      </c>
      <c r="DZ333" s="74">
        <f t="shared" si="1310"/>
        <v>31.667837381916332</v>
      </c>
      <c r="EA333" s="78"/>
      <c r="EB333" s="74"/>
      <c r="EC333" s="109"/>
      <c r="ED333" s="78"/>
      <c r="EE333" s="74"/>
      <c r="EF333" s="109"/>
      <c r="EG333" s="78"/>
      <c r="EH333" s="74"/>
      <c r="EI333" s="109"/>
      <c r="EJ333" s="78"/>
      <c r="EK333" s="74"/>
      <c r="EL333" s="109"/>
      <c r="EM333" s="78"/>
      <c r="EN333" s="74"/>
      <c r="EO333" s="109"/>
      <c r="EP333" s="74"/>
      <c r="EQ333" s="74"/>
      <c r="ER333" s="109"/>
      <c r="ES333" s="74"/>
      <c r="ET333" s="74"/>
      <c r="EU333" s="109"/>
      <c r="EV333" s="78"/>
      <c r="EW333" s="74"/>
      <c r="EX333" s="109"/>
      <c r="EY333" s="78"/>
      <c r="EZ333" s="74"/>
      <c r="FA333" s="109"/>
      <c r="FB333" s="78"/>
      <c r="FC333" s="74"/>
      <c r="FD333" s="109"/>
      <c r="FE333" s="78"/>
      <c r="FF333" s="74"/>
      <c r="FG333" s="109"/>
      <c r="FH333" s="78"/>
      <c r="FI333" s="74"/>
      <c r="FJ333" s="109"/>
      <c r="FK333" s="74"/>
      <c r="FL333" s="74"/>
      <c r="FM333" s="109"/>
      <c r="FN333" s="78"/>
      <c r="FO333" s="74"/>
      <c r="FP333" s="109"/>
      <c r="FQ333" s="74"/>
      <c r="FR333" s="74"/>
      <c r="FS333" s="109"/>
      <c r="FT333" s="74"/>
      <c r="FU333" s="74"/>
      <c r="FV333" s="109"/>
      <c r="FW333" s="74"/>
      <c r="FX333" s="74"/>
      <c r="FY333" s="109"/>
      <c r="FZ333" s="74"/>
      <c r="GA333" s="74"/>
      <c r="GB333" s="109"/>
      <c r="GC333" s="74"/>
      <c r="GD333" s="74"/>
      <c r="GE333" s="109"/>
      <c r="GF333" s="74"/>
      <c r="GG333" s="74"/>
      <c r="GH333" s="109"/>
      <c r="GI333" s="74"/>
      <c r="GJ333" s="74"/>
      <c r="GK333" s="109"/>
      <c r="GL333" s="74"/>
      <c r="GM333" s="74"/>
      <c r="GN333" s="109"/>
      <c r="GO333" s="74"/>
      <c r="GP333" s="74"/>
      <c r="GQ333" s="74"/>
      <c r="GR333" s="74"/>
      <c r="GS333" s="74"/>
      <c r="GT333" s="74"/>
      <c r="GU333" s="74"/>
      <c r="GV333" s="74"/>
      <c r="GW333" s="74"/>
      <c r="GX333" s="74"/>
      <c r="GY333" s="74"/>
      <c r="GZ333" s="74"/>
      <c r="HA333" s="74"/>
      <c r="HB333" s="74"/>
      <c r="HC333" s="74"/>
    </row>
    <row r="334" spans="1:211" s="31" customFormat="1" ht="16.5" customHeight="1" x14ac:dyDescent="0.25">
      <c r="A334" s="41" t="s">
        <v>598</v>
      </c>
      <c r="B334" s="134">
        <f t="shared" si="1492"/>
        <v>3516.86</v>
      </c>
      <c r="C334" s="134">
        <f t="shared" si="1493"/>
        <v>3328.6924499999996</v>
      </c>
      <c r="D334" s="74">
        <f t="shared" ref="D334" si="1494">C334/B334*100</f>
        <v>94.649558128557842</v>
      </c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>
        <v>450.86</v>
      </c>
      <c r="BE334" s="74">
        <v>435.40440000000001</v>
      </c>
      <c r="BF334" s="74">
        <f t="shared" si="1448"/>
        <v>96.571973561637762</v>
      </c>
      <c r="BG334" s="74"/>
      <c r="BH334" s="74"/>
      <c r="BI334" s="74"/>
      <c r="BJ334" s="112"/>
      <c r="BK334" s="112"/>
      <c r="BL334" s="112"/>
      <c r="BM334" s="74"/>
      <c r="BN334" s="74"/>
      <c r="BO334" s="109"/>
      <c r="BP334" s="74"/>
      <c r="BQ334" s="74"/>
      <c r="BR334" s="109"/>
      <c r="BS334" s="74"/>
      <c r="BT334" s="74"/>
      <c r="BU334" s="109"/>
      <c r="BV334" s="74"/>
      <c r="BW334" s="74"/>
      <c r="BX334" s="109"/>
      <c r="BY334" s="74"/>
      <c r="BZ334" s="74"/>
      <c r="CA334" s="109"/>
      <c r="CB334" s="74"/>
      <c r="CC334" s="74"/>
      <c r="CD334" s="109"/>
      <c r="CE334" s="74"/>
      <c r="CF334" s="74"/>
      <c r="CG334" s="109"/>
      <c r="CH334" s="74"/>
      <c r="CI334" s="74"/>
      <c r="CJ334" s="109"/>
      <c r="CK334" s="74"/>
      <c r="CL334" s="74"/>
      <c r="CM334" s="109"/>
      <c r="CN334" s="74"/>
      <c r="CO334" s="74"/>
      <c r="CP334" s="109"/>
      <c r="CQ334" s="74"/>
      <c r="CR334" s="74"/>
      <c r="CS334" s="109"/>
      <c r="CT334" s="74"/>
      <c r="CU334" s="74"/>
      <c r="CV334" s="74"/>
      <c r="CW334" s="74"/>
      <c r="CX334" s="74"/>
      <c r="CY334" s="109"/>
      <c r="CZ334" s="74"/>
      <c r="DA334" s="74"/>
      <c r="DB334" s="74"/>
      <c r="DC334" s="74"/>
      <c r="DD334" s="74"/>
      <c r="DE334" s="109"/>
      <c r="DF334" s="74"/>
      <c r="DG334" s="74"/>
      <c r="DH334" s="74"/>
      <c r="DI334" s="78"/>
      <c r="DJ334" s="74"/>
      <c r="DK334" s="109"/>
      <c r="DL334" s="78"/>
      <c r="DM334" s="74"/>
      <c r="DN334" s="109"/>
      <c r="DO334" s="78"/>
      <c r="DP334" s="74"/>
      <c r="DQ334" s="109"/>
      <c r="DR334" s="78"/>
      <c r="DS334" s="74"/>
      <c r="DT334" s="109"/>
      <c r="DU334" s="78"/>
      <c r="DV334" s="74"/>
      <c r="DW334" s="109"/>
      <c r="DX334" s="78">
        <v>3066</v>
      </c>
      <c r="DY334" s="74">
        <v>2893.2880499999997</v>
      </c>
      <c r="DZ334" s="74">
        <f t="shared" si="1310"/>
        <v>94.366863992172199</v>
      </c>
      <c r="EA334" s="78"/>
      <c r="EB334" s="74"/>
      <c r="EC334" s="109"/>
      <c r="ED334" s="78"/>
      <c r="EE334" s="74"/>
      <c r="EF334" s="109"/>
      <c r="EG334" s="78"/>
      <c r="EH334" s="74"/>
      <c r="EI334" s="109"/>
      <c r="EJ334" s="78"/>
      <c r="EK334" s="74"/>
      <c r="EL334" s="109"/>
      <c r="EM334" s="78"/>
      <c r="EN334" s="74"/>
      <c r="EO334" s="109"/>
      <c r="EP334" s="74"/>
      <c r="EQ334" s="74"/>
      <c r="ER334" s="109"/>
      <c r="ES334" s="74"/>
      <c r="ET334" s="74"/>
      <c r="EU334" s="109"/>
      <c r="EV334" s="78"/>
      <c r="EW334" s="74"/>
      <c r="EX334" s="109"/>
      <c r="EY334" s="78"/>
      <c r="EZ334" s="74"/>
      <c r="FA334" s="109"/>
      <c r="FB334" s="78"/>
      <c r="FC334" s="74"/>
      <c r="FD334" s="109"/>
      <c r="FE334" s="78"/>
      <c r="FF334" s="74"/>
      <c r="FG334" s="109"/>
      <c r="FH334" s="78"/>
      <c r="FI334" s="74"/>
      <c r="FJ334" s="109"/>
      <c r="FK334" s="74"/>
      <c r="FL334" s="74"/>
      <c r="FM334" s="109"/>
      <c r="FN334" s="78"/>
      <c r="FO334" s="74"/>
      <c r="FP334" s="109"/>
      <c r="FQ334" s="74"/>
      <c r="FR334" s="74"/>
      <c r="FS334" s="109"/>
      <c r="FT334" s="74"/>
      <c r="FU334" s="74"/>
      <c r="FV334" s="109"/>
      <c r="FW334" s="74"/>
      <c r="FX334" s="74"/>
      <c r="FY334" s="109"/>
      <c r="FZ334" s="74"/>
      <c r="GA334" s="74"/>
      <c r="GB334" s="109"/>
      <c r="GC334" s="74"/>
      <c r="GD334" s="74"/>
      <c r="GE334" s="109"/>
      <c r="GF334" s="74"/>
      <c r="GG334" s="74"/>
      <c r="GH334" s="109"/>
      <c r="GI334" s="74"/>
      <c r="GJ334" s="74"/>
      <c r="GK334" s="109"/>
      <c r="GL334" s="74"/>
      <c r="GM334" s="74"/>
      <c r="GN334" s="109"/>
      <c r="GO334" s="74"/>
      <c r="GP334" s="74"/>
      <c r="GQ334" s="74"/>
      <c r="GR334" s="74"/>
      <c r="GS334" s="74"/>
      <c r="GT334" s="74"/>
      <c r="GU334" s="74"/>
      <c r="GV334" s="74"/>
      <c r="GW334" s="74"/>
      <c r="GX334" s="74"/>
      <c r="GY334" s="74"/>
      <c r="GZ334" s="74"/>
      <c r="HA334" s="74"/>
      <c r="HB334" s="74"/>
      <c r="HC334" s="74"/>
    </row>
    <row r="335" spans="1:211" s="32" customFormat="1" ht="31.5" x14ac:dyDescent="0.25">
      <c r="A335" s="40" t="s">
        <v>408</v>
      </c>
      <c r="B335" s="133">
        <f t="shared" si="1492"/>
        <v>94191.870109999989</v>
      </c>
      <c r="C335" s="133">
        <f t="shared" si="1493"/>
        <v>65150.448990000012</v>
      </c>
      <c r="D335" s="91">
        <f t="shared" si="104"/>
        <v>69.167804943160633</v>
      </c>
      <c r="E335" s="92">
        <f t="shared" ref="E335:BK335" si="1495">E336+E337+E338+E339+E340+E341+E342+E343</f>
        <v>0</v>
      </c>
      <c r="F335" s="92">
        <f t="shared" si="1495"/>
        <v>0</v>
      </c>
      <c r="G335" s="92">
        <f t="shared" si="1495"/>
        <v>0</v>
      </c>
      <c r="H335" s="92">
        <f t="shared" si="1495"/>
        <v>0</v>
      </c>
      <c r="I335" s="92">
        <f t="shared" si="1495"/>
        <v>0</v>
      </c>
      <c r="J335" s="92">
        <f t="shared" si="1495"/>
        <v>0</v>
      </c>
      <c r="K335" s="92">
        <f t="shared" ref="K335:M335" si="1496">K336+K337+K338+K339+K340+K341+K342+K343</f>
        <v>0</v>
      </c>
      <c r="L335" s="92">
        <f t="shared" si="1496"/>
        <v>0</v>
      </c>
      <c r="M335" s="92">
        <f t="shared" si="1496"/>
        <v>0</v>
      </c>
      <c r="N335" s="92">
        <f t="shared" ref="N335:P335" si="1497">N336+N337+N338+N339+N340+N341+N342+N343</f>
        <v>0</v>
      </c>
      <c r="O335" s="92">
        <f t="shared" si="1497"/>
        <v>0</v>
      </c>
      <c r="P335" s="92">
        <f t="shared" si="1497"/>
        <v>0</v>
      </c>
      <c r="Q335" s="92">
        <f t="shared" ref="Q335:S335" si="1498">Q336+Q337+Q338+Q339+Q340+Q341+Q342+Q343</f>
        <v>0</v>
      </c>
      <c r="R335" s="92">
        <f t="shared" si="1498"/>
        <v>0</v>
      </c>
      <c r="S335" s="92">
        <f t="shared" si="1498"/>
        <v>0</v>
      </c>
      <c r="T335" s="92">
        <f t="shared" ref="T335:V335" si="1499">T336+T337+T338+T339+T340+T341+T342+T343</f>
        <v>0</v>
      </c>
      <c r="U335" s="92">
        <f t="shared" si="1499"/>
        <v>0</v>
      </c>
      <c r="V335" s="92">
        <f t="shared" si="1499"/>
        <v>0</v>
      </c>
      <c r="W335" s="92">
        <f t="shared" ref="W335:Y335" si="1500">W336+W337+W338+W339+W340+W341+W342+W343</f>
        <v>0</v>
      </c>
      <c r="X335" s="92">
        <f t="shared" si="1500"/>
        <v>0</v>
      </c>
      <c r="Y335" s="92">
        <f t="shared" si="1500"/>
        <v>0</v>
      </c>
      <c r="Z335" s="92">
        <f t="shared" si="1495"/>
        <v>1008</v>
      </c>
      <c r="AA335" s="92">
        <f t="shared" si="1495"/>
        <v>1008</v>
      </c>
      <c r="AB335" s="92">
        <f t="shared" ref="AB335:AB344" si="1501">AA335/Z335*100</f>
        <v>100</v>
      </c>
      <c r="AC335" s="92">
        <f t="shared" si="1495"/>
        <v>0</v>
      </c>
      <c r="AD335" s="92">
        <f t="shared" si="1495"/>
        <v>0</v>
      </c>
      <c r="AE335" s="92"/>
      <c r="AF335" s="92">
        <f t="shared" si="1495"/>
        <v>0</v>
      </c>
      <c r="AG335" s="92">
        <f t="shared" si="1495"/>
        <v>0</v>
      </c>
      <c r="AH335" s="92">
        <f t="shared" si="1495"/>
        <v>0</v>
      </c>
      <c r="AI335" s="92">
        <f t="shared" si="1495"/>
        <v>0</v>
      </c>
      <c r="AJ335" s="92">
        <f t="shared" si="1495"/>
        <v>0</v>
      </c>
      <c r="AK335" s="92"/>
      <c r="AL335" s="92">
        <f t="shared" si="1495"/>
        <v>102.04082000000001</v>
      </c>
      <c r="AM335" s="92">
        <f t="shared" si="1495"/>
        <v>102.04082000000001</v>
      </c>
      <c r="AN335" s="92">
        <f>AM335/AL335*100</f>
        <v>100</v>
      </c>
      <c r="AO335" s="92">
        <f t="shared" si="1495"/>
        <v>0</v>
      </c>
      <c r="AP335" s="92">
        <f t="shared" si="1495"/>
        <v>0</v>
      </c>
      <c r="AQ335" s="91"/>
      <c r="AR335" s="92">
        <f t="shared" ref="AR335:AS335" si="1502">AR336+AR337+AR338+AR339+AR340+AR341+AR342+AR343</f>
        <v>115.123</v>
      </c>
      <c r="AS335" s="92">
        <f t="shared" si="1502"/>
        <v>115.123</v>
      </c>
      <c r="AT335" s="91">
        <f>AS335/AR335*100</f>
        <v>100</v>
      </c>
      <c r="AU335" s="92"/>
      <c r="AV335" s="92"/>
      <c r="AW335" s="91"/>
      <c r="AX335" s="92"/>
      <c r="AY335" s="92"/>
      <c r="AZ335" s="91"/>
      <c r="BA335" s="92">
        <f t="shared" si="1495"/>
        <v>0</v>
      </c>
      <c r="BB335" s="92">
        <f t="shared" si="1495"/>
        <v>0</v>
      </c>
      <c r="BC335" s="92">
        <f t="shared" si="1495"/>
        <v>0</v>
      </c>
      <c r="BD335" s="92">
        <f t="shared" si="1495"/>
        <v>3013.7714999999998</v>
      </c>
      <c r="BE335" s="92">
        <f t="shared" si="1495"/>
        <v>831.25</v>
      </c>
      <c r="BF335" s="91">
        <f t="shared" si="1448"/>
        <v>27.581719450197205</v>
      </c>
      <c r="BG335" s="92">
        <f t="shared" si="1495"/>
        <v>10000</v>
      </c>
      <c r="BH335" s="92">
        <f t="shared" si="1495"/>
        <v>10000</v>
      </c>
      <c r="BI335" s="91">
        <f t="shared" ref="BI335" si="1503">BH335/BG335*100</f>
        <v>100</v>
      </c>
      <c r="BJ335" s="92">
        <f t="shared" si="1495"/>
        <v>12636</v>
      </c>
      <c r="BK335" s="92">
        <f t="shared" si="1495"/>
        <v>7135.9713099999999</v>
      </c>
      <c r="BL335" s="92">
        <f t="shared" si="118"/>
        <v>56.473340534979421</v>
      </c>
      <c r="BM335" s="92">
        <f t="shared" ref="BM335:DG335" si="1504">BM336+BM337+BM338+BM339+BM340+BM341+BM342+BM343</f>
        <v>5903.1</v>
      </c>
      <c r="BN335" s="92">
        <f t="shared" si="1504"/>
        <v>5903.1</v>
      </c>
      <c r="BO335" s="92">
        <f>BN335/BM335*100</f>
        <v>100</v>
      </c>
      <c r="BP335" s="92">
        <f t="shared" ref="BP335:BR335" si="1505">BP336+BP337+BP338+BP339+BP340+BP341+BP342+BP343</f>
        <v>0</v>
      </c>
      <c r="BQ335" s="92">
        <f t="shared" si="1505"/>
        <v>0</v>
      </c>
      <c r="BR335" s="92">
        <f t="shared" si="1505"/>
        <v>0</v>
      </c>
      <c r="BS335" s="92">
        <f t="shared" si="1504"/>
        <v>4079.38</v>
      </c>
      <c r="BT335" s="92">
        <f t="shared" si="1504"/>
        <v>1878.6223500000001</v>
      </c>
      <c r="BU335" s="92">
        <f t="shared" si="121"/>
        <v>46.051663488079072</v>
      </c>
      <c r="BV335" s="92">
        <f t="shared" ref="BV335:BW335" si="1506">BV336+BV337+BV338+BV339+BV340+BV341+BV342+BV343</f>
        <v>575.02</v>
      </c>
      <c r="BW335" s="92">
        <f t="shared" si="1506"/>
        <v>0</v>
      </c>
      <c r="BX335" s="92">
        <f t="shared" ref="BX335:BX336" si="1507">BW335/BV335*100</f>
        <v>0</v>
      </c>
      <c r="BY335" s="92">
        <f t="shared" ref="BY335:BZ335" si="1508">BY336+BY337+BY338+BY339+BY340+BY341+BY342+BY343</f>
        <v>840</v>
      </c>
      <c r="BZ335" s="92">
        <f t="shared" si="1508"/>
        <v>43.4</v>
      </c>
      <c r="CA335" s="92">
        <f t="shared" ref="CA335:CA336" si="1509">BZ335/BY335*100</f>
        <v>5.166666666666667</v>
      </c>
      <c r="CB335" s="92">
        <f t="shared" si="1504"/>
        <v>7180.43</v>
      </c>
      <c r="CC335" s="92">
        <f t="shared" si="1504"/>
        <v>1656.3847800000001</v>
      </c>
      <c r="CD335" s="91">
        <f t="shared" ref="CD335" si="1510">CC335/CB335*100</f>
        <v>23.068044392884548</v>
      </c>
      <c r="CE335" s="92">
        <f t="shared" si="1504"/>
        <v>0</v>
      </c>
      <c r="CF335" s="92">
        <f t="shared" si="1504"/>
        <v>0</v>
      </c>
      <c r="CG335" s="92">
        <f t="shared" si="1504"/>
        <v>0</v>
      </c>
      <c r="CH335" s="92">
        <f t="shared" ref="CH335:CJ335" si="1511">CH336+CH337+CH338+CH339+CH340+CH341+CH342+CH343</f>
        <v>0</v>
      </c>
      <c r="CI335" s="92">
        <f t="shared" si="1511"/>
        <v>0</v>
      </c>
      <c r="CJ335" s="92">
        <f t="shared" si="1511"/>
        <v>0</v>
      </c>
      <c r="CK335" s="92">
        <f t="shared" si="1504"/>
        <v>186.31229000000002</v>
      </c>
      <c r="CL335" s="92">
        <f t="shared" si="1504"/>
        <v>186.31229000000002</v>
      </c>
      <c r="CM335" s="91">
        <f t="shared" ref="CM335" si="1512">CL335/CK335*100</f>
        <v>100</v>
      </c>
      <c r="CN335" s="92">
        <f t="shared" si="1504"/>
        <v>0</v>
      </c>
      <c r="CO335" s="92">
        <f t="shared" si="1504"/>
        <v>0</v>
      </c>
      <c r="CP335" s="92">
        <f t="shared" si="1504"/>
        <v>0</v>
      </c>
      <c r="CQ335" s="92">
        <f t="shared" ref="CQ335:CS335" si="1513">CQ336+CQ337+CQ338+CQ339+CQ340+CQ341+CQ342+CQ343</f>
        <v>0</v>
      </c>
      <c r="CR335" s="92">
        <f t="shared" si="1513"/>
        <v>0</v>
      </c>
      <c r="CS335" s="92">
        <f t="shared" si="1513"/>
        <v>0</v>
      </c>
      <c r="CT335" s="92">
        <f t="shared" si="1504"/>
        <v>0</v>
      </c>
      <c r="CU335" s="92">
        <f t="shared" si="1504"/>
        <v>0</v>
      </c>
      <c r="CV335" s="91"/>
      <c r="CW335" s="92">
        <f t="shared" si="1504"/>
        <v>0</v>
      </c>
      <c r="CX335" s="92">
        <f t="shared" si="1504"/>
        <v>0</v>
      </c>
      <c r="CY335" s="92">
        <f t="shared" si="1504"/>
        <v>0</v>
      </c>
      <c r="CZ335" s="92">
        <f t="shared" si="1504"/>
        <v>0</v>
      </c>
      <c r="DA335" s="92">
        <f t="shared" si="1504"/>
        <v>0</v>
      </c>
      <c r="DB335" s="91"/>
      <c r="DC335" s="92">
        <f t="shared" si="1504"/>
        <v>528.5</v>
      </c>
      <c r="DD335" s="92">
        <f t="shared" si="1504"/>
        <v>205.04</v>
      </c>
      <c r="DE335" s="92">
        <f>DD335/DC335*100</f>
        <v>38.796594134342477</v>
      </c>
      <c r="DF335" s="92">
        <f t="shared" si="1504"/>
        <v>5789.7004999999999</v>
      </c>
      <c r="DG335" s="92">
        <f t="shared" si="1504"/>
        <v>5405.3734599999998</v>
      </c>
      <c r="DH335" s="92">
        <f t="shared" ref="DH335:DH336" si="1514">DG335/DF335*100</f>
        <v>93.361883917829601</v>
      </c>
      <c r="DI335" s="92">
        <f t="shared" ref="DI335:DY335" si="1515">DI336+DI337+DI338+DI339+DI340+DI341+DI342+DI343</f>
        <v>0</v>
      </c>
      <c r="DJ335" s="92">
        <f t="shared" si="1515"/>
        <v>0</v>
      </c>
      <c r="DK335" s="92">
        <f t="shared" si="1515"/>
        <v>0</v>
      </c>
      <c r="DL335" s="92">
        <f t="shared" ref="DL335:DN335" si="1516">DL336+DL337+DL338+DL339+DL340+DL341+DL342+DL343</f>
        <v>0</v>
      </c>
      <c r="DM335" s="92">
        <f t="shared" si="1516"/>
        <v>0</v>
      </c>
      <c r="DN335" s="92">
        <f t="shared" si="1516"/>
        <v>0</v>
      </c>
      <c r="DO335" s="92">
        <f t="shared" ref="DO335:DQ335" si="1517">DO336+DO337+DO338+DO339+DO340+DO341+DO342+DO343</f>
        <v>0</v>
      </c>
      <c r="DP335" s="92">
        <f t="shared" si="1517"/>
        <v>0</v>
      </c>
      <c r="DQ335" s="92">
        <f t="shared" si="1517"/>
        <v>0</v>
      </c>
      <c r="DR335" s="92">
        <f t="shared" ref="DR335:DT335" si="1518">DR336+DR337+DR338+DR339+DR340+DR341+DR342+DR343</f>
        <v>0</v>
      </c>
      <c r="DS335" s="92">
        <f t="shared" si="1518"/>
        <v>0</v>
      </c>
      <c r="DT335" s="92">
        <f t="shared" si="1518"/>
        <v>0</v>
      </c>
      <c r="DU335" s="92">
        <f t="shared" si="1515"/>
        <v>8847</v>
      </c>
      <c r="DV335" s="92">
        <f t="shared" si="1515"/>
        <v>4972.5874100000001</v>
      </c>
      <c r="DW335" s="92">
        <f t="shared" si="132"/>
        <v>56.206481406126372</v>
      </c>
      <c r="DX335" s="92">
        <f t="shared" si="1515"/>
        <v>17649</v>
      </c>
      <c r="DY335" s="92">
        <f t="shared" si="1515"/>
        <v>17589.40538</v>
      </c>
      <c r="DZ335" s="91">
        <f t="shared" si="1310"/>
        <v>99.662334296560715</v>
      </c>
      <c r="EA335" s="92">
        <f t="shared" ref="EA335:EB335" si="1519">EA336+EA337+EA338+EA339+EA340+EA341+EA342+EA343</f>
        <v>3837.2</v>
      </c>
      <c r="EB335" s="92">
        <f t="shared" si="1519"/>
        <v>556.34618999999998</v>
      </c>
      <c r="EC335" s="92">
        <f>EB335/EA335*100</f>
        <v>14.498754039403734</v>
      </c>
      <c r="ED335" s="92">
        <f t="shared" ref="ED335:EE335" si="1520">ED336+ED337+ED338+ED339+ED340+ED341+ED342+ED343</f>
        <v>300</v>
      </c>
      <c r="EE335" s="92">
        <f t="shared" si="1520"/>
        <v>0</v>
      </c>
      <c r="EF335" s="92">
        <f t="shared" ref="EF335:EF344" si="1521">EE335/ED335*100</f>
        <v>0</v>
      </c>
      <c r="EG335" s="92">
        <f t="shared" ref="EG335:EH335" si="1522">EG336+EG337+EG338+EG339+EG340+EG341+EG342+EG343</f>
        <v>880</v>
      </c>
      <c r="EH335" s="92">
        <f t="shared" si="1522"/>
        <v>2.8</v>
      </c>
      <c r="EI335" s="92">
        <f>EH335/EG335*100</f>
        <v>0.31818181818181812</v>
      </c>
      <c r="EJ335" s="92">
        <f t="shared" ref="EJ335:EK335" si="1523">EJ336+EJ337+EJ338+EJ339+EJ340+EJ341+EJ342+EJ343</f>
        <v>3137.4920000000002</v>
      </c>
      <c r="EK335" s="92">
        <f t="shared" si="1523"/>
        <v>2658.692</v>
      </c>
      <c r="EL335" s="92">
        <f t="shared" ref="EL335:EL336" si="1524">EK335/EJ335*100</f>
        <v>84.739403319594118</v>
      </c>
      <c r="EM335" s="92">
        <f t="shared" ref="EM335:EQ335" si="1525">EM336+EM337+EM338+EM339+EM340+EM341+EM342+EM343</f>
        <v>0</v>
      </c>
      <c r="EN335" s="92">
        <f t="shared" si="1525"/>
        <v>0</v>
      </c>
      <c r="EO335" s="92">
        <f t="shared" si="1525"/>
        <v>0</v>
      </c>
      <c r="EP335" s="92">
        <f t="shared" si="1525"/>
        <v>2700</v>
      </c>
      <c r="EQ335" s="92">
        <f t="shared" si="1525"/>
        <v>2700</v>
      </c>
      <c r="ER335" s="92">
        <f t="shared" ref="ER335:ER336" si="1526">EQ335/EP335*100</f>
        <v>100</v>
      </c>
      <c r="ES335" s="92">
        <f t="shared" ref="ES335:ET335" si="1527">ES336+ES337+ES338+ES339+ES340+ES341+ES342+ES343</f>
        <v>2200</v>
      </c>
      <c r="ET335" s="92">
        <f t="shared" si="1527"/>
        <v>2200</v>
      </c>
      <c r="EU335" s="92">
        <f t="shared" ref="EU335:EU336" si="1528">ET335/ES335*100</f>
        <v>100</v>
      </c>
      <c r="EV335" s="92">
        <f t="shared" ref="EV335:EX335" si="1529">EV336+EV337+EV338+EV339+EV340+EV341+EV342+EV343</f>
        <v>0</v>
      </c>
      <c r="EW335" s="92">
        <f t="shared" si="1529"/>
        <v>0</v>
      </c>
      <c r="EX335" s="92">
        <f t="shared" si="1529"/>
        <v>0</v>
      </c>
      <c r="EY335" s="92">
        <f t="shared" ref="EY335:FA335" si="1530">EY336+EY337+EY338+EY339+EY340+EY341+EY342+EY343</f>
        <v>0</v>
      </c>
      <c r="EZ335" s="92">
        <f t="shared" si="1530"/>
        <v>0</v>
      </c>
      <c r="FA335" s="92">
        <f t="shared" si="1530"/>
        <v>0</v>
      </c>
      <c r="FB335" s="92">
        <f t="shared" ref="FB335:FD335" si="1531">FB336+FB337+FB338+FB339+FB340+FB341+FB342+FB343</f>
        <v>0</v>
      </c>
      <c r="FC335" s="92">
        <f t="shared" si="1531"/>
        <v>0</v>
      </c>
      <c r="FD335" s="92">
        <f t="shared" si="1531"/>
        <v>0</v>
      </c>
      <c r="FE335" s="92">
        <f t="shared" ref="FE335:FG335" si="1532">FE336+FE337+FE338+FE339+FE340+FE341+FE342+FE343</f>
        <v>0</v>
      </c>
      <c r="FF335" s="92">
        <f t="shared" si="1532"/>
        <v>0</v>
      </c>
      <c r="FG335" s="92">
        <f t="shared" si="1532"/>
        <v>0</v>
      </c>
      <c r="FH335" s="92">
        <f t="shared" ref="FH335:FL335" si="1533">FH336+FH337+FH338+FH339+FH340+FH341+FH342+FH343</f>
        <v>0</v>
      </c>
      <c r="FI335" s="92">
        <f t="shared" si="1533"/>
        <v>0</v>
      </c>
      <c r="FJ335" s="92">
        <f t="shared" si="1533"/>
        <v>0</v>
      </c>
      <c r="FK335" s="92">
        <f t="shared" si="1533"/>
        <v>1754.3</v>
      </c>
      <c r="FL335" s="92">
        <f t="shared" si="1533"/>
        <v>0</v>
      </c>
      <c r="FM335" s="92">
        <f t="shared" ref="FM335:FM336" si="1534">FL335/FK335*100</f>
        <v>0</v>
      </c>
      <c r="FN335" s="92">
        <f t="shared" ref="FN335:FR335" si="1535">FN336+FN337+FN338+FN339+FN340+FN341+FN342+FN343</f>
        <v>0</v>
      </c>
      <c r="FO335" s="92">
        <f t="shared" si="1535"/>
        <v>0</v>
      </c>
      <c r="FP335" s="92">
        <f t="shared" si="1535"/>
        <v>0</v>
      </c>
      <c r="FQ335" s="92">
        <f t="shared" si="1535"/>
        <v>0</v>
      </c>
      <c r="FR335" s="92">
        <f t="shared" si="1535"/>
        <v>0</v>
      </c>
      <c r="FS335" s="92"/>
      <c r="FT335" s="92">
        <f t="shared" ref="FT335:FU335" si="1536">FT336+FT337+FT338+FT339+FT340+FT341+FT342+FT343</f>
        <v>0</v>
      </c>
      <c r="FU335" s="92">
        <f t="shared" si="1536"/>
        <v>0</v>
      </c>
      <c r="FV335" s="92"/>
      <c r="FW335" s="92">
        <f t="shared" ref="FW335:FX335" si="1537">FW336+FW337+FW338+FW339+FW340+FW341+FW342+FW343</f>
        <v>0</v>
      </c>
      <c r="FX335" s="92">
        <f t="shared" si="1537"/>
        <v>0</v>
      </c>
      <c r="FY335" s="92"/>
      <c r="FZ335" s="92">
        <f t="shared" ref="FZ335:GA335" si="1538">FZ336+FZ337+FZ338+FZ339+FZ340+FZ341+FZ342+FZ343</f>
        <v>0</v>
      </c>
      <c r="GA335" s="92">
        <f t="shared" si="1538"/>
        <v>0</v>
      </c>
      <c r="GB335" s="92"/>
      <c r="GC335" s="92">
        <f t="shared" ref="GC335:GD335" si="1539">GC336+GC337+GC338+GC339+GC340+GC341+GC342+GC343</f>
        <v>0</v>
      </c>
      <c r="GD335" s="92">
        <f t="shared" si="1539"/>
        <v>0</v>
      </c>
      <c r="GE335" s="92"/>
      <c r="GF335" s="92">
        <f t="shared" ref="GF335:GG335" si="1540">GF336+GF337+GF338+GF339+GF340+GF341+GF342+GF343</f>
        <v>0</v>
      </c>
      <c r="GG335" s="92">
        <f t="shared" si="1540"/>
        <v>0</v>
      </c>
      <c r="GH335" s="92"/>
      <c r="GI335" s="92">
        <f t="shared" ref="GI335:GJ335" si="1541">GI336+GI337+GI338+GI339+GI340+GI341+GI342+GI343</f>
        <v>0</v>
      </c>
      <c r="GJ335" s="92">
        <f t="shared" si="1541"/>
        <v>0</v>
      </c>
      <c r="GK335" s="92"/>
      <c r="GL335" s="92">
        <f t="shared" ref="GL335:GM335" si="1542">GL336+GL337+GL338+GL339+GL340+GL341+GL342+GL343</f>
        <v>0</v>
      </c>
      <c r="GM335" s="92">
        <f t="shared" si="1542"/>
        <v>0</v>
      </c>
      <c r="GN335" s="92"/>
      <c r="GO335" s="92">
        <f t="shared" ref="GO335:GQ335" si="1543">GO336+GO337+GO338+GO339+GO340+GO341+GO342+GO343</f>
        <v>0</v>
      </c>
      <c r="GP335" s="92">
        <f t="shared" si="1543"/>
        <v>0</v>
      </c>
      <c r="GQ335" s="92">
        <f t="shared" si="1543"/>
        <v>0</v>
      </c>
      <c r="GR335" s="92">
        <f t="shared" ref="GR335:GT335" si="1544">GR336+GR337+GR338+GR339+GR340+GR341+GR342+GR343</f>
        <v>0</v>
      </c>
      <c r="GS335" s="92">
        <f t="shared" si="1544"/>
        <v>0</v>
      </c>
      <c r="GT335" s="92">
        <f t="shared" si="1544"/>
        <v>0</v>
      </c>
      <c r="GU335" s="92">
        <f t="shared" ref="GU335:GY335" si="1545">GU336+GU337+GU338+GU339+GU340+GU341+GU342+GU343</f>
        <v>0</v>
      </c>
      <c r="GV335" s="92">
        <f t="shared" si="1545"/>
        <v>0</v>
      </c>
      <c r="GW335" s="92">
        <f t="shared" si="1545"/>
        <v>0</v>
      </c>
      <c r="GX335" s="92">
        <f t="shared" si="1545"/>
        <v>929.5</v>
      </c>
      <c r="GY335" s="92">
        <f t="shared" si="1545"/>
        <v>0</v>
      </c>
      <c r="GZ335" s="91">
        <f t="shared" ref="GZ335:GZ336" si="1546">GY335/GX335*100</f>
        <v>0</v>
      </c>
      <c r="HA335" s="92"/>
      <c r="HB335" s="92"/>
      <c r="HC335" s="91"/>
    </row>
    <row r="336" spans="1:211" s="31" customFormat="1" ht="15.75" x14ac:dyDescent="0.25">
      <c r="A336" s="41" t="s">
        <v>340</v>
      </c>
      <c r="B336" s="134">
        <f t="shared" si="1492"/>
        <v>56162.356319999999</v>
      </c>
      <c r="C336" s="134">
        <f t="shared" si="1493"/>
        <v>34887.096539999999</v>
      </c>
      <c r="D336" s="74">
        <f t="shared" si="104"/>
        <v>62.118292083796248</v>
      </c>
      <c r="E336" s="78"/>
      <c r="F336" s="74"/>
      <c r="G336" s="74"/>
      <c r="H336" s="78"/>
      <c r="I336" s="78"/>
      <c r="J336" s="74"/>
      <c r="K336" s="78"/>
      <c r="L336" s="78"/>
      <c r="M336" s="74"/>
      <c r="N336" s="78"/>
      <c r="O336" s="78"/>
      <c r="P336" s="74"/>
      <c r="Q336" s="78"/>
      <c r="R336" s="78"/>
      <c r="S336" s="74"/>
      <c r="T336" s="78"/>
      <c r="U336" s="78"/>
      <c r="V336" s="74"/>
      <c r="W336" s="78"/>
      <c r="X336" s="78"/>
      <c r="Y336" s="74"/>
      <c r="Z336" s="74">
        <v>1008</v>
      </c>
      <c r="AA336" s="74">
        <v>1008</v>
      </c>
      <c r="AB336" s="78">
        <f t="shared" si="1501"/>
        <v>100</v>
      </c>
      <c r="AC336" s="74"/>
      <c r="AD336" s="74"/>
      <c r="AE336" s="78"/>
      <c r="AF336" s="78">
        <v>0</v>
      </c>
      <c r="AG336" s="78">
        <v>0</v>
      </c>
      <c r="AH336" s="74"/>
      <c r="AI336" s="78"/>
      <c r="AJ336" s="78"/>
      <c r="AK336" s="78"/>
      <c r="AL336" s="78">
        <v>102.04082000000001</v>
      </c>
      <c r="AM336" s="78">
        <v>102.04082000000001</v>
      </c>
      <c r="AN336" s="74">
        <f>AM336/AL336*100</f>
        <v>100</v>
      </c>
      <c r="AO336" s="78"/>
      <c r="AP336" s="78"/>
      <c r="AQ336" s="74"/>
      <c r="AR336" s="78">
        <v>115.123</v>
      </c>
      <c r="AS336" s="78">
        <v>115.123</v>
      </c>
      <c r="AT336" s="74">
        <f>AS336/AR336*100</f>
        <v>100</v>
      </c>
      <c r="AU336" s="78"/>
      <c r="AV336" s="78"/>
      <c r="AW336" s="74"/>
      <c r="AX336" s="78"/>
      <c r="AY336" s="78"/>
      <c r="AZ336" s="74"/>
      <c r="BA336" s="78"/>
      <c r="BB336" s="78"/>
      <c r="BC336" s="74"/>
      <c r="BD336" s="74"/>
      <c r="BE336" s="74"/>
      <c r="BF336" s="74"/>
      <c r="BG336" s="78">
        <v>0</v>
      </c>
      <c r="BH336" s="78"/>
      <c r="BI336" s="74"/>
      <c r="BJ336" s="78">
        <v>12636</v>
      </c>
      <c r="BK336" s="74">
        <v>7135.9713099999999</v>
      </c>
      <c r="BL336" s="78">
        <f t="shared" si="118"/>
        <v>56.473340534979421</v>
      </c>
      <c r="BM336" s="78">
        <v>5903.1</v>
      </c>
      <c r="BN336" s="78">
        <v>5903.1</v>
      </c>
      <c r="BO336" s="78">
        <f>BN336/BM336*100</f>
        <v>100</v>
      </c>
      <c r="BP336" s="78"/>
      <c r="BQ336" s="108"/>
      <c r="BR336" s="108"/>
      <c r="BS336" s="78">
        <v>4079.38</v>
      </c>
      <c r="BT336" s="78">
        <v>1878.6223500000001</v>
      </c>
      <c r="BU336" s="78">
        <f t="shared" si="121"/>
        <v>46.051663488079072</v>
      </c>
      <c r="BV336" s="78">
        <v>575.02</v>
      </c>
      <c r="BW336" s="78"/>
      <c r="BX336" s="78">
        <f t="shared" si="1507"/>
        <v>0</v>
      </c>
      <c r="BY336" s="78">
        <v>840</v>
      </c>
      <c r="BZ336" s="78">
        <v>43.4</v>
      </c>
      <c r="CA336" s="78">
        <f t="shared" si="1509"/>
        <v>5.166666666666667</v>
      </c>
      <c r="CB336" s="78"/>
      <c r="CC336" s="108"/>
      <c r="CD336" s="74"/>
      <c r="CE336" s="78"/>
      <c r="CF336" s="108"/>
      <c r="CG336" s="108"/>
      <c r="CH336" s="78"/>
      <c r="CI336" s="108"/>
      <c r="CJ336" s="108"/>
      <c r="CK336" s="78"/>
      <c r="CL336" s="108"/>
      <c r="CM336" s="74"/>
      <c r="CN336" s="78"/>
      <c r="CO336" s="108"/>
      <c r="CP336" s="108"/>
      <c r="CQ336" s="78"/>
      <c r="CR336" s="108"/>
      <c r="CS336" s="108"/>
      <c r="CT336" s="78"/>
      <c r="CU336" s="108"/>
      <c r="CV336" s="74"/>
      <c r="CW336" s="78"/>
      <c r="CX336" s="108"/>
      <c r="CY336" s="108"/>
      <c r="CZ336" s="78"/>
      <c r="DA336" s="108"/>
      <c r="DB336" s="74"/>
      <c r="DC336" s="78">
        <v>528.5</v>
      </c>
      <c r="DD336" s="78">
        <v>205.04</v>
      </c>
      <c r="DE336" s="78">
        <f>DD336/DC336*100</f>
        <v>38.796594134342477</v>
      </c>
      <c r="DF336" s="78">
        <v>5789.7004999999999</v>
      </c>
      <c r="DG336" s="78">
        <v>5405.3734599999998</v>
      </c>
      <c r="DH336" s="78">
        <f t="shared" si="1514"/>
        <v>93.361883917829601</v>
      </c>
      <c r="DI336" s="78"/>
      <c r="DJ336" s="108"/>
      <c r="DK336" s="108"/>
      <c r="DL336" s="78"/>
      <c r="DM336" s="108"/>
      <c r="DN336" s="108"/>
      <c r="DO336" s="78"/>
      <c r="DP336" s="108"/>
      <c r="DQ336" s="108"/>
      <c r="DR336" s="78"/>
      <c r="DS336" s="108"/>
      <c r="DT336" s="108"/>
      <c r="DU336" s="78">
        <v>8847</v>
      </c>
      <c r="DV336" s="78">
        <v>4972.5874100000001</v>
      </c>
      <c r="DW336" s="78">
        <f t="shared" si="132"/>
        <v>56.206481406126372</v>
      </c>
      <c r="DX336" s="78"/>
      <c r="DY336" s="108"/>
      <c r="DZ336" s="74"/>
      <c r="EA336" s="78">
        <v>3837.2</v>
      </c>
      <c r="EB336" s="78">
        <v>556.34618999999998</v>
      </c>
      <c r="EC336" s="78">
        <f>EB336/EA336*100</f>
        <v>14.498754039403734</v>
      </c>
      <c r="ED336" s="78">
        <v>300</v>
      </c>
      <c r="EE336" s="78"/>
      <c r="EF336" s="78">
        <f t="shared" si="1521"/>
        <v>0</v>
      </c>
      <c r="EG336" s="78">
        <v>880</v>
      </c>
      <c r="EH336" s="108">
        <v>2.8</v>
      </c>
      <c r="EI336" s="78">
        <f>EH336/EG336*100</f>
        <v>0.31818181818181812</v>
      </c>
      <c r="EJ336" s="78">
        <v>3137.4920000000002</v>
      </c>
      <c r="EK336" s="78">
        <v>2658.692</v>
      </c>
      <c r="EL336" s="78">
        <f t="shared" si="1524"/>
        <v>84.739403319594118</v>
      </c>
      <c r="EM336" s="78"/>
      <c r="EN336" s="108"/>
      <c r="EO336" s="108"/>
      <c r="EP336" s="78">
        <v>2700</v>
      </c>
      <c r="EQ336" s="78">
        <v>2700</v>
      </c>
      <c r="ER336" s="78">
        <f t="shared" si="1526"/>
        <v>100</v>
      </c>
      <c r="ES336" s="78">
        <v>2200</v>
      </c>
      <c r="ET336" s="78">
        <v>2200</v>
      </c>
      <c r="EU336" s="78">
        <f t="shared" si="1528"/>
        <v>100</v>
      </c>
      <c r="EV336" s="78"/>
      <c r="EW336" s="108"/>
      <c r="EX336" s="108"/>
      <c r="EY336" s="78"/>
      <c r="EZ336" s="108"/>
      <c r="FA336" s="108"/>
      <c r="FB336" s="78"/>
      <c r="FC336" s="108"/>
      <c r="FD336" s="108"/>
      <c r="FE336" s="78"/>
      <c r="FF336" s="108"/>
      <c r="FG336" s="108"/>
      <c r="FH336" s="78"/>
      <c r="FI336" s="108"/>
      <c r="FJ336" s="108"/>
      <c r="FK336" s="78">
        <v>1754.3</v>
      </c>
      <c r="FL336" s="78"/>
      <c r="FM336" s="78">
        <f t="shared" si="1534"/>
        <v>0</v>
      </c>
      <c r="FN336" s="78"/>
      <c r="FO336" s="108"/>
      <c r="FP336" s="108"/>
      <c r="FQ336" s="78"/>
      <c r="FR336" s="78"/>
      <c r="FS336" s="78"/>
      <c r="FT336" s="78"/>
      <c r="FU336" s="78"/>
      <c r="FV336" s="78"/>
      <c r="FW336" s="78"/>
      <c r="FX336" s="78"/>
      <c r="FY336" s="78"/>
      <c r="FZ336" s="78"/>
      <c r="GA336" s="78"/>
      <c r="GB336" s="78"/>
      <c r="GC336" s="78"/>
      <c r="GD336" s="78"/>
      <c r="GE336" s="78"/>
      <c r="GF336" s="78"/>
      <c r="GG336" s="78"/>
      <c r="GH336" s="78"/>
      <c r="GI336" s="78"/>
      <c r="GJ336" s="78"/>
      <c r="GK336" s="78"/>
      <c r="GL336" s="78"/>
      <c r="GM336" s="78"/>
      <c r="GN336" s="78"/>
      <c r="GO336" s="78">
        <v>0</v>
      </c>
      <c r="GP336" s="78">
        <v>0</v>
      </c>
      <c r="GQ336" s="74"/>
      <c r="GR336" s="78">
        <v>0</v>
      </c>
      <c r="GS336" s="78">
        <v>0</v>
      </c>
      <c r="GT336" s="74"/>
      <c r="GU336" s="78">
        <v>0</v>
      </c>
      <c r="GV336" s="78">
        <v>0</v>
      </c>
      <c r="GW336" s="74"/>
      <c r="GX336" s="78">
        <v>929.5</v>
      </c>
      <c r="GY336" s="78"/>
      <c r="GZ336" s="74">
        <f t="shared" si="1546"/>
        <v>0</v>
      </c>
      <c r="HA336" s="78"/>
      <c r="HB336" s="78"/>
      <c r="HC336" s="74"/>
    </row>
    <row r="337" spans="1:211" s="31" customFormat="1" ht="15.75" x14ac:dyDescent="0.25">
      <c r="A337" s="41" t="s">
        <v>601</v>
      </c>
      <c r="B337" s="134">
        <f t="shared" si="1492"/>
        <v>8229.4418999999998</v>
      </c>
      <c r="C337" s="134">
        <f t="shared" si="1493"/>
        <v>6812.5494500000004</v>
      </c>
      <c r="D337" s="74">
        <f t="shared" si="104"/>
        <v>82.782642283433589</v>
      </c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8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>
        <v>1377.4418999999998</v>
      </c>
      <c r="BE337" s="74"/>
      <c r="BF337" s="74">
        <f t="shared" si="1448"/>
        <v>0</v>
      </c>
      <c r="BG337" s="74"/>
      <c r="BH337" s="74"/>
      <c r="BI337" s="74"/>
      <c r="BJ337" s="112"/>
      <c r="BK337" s="112"/>
      <c r="BL337" s="112"/>
      <c r="BM337" s="74"/>
      <c r="BN337" s="74"/>
      <c r="BO337" s="109"/>
      <c r="BP337" s="74"/>
      <c r="BQ337" s="74"/>
      <c r="BR337" s="109"/>
      <c r="BS337" s="74"/>
      <c r="BT337" s="74"/>
      <c r="BU337" s="109"/>
      <c r="BV337" s="74"/>
      <c r="BW337" s="74"/>
      <c r="BX337" s="109"/>
      <c r="BY337" s="74"/>
      <c r="BZ337" s="74"/>
      <c r="CA337" s="109"/>
      <c r="CB337" s="74"/>
      <c r="CC337" s="74"/>
      <c r="CD337" s="74"/>
      <c r="CE337" s="74"/>
      <c r="CF337" s="74"/>
      <c r="CG337" s="109"/>
      <c r="CH337" s="74"/>
      <c r="CI337" s="74"/>
      <c r="CJ337" s="109"/>
      <c r="CK337" s="74"/>
      <c r="CL337" s="74"/>
      <c r="CM337" s="74"/>
      <c r="CN337" s="74"/>
      <c r="CO337" s="74"/>
      <c r="CP337" s="109"/>
      <c r="CQ337" s="74"/>
      <c r="CR337" s="74"/>
      <c r="CS337" s="109"/>
      <c r="CT337" s="74"/>
      <c r="CU337" s="74"/>
      <c r="CV337" s="74"/>
      <c r="CW337" s="74"/>
      <c r="CX337" s="74"/>
      <c r="CY337" s="109"/>
      <c r="CZ337" s="74"/>
      <c r="DA337" s="74"/>
      <c r="DB337" s="74"/>
      <c r="DC337" s="74"/>
      <c r="DD337" s="74"/>
      <c r="DE337" s="78"/>
      <c r="DF337" s="74"/>
      <c r="DG337" s="74"/>
      <c r="DH337" s="78"/>
      <c r="DI337" s="78"/>
      <c r="DJ337" s="74"/>
      <c r="DK337" s="109"/>
      <c r="DL337" s="78"/>
      <c r="DM337" s="74"/>
      <c r="DN337" s="109"/>
      <c r="DO337" s="78"/>
      <c r="DP337" s="74"/>
      <c r="DQ337" s="109"/>
      <c r="DR337" s="78"/>
      <c r="DS337" s="74"/>
      <c r="DT337" s="109"/>
      <c r="DU337" s="78"/>
      <c r="DV337" s="74"/>
      <c r="DW337" s="109"/>
      <c r="DX337" s="78">
        <v>6852</v>
      </c>
      <c r="DY337" s="74">
        <v>6812.5494500000004</v>
      </c>
      <c r="DZ337" s="74">
        <f t="shared" si="1310"/>
        <v>99.424247664915356</v>
      </c>
      <c r="EA337" s="78"/>
      <c r="EB337" s="74"/>
      <c r="EC337" s="109"/>
      <c r="ED337" s="78"/>
      <c r="EE337" s="74"/>
      <c r="EF337" s="78"/>
      <c r="EG337" s="78"/>
      <c r="EH337" s="74"/>
      <c r="EI337" s="109"/>
      <c r="EJ337" s="78"/>
      <c r="EK337" s="74"/>
      <c r="EL337" s="78"/>
      <c r="EM337" s="78"/>
      <c r="EN337" s="74"/>
      <c r="EO337" s="109"/>
      <c r="EP337" s="74"/>
      <c r="EQ337" s="74"/>
      <c r="ER337" s="109"/>
      <c r="ES337" s="74"/>
      <c r="ET337" s="74"/>
      <c r="EU337" s="109"/>
      <c r="EV337" s="78"/>
      <c r="EW337" s="74"/>
      <c r="EX337" s="109"/>
      <c r="EY337" s="78"/>
      <c r="EZ337" s="74"/>
      <c r="FA337" s="109"/>
      <c r="FB337" s="78"/>
      <c r="FC337" s="74"/>
      <c r="FD337" s="109"/>
      <c r="FE337" s="78"/>
      <c r="FF337" s="74"/>
      <c r="FG337" s="109"/>
      <c r="FH337" s="78"/>
      <c r="FI337" s="74"/>
      <c r="FJ337" s="109"/>
      <c r="FK337" s="74"/>
      <c r="FL337" s="74"/>
      <c r="FM337" s="109"/>
      <c r="FN337" s="78"/>
      <c r="FO337" s="74"/>
      <c r="FP337" s="109"/>
      <c r="FQ337" s="74"/>
      <c r="FR337" s="74"/>
      <c r="FS337" s="109"/>
      <c r="FT337" s="74"/>
      <c r="FU337" s="74"/>
      <c r="FV337" s="109"/>
      <c r="FW337" s="74"/>
      <c r="FX337" s="74"/>
      <c r="FY337" s="109"/>
      <c r="FZ337" s="74"/>
      <c r="GA337" s="74"/>
      <c r="GB337" s="109"/>
      <c r="GC337" s="74"/>
      <c r="GD337" s="74"/>
      <c r="GE337" s="109"/>
      <c r="GF337" s="74"/>
      <c r="GG337" s="74"/>
      <c r="GH337" s="109"/>
      <c r="GI337" s="74"/>
      <c r="GJ337" s="74"/>
      <c r="GK337" s="109"/>
      <c r="GL337" s="74"/>
      <c r="GM337" s="74"/>
      <c r="GN337" s="109"/>
      <c r="GO337" s="74"/>
      <c r="GP337" s="74"/>
      <c r="GQ337" s="74"/>
      <c r="GR337" s="74"/>
      <c r="GS337" s="74"/>
      <c r="GT337" s="74"/>
      <c r="GU337" s="74"/>
      <c r="GV337" s="74"/>
      <c r="GW337" s="74"/>
      <c r="GX337" s="74"/>
      <c r="GY337" s="74"/>
      <c r="GZ337" s="74"/>
      <c r="HA337" s="74"/>
      <c r="HB337" s="74"/>
      <c r="HC337" s="74"/>
    </row>
    <row r="338" spans="1:211" s="31" customFormat="1" ht="15.75" x14ac:dyDescent="0.25">
      <c r="A338" s="41" t="s">
        <v>602</v>
      </c>
      <c r="B338" s="134">
        <f t="shared" si="1492"/>
        <v>3886.0796</v>
      </c>
      <c r="C338" s="134">
        <f t="shared" si="1493"/>
        <v>3081</v>
      </c>
      <c r="D338" s="74">
        <f t="shared" si="104"/>
        <v>79.282987409727795</v>
      </c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8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>
        <v>805.07960000000003</v>
      </c>
      <c r="BE338" s="74"/>
      <c r="BF338" s="74">
        <f t="shared" si="1448"/>
        <v>0</v>
      </c>
      <c r="BG338" s="74"/>
      <c r="BH338" s="74"/>
      <c r="BI338" s="74"/>
      <c r="BJ338" s="112"/>
      <c r="BK338" s="112"/>
      <c r="BL338" s="112"/>
      <c r="BM338" s="74"/>
      <c r="BN338" s="74"/>
      <c r="BO338" s="109"/>
      <c r="BP338" s="74"/>
      <c r="BQ338" s="74"/>
      <c r="BR338" s="109"/>
      <c r="BS338" s="74"/>
      <c r="BT338" s="74"/>
      <c r="BU338" s="109"/>
      <c r="BV338" s="74"/>
      <c r="BW338" s="74"/>
      <c r="BX338" s="109"/>
      <c r="BY338" s="74"/>
      <c r="BZ338" s="74"/>
      <c r="CA338" s="109"/>
      <c r="CB338" s="74"/>
      <c r="CC338" s="74"/>
      <c r="CD338" s="74"/>
      <c r="CE338" s="74"/>
      <c r="CF338" s="74"/>
      <c r="CG338" s="109"/>
      <c r="CH338" s="74"/>
      <c r="CI338" s="74"/>
      <c r="CJ338" s="109"/>
      <c r="CK338" s="74"/>
      <c r="CL338" s="74"/>
      <c r="CM338" s="74"/>
      <c r="CN338" s="74"/>
      <c r="CO338" s="74"/>
      <c r="CP338" s="109"/>
      <c r="CQ338" s="74"/>
      <c r="CR338" s="74"/>
      <c r="CS338" s="109"/>
      <c r="CT338" s="74"/>
      <c r="CU338" s="74"/>
      <c r="CV338" s="74"/>
      <c r="CW338" s="74"/>
      <c r="CX338" s="74"/>
      <c r="CY338" s="109"/>
      <c r="CZ338" s="74"/>
      <c r="DA338" s="74"/>
      <c r="DB338" s="74"/>
      <c r="DC338" s="74"/>
      <c r="DD338" s="74"/>
      <c r="DE338" s="78"/>
      <c r="DF338" s="74"/>
      <c r="DG338" s="74"/>
      <c r="DH338" s="78"/>
      <c r="DI338" s="78"/>
      <c r="DJ338" s="74"/>
      <c r="DK338" s="109"/>
      <c r="DL338" s="78"/>
      <c r="DM338" s="74"/>
      <c r="DN338" s="109"/>
      <c r="DO338" s="78"/>
      <c r="DP338" s="74"/>
      <c r="DQ338" s="109"/>
      <c r="DR338" s="78"/>
      <c r="DS338" s="74"/>
      <c r="DT338" s="109"/>
      <c r="DU338" s="78"/>
      <c r="DV338" s="74"/>
      <c r="DW338" s="109"/>
      <c r="DX338" s="78">
        <v>3081</v>
      </c>
      <c r="DY338" s="74">
        <v>3081</v>
      </c>
      <c r="DZ338" s="74">
        <f t="shared" si="1310"/>
        <v>100</v>
      </c>
      <c r="EA338" s="78"/>
      <c r="EB338" s="74"/>
      <c r="EC338" s="109"/>
      <c r="ED338" s="78"/>
      <c r="EE338" s="74"/>
      <c r="EF338" s="78"/>
      <c r="EG338" s="78"/>
      <c r="EH338" s="74"/>
      <c r="EI338" s="109"/>
      <c r="EJ338" s="78"/>
      <c r="EK338" s="74"/>
      <c r="EL338" s="78"/>
      <c r="EM338" s="78"/>
      <c r="EN338" s="74"/>
      <c r="EO338" s="109"/>
      <c r="EP338" s="74"/>
      <c r="EQ338" s="74"/>
      <c r="ER338" s="109"/>
      <c r="ES338" s="74"/>
      <c r="ET338" s="74"/>
      <c r="EU338" s="109"/>
      <c r="EV338" s="78"/>
      <c r="EW338" s="74"/>
      <c r="EX338" s="109"/>
      <c r="EY338" s="78"/>
      <c r="EZ338" s="74"/>
      <c r="FA338" s="109"/>
      <c r="FB338" s="78"/>
      <c r="FC338" s="74"/>
      <c r="FD338" s="109"/>
      <c r="FE338" s="78"/>
      <c r="FF338" s="74"/>
      <c r="FG338" s="109"/>
      <c r="FH338" s="78"/>
      <c r="FI338" s="74"/>
      <c r="FJ338" s="109"/>
      <c r="FK338" s="74"/>
      <c r="FL338" s="74"/>
      <c r="FM338" s="109"/>
      <c r="FN338" s="78"/>
      <c r="FO338" s="74"/>
      <c r="FP338" s="109"/>
      <c r="FQ338" s="74"/>
      <c r="FR338" s="74"/>
      <c r="FS338" s="109"/>
      <c r="FT338" s="74"/>
      <c r="FU338" s="74"/>
      <c r="FV338" s="109"/>
      <c r="FW338" s="74"/>
      <c r="FX338" s="74"/>
      <c r="FY338" s="109"/>
      <c r="FZ338" s="74"/>
      <c r="GA338" s="74"/>
      <c r="GB338" s="109"/>
      <c r="GC338" s="74"/>
      <c r="GD338" s="74"/>
      <c r="GE338" s="109"/>
      <c r="GF338" s="74"/>
      <c r="GG338" s="74"/>
      <c r="GH338" s="109"/>
      <c r="GI338" s="74"/>
      <c r="GJ338" s="74"/>
      <c r="GK338" s="109"/>
      <c r="GL338" s="74"/>
      <c r="GM338" s="74"/>
      <c r="GN338" s="109"/>
      <c r="GO338" s="74"/>
      <c r="GP338" s="74"/>
      <c r="GQ338" s="74"/>
      <c r="GR338" s="74"/>
      <c r="GS338" s="74"/>
      <c r="GT338" s="74"/>
      <c r="GU338" s="74"/>
      <c r="GV338" s="74"/>
      <c r="GW338" s="74"/>
      <c r="GX338" s="74"/>
      <c r="GY338" s="74"/>
      <c r="GZ338" s="74"/>
      <c r="HA338" s="74"/>
      <c r="HB338" s="74"/>
      <c r="HC338" s="74"/>
    </row>
    <row r="339" spans="1:211" s="31" customFormat="1" ht="15.75" x14ac:dyDescent="0.25">
      <c r="A339" s="41" t="s">
        <v>603</v>
      </c>
      <c r="B339" s="134">
        <f t="shared" si="1492"/>
        <v>3708</v>
      </c>
      <c r="C339" s="134">
        <f t="shared" si="1493"/>
        <v>3707.9998100000003</v>
      </c>
      <c r="D339" s="74">
        <f t="shared" si="104"/>
        <v>99.999994875943912</v>
      </c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8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112"/>
      <c r="BK339" s="112"/>
      <c r="BL339" s="112"/>
      <c r="BM339" s="74"/>
      <c r="BN339" s="74"/>
      <c r="BO339" s="109"/>
      <c r="BP339" s="74"/>
      <c r="BQ339" s="74"/>
      <c r="BR339" s="109"/>
      <c r="BS339" s="74"/>
      <c r="BT339" s="74"/>
      <c r="BU339" s="109"/>
      <c r="BV339" s="74"/>
      <c r="BW339" s="74"/>
      <c r="BX339" s="109"/>
      <c r="BY339" s="74"/>
      <c r="BZ339" s="74"/>
      <c r="CA339" s="109"/>
      <c r="CB339" s="74"/>
      <c r="CC339" s="74"/>
      <c r="CD339" s="74"/>
      <c r="CE339" s="74"/>
      <c r="CF339" s="74"/>
      <c r="CG339" s="109"/>
      <c r="CH339" s="74"/>
      <c r="CI339" s="74"/>
      <c r="CJ339" s="109"/>
      <c r="CK339" s="74"/>
      <c r="CL339" s="74"/>
      <c r="CM339" s="74"/>
      <c r="CN339" s="74"/>
      <c r="CO339" s="74"/>
      <c r="CP339" s="109"/>
      <c r="CQ339" s="74"/>
      <c r="CR339" s="74"/>
      <c r="CS339" s="109"/>
      <c r="CT339" s="74"/>
      <c r="CU339" s="74"/>
      <c r="CV339" s="74"/>
      <c r="CW339" s="74"/>
      <c r="CX339" s="74"/>
      <c r="CY339" s="109"/>
      <c r="CZ339" s="74"/>
      <c r="DA339" s="74"/>
      <c r="DB339" s="74"/>
      <c r="DC339" s="74"/>
      <c r="DD339" s="74"/>
      <c r="DE339" s="78"/>
      <c r="DF339" s="74"/>
      <c r="DG339" s="74"/>
      <c r="DH339" s="78"/>
      <c r="DI339" s="78"/>
      <c r="DJ339" s="74"/>
      <c r="DK339" s="109"/>
      <c r="DL339" s="78"/>
      <c r="DM339" s="74"/>
      <c r="DN339" s="109"/>
      <c r="DO339" s="78"/>
      <c r="DP339" s="74"/>
      <c r="DQ339" s="109"/>
      <c r="DR339" s="78"/>
      <c r="DS339" s="74"/>
      <c r="DT339" s="109"/>
      <c r="DU339" s="78"/>
      <c r="DV339" s="74"/>
      <c r="DW339" s="109"/>
      <c r="DX339" s="78">
        <v>3708</v>
      </c>
      <c r="DY339" s="74">
        <v>3707.9998100000003</v>
      </c>
      <c r="DZ339" s="74">
        <f t="shared" si="1310"/>
        <v>99.999994875943912</v>
      </c>
      <c r="EA339" s="78"/>
      <c r="EB339" s="74"/>
      <c r="EC339" s="109"/>
      <c r="ED339" s="78"/>
      <c r="EE339" s="74"/>
      <c r="EF339" s="78"/>
      <c r="EG339" s="78"/>
      <c r="EH339" s="74"/>
      <c r="EI339" s="109"/>
      <c r="EJ339" s="78"/>
      <c r="EK339" s="74"/>
      <c r="EL339" s="78"/>
      <c r="EM339" s="78"/>
      <c r="EN339" s="74"/>
      <c r="EO339" s="109"/>
      <c r="EP339" s="74"/>
      <c r="EQ339" s="74"/>
      <c r="ER339" s="109"/>
      <c r="ES339" s="74"/>
      <c r="ET339" s="74"/>
      <c r="EU339" s="109"/>
      <c r="EV339" s="78"/>
      <c r="EW339" s="74"/>
      <c r="EX339" s="109"/>
      <c r="EY339" s="78"/>
      <c r="EZ339" s="74"/>
      <c r="FA339" s="109"/>
      <c r="FB339" s="78"/>
      <c r="FC339" s="74"/>
      <c r="FD339" s="109"/>
      <c r="FE339" s="78"/>
      <c r="FF339" s="74"/>
      <c r="FG339" s="109"/>
      <c r="FH339" s="78"/>
      <c r="FI339" s="74"/>
      <c r="FJ339" s="109"/>
      <c r="FK339" s="74"/>
      <c r="FL339" s="74"/>
      <c r="FM339" s="109"/>
      <c r="FN339" s="78"/>
      <c r="FO339" s="74"/>
      <c r="FP339" s="109"/>
      <c r="FQ339" s="74"/>
      <c r="FR339" s="74"/>
      <c r="FS339" s="109"/>
      <c r="FT339" s="74"/>
      <c r="FU339" s="74"/>
      <c r="FV339" s="109"/>
      <c r="FW339" s="74"/>
      <c r="FX339" s="74"/>
      <c r="FY339" s="109"/>
      <c r="FZ339" s="74"/>
      <c r="GA339" s="74"/>
      <c r="GB339" s="109"/>
      <c r="GC339" s="74"/>
      <c r="GD339" s="74"/>
      <c r="GE339" s="109"/>
      <c r="GF339" s="74"/>
      <c r="GG339" s="74"/>
      <c r="GH339" s="109"/>
      <c r="GI339" s="74"/>
      <c r="GJ339" s="74"/>
      <c r="GK339" s="109"/>
      <c r="GL339" s="74"/>
      <c r="GM339" s="74"/>
      <c r="GN339" s="109"/>
      <c r="GO339" s="74"/>
      <c r="GP339" s="74"/>
      <c r="GQ339" s="74"/>
      <c r="GR339" s="74"/>
      <c r="GS339" s="74"/>
      <c r="GT339" s="74"/>
      <c r="GU339" s="74"/>
      <c r="GV339" s="74"/>
      <c r="GW339" s="74"/>
      <c r="GX339" s="74"/>
      <c r="GY339" s="74"/>
      <c r="GZ339" s="74"/>
      <c r="HA339" s="74"/>
      <c r="HB339" s="74"/>
      <c r="HC339" s="74"/>
    </row>
    <row r="340" spans="1:211" s="31" customFormat="1" ht="15.75" x14ac:dyDescent="0.25">
      <c r="A340" s="41" t="s">
        <v>604</v>
      </c>
      <c r="B340" s="134">
        <f t="shared" si="1492"/>
        <v>7366.7422900000001</v>
      </c>
      <c r="C340" s="134">
        <f t="shared" si="1493"/>
        <v>1842.6970700000002</v>
      </c>
      <c r="D340" s="74">
        <f t="shared" si="104"/>
        <v>25.013730594341183</v>
      </c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8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112"/>
      <c r="BK340" s="112"/>
      <c r="BL340" s="112"/>
      <c r="BM340" s="74"/>
      <c r="BN340" s="74"/>
      <c r="BO340" s="109"/>
      <c r="BP340" s="74"/>
      <c r="BQ340" s="74"/>
      <c r="BR340" s="109"/>
      <c r="BS340" s="74"/>
      <c r="BT340" s="74"/>
      <c r="BU340" s="109"/>
      <c r="BV340" s="74"/>
      <c r="BW340" s="74"/>
      <c r="BX340" s="109"/>
      <c r="BY340" s="74"/>
      <c r="BZ340" s="74"/>
      <c r="CA340" s="109"/>
      <c r="CB340" s="74">
        <v>7180.43</v>
      </c>
      <c r="CC340" s="74">
        <v>1656.3847800000001</v>
      </c>
      <c r="CD340" s="74">
        <f>CC340/CB340*100</f>
        <v>23.068044392884548</v>
      </c>
      <c r="CE340" s="74"/>
      <c r="CF340" s="74"/>
      <c r="CG340" s="74"/>
      <c r="CH340" s="74"/>
      <c r="CI340" s="74"/>
      <c r="CJ340" s="74"/>
      <c r="CK340" s="74">
        <v>186.31229000000002</v>
      </c>
      <c r="CL340" s="74">
        <v>186.31229000000002</v>
      </c>
      <c r="CM340" s="74">
        <f>CL340/CK340*100</f>
        <v>100</v>
      </c>
      <c r="CN340" s="74"/>
      <c r="CO340" s="74"/>
      <c r="CP340" s="109"/>
      <c r="CQ340" s="74"/>
      <c r="CR340" s="74"/>
      <c r="CS340" s="109"/>
      <c r="CT340" s="74"/>
      <c r="CU340" s="74"/>
      <c r="CV340" s="74"/>
      <c r="CW340" s="74"/>
      <c r="CX340" s="74"/>
      <c r="CY340" s="109"/>
      <c r="CZ340" s="74"/>
      <c r="DA340" s="74"/>
      <c r="DB340" s="74"/>
      <c r="DC340" s="74"/>
      <c r="DD340" s="74"/>
      <c r="DE340" s="78"/>
      <c r="DF340" s="74"/>
      <c r="DG340" s="74"/>
      <c r="DH340" s="78"/>
      <c r="DI340" s="78"/>
      <c r="DJ340" s="74"/>
      <c r="DK340" s="109"/>
      <c r="DL340" s="78"/>
      <c r="DM340" s="74"/>
      <c r="DN340" s="109"/>
      <c r="DO340" s="78"/>
      <c r="DP340" s="74"/>
      <c r="DQ340" s="109"/>
      <c r="DR340" s="78"/>
      <c r="DS340" s="74"/>
      <c r="DT340" s="109"/>
      <c r="DU340" s="78"/>
      <c r="DV340" s="74"/>
      <c r="DW340" s="109"/>
      <c r="DX340" s="78"/>
      <c r="DY340" s="74"/>
      <c r="DZ340" s="74"/>
      <c r="EA340" s="78"/>
      <c r="EB340" s="74"/>
      <c r="EC340" s="109"/>
      <c r="ED340" s="78"/>
      <c r="EE340" s="74"/>
      <c r="EF340" s="78"/>
      <c r="EG340" s="78"/>
      <c r="EH340" s="74"/>
      <c r="EI340" s="109"/>
      <c r="EJ340" s="78"/>
      <c r="EK340" s="74"/>
      <c r="EL340" s="78"/>
      <c r="EM340" s="78"/>
      <c r="EN340" s="74"/>
      <c r="EO340" s="109"/>
      <c r="EP340" s="74"/>
      <c r="EQ340" s="74"/>
      <c r="ER340" s="109"/>
      <c r="ES340" s="74"/>
      <c r="ET340" s="74"/>
      <c r="EU340" s="109"/>
      <c r="EV340" s="78"/>
      <c r="EW340" s="74"/>
      <c r="EX340" s="109"/>
      <c r="EY340" s="78"/>
      <c r="EZ340" s="74"/>
      <c r="FA340" s="109"/>
      <c r="FB340" s="78"/>
      <c r="FC340" s="74"/>
      <c r="FD340" s="109"/>
      <c r="FE340" s="78"/>
      <c r="FF340" s="74"/>
      <c r="FG340" s="109"/>
      <c r="FH340" s="78"/>
      <c r="FI340" s="74"/>
      <c r="FJ340" s="109"/>
      <c r="FK340" s="74"/>
      <c r="FL340" s="74"/>
      <c r="FM340" s="109"/>
      <c r="FN340" s="78"/>
      <c r="FO340" s="74"/>
      <c r="FP340" s="109"/>
      <c r="FQ340" s="74"/>
      <c r="FR340" s="74"/>
      <c r="FS340" s="109"/>
      <c r="FT340" s="74"/>
      <c r="FU340" s="74"/>
      <c r="FV340" s="109"/>
      <c r="FW340" s="74"/>
      <c r="FX340" s="74"/>
      <c r="FY340" s="109"/>
      <c r="FZ340" s="74"/>
      <c r="GA340" s="74"/>
      <c r="GB340" s="109"/>
      <c r="GC340" s="74"/>
      <c r="GD340" s="74"/>
      <c r="GE340" s="109"/>
      <c r="GF340" s="74"/>
      <c r="GG340" s="74"/>
      <c r="GH340" s="109"/>
      <c r="GI340" s="74"/>
      <c r="GJ340" s="74"/>
      <c r="GK340" s="109"/>
      <c r="GL340" s="74"/>
      <c r="GM340" s="74"/>
      <c r="GN340" s="109"/>
      <c r="GO340" s="74"/>
      <c r="GP340" s="74"/>
      <c r="GQ340" s="74"/>
      <c r="GR340" s="74"/>
      <c r="GS340" s="74"/>
      <c r="GT340" s="74"/>
      <c r="GU340" s="74"/>
      <c r="GV340" s="74"/>
      <c r="GW340" s="74"/>
      <c r="GX340" s="74"/>
      <c r="GY340" s="74"/>
      <c r="GZ340" s="74"/>
      <c r="HA340" s="74"/>
      <c r="HB340" s="74"/>
      <c r="HC340" s="74"/>
    </row>
    <row r="341" spans="1:211" s="31" customFormat="1" ht="15.75" x14ac:dyDescent="0.25">
      <c r="A341" s="41" t="s">
        <v>605</v>
      </c>
      <c r="B341" s="134">
        <f t="shared" si="1492"/>
        <v>4839.25</v>
      </c>
      <c r="C341" s="134">
        <f t="shared" si="1493"/>
        <v>4819.1061200000004</v>
      </c>
      <c r="D341" s="74">
        <f>C341/B341*100</f>
        <v>99.583739629074756</v>
      </c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8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>
        <v>831.25</v>
      </c>
      <c r="BE341" s="74">
        <v>831.25</v>
      </c>
      <c r="BF341" s="74">
        <f t="shared" si="1448"/>
        <v>100</v>
      </c>
      <c r="BG341" s="74"/>
      <c r="BH341" s="74"/>
      <c r="BI341" s="74"/>
      <c r="BJ341" s="112"/>
      <c r="BK341" s="112"/>
      <c r="BL341" s="112"/>
      <c r="BM341" s="74"/>
      <c r="BN341" s="74"/>
      <c r="BO341" s="109"/>
      <c r="BP341" s="74"/>
      <c r="BQ341" s="74"/>
      <c r="BR341" s="109"/>
      <c r="BS341" s="74"/>
      <c r="BT341" s="74"/>
      <c r="BU341" s="109"/>
      <c r="BV341" s="74"/>
      <c r="BW341" s="74"/>
      <c r="BX341" s="109"/>
      <c r="BY341" s="74"/>
      <c r="BZ341" s="74"/>
      <c r="CA341" s="109"/>
      <c r="CB341" s="74"/>
      <c r="CC341" s="74"/>
      <c r="CD341" s="74"/>
      <c r="CE341" s="74"/>
      <c r="CF341" s="74"/>
      <c r="CG341" s="74"/>
      <c r="CH341" s="74"/>
      <c r="CI341" s="74"/>
      <c r="CJ341" s="74"/>
      <c r="CK341" s="74"/>
      <c r="CL341" s="74"/>
      <c r="CM341" s="74"/>
      <c r="CN341" s="74"/>
      <c r="CO341" s="74"/>
      <c r="CP341" s="109"/>
      <c r="CQ341" s="74"/>
      <c r="CR341" s="74"/>
      <c r="CS341" s="109"/>
      <c r="CT341" s="74"/>
      <c r="CU341" s="74"/>
      <c r="CV341" s="74"/>
      <c r="CW341" s="74"/>
      <c r="CX341" s="74"/>
      <c r="CY341" s="109"/>
      <c r="CZ341" s="78"/>
      <c r="DA341" s="74"/>
      <c r="DB341" s="74"/>
      <c r="DC341" s="74"/>
      <c r="DD341" s="74"/>
      <c r="DE341" s="78"/>
      <c r="DF341" s="74"/>
      <c r="DG341" s="74"/>
      <c r="DH341" s="78"/>
      <c r="DI341" s="78"/>
      <c r="DJ341" s="74"/>
      <c r="DK341" s="109"/>
      <c r="DL341" s="78"/>
      <c r="DM341" s="74"/>
      <c r="DN341" s="109"/>
      <c r="DO341" s="78"/>
      <c r="DP341" s="74"/>
      <c r="DQ341" s="109"/>
      <c r="DR341" s="78"/>
      <c r="DS341" s="74"/>
      <c r="DT341" s="109"/>
      <c r="DU341" s="78"/>
      <c r="DV341" s="74"/>
      <c r="DW341" s="109"/>
      <c r="DX341" s="78">
        <v>4008</v>
      </c>
      <c r="DY341" s="74">
        <v>3987.8561199999999</v>
      </c>
      <c r="DZ341" s="74">
        <f t="shared" si="1310"/>
        <v>99.497408183632729</v>
      </c>
      <c r="EA341" s="78"/>
      <c r="EB341" s="74"/>
      <c r="EC341" s="109"/>
      <c r="ED341" s="78"/>
      <c r="EE341" s="74"/>
      <c r="EF341" s="78"/>
      <c r="EG341" s="78"/>
      <c r="EH341" s="74"/>
      <c r="EI341" s="109"/>
      <c r="EJ341" s="78"/>
      <c r="EK341" s="74"/>
      <c r="EL341" s="78"/>
      <c r="EM341" s="78"/>
      <c r="EN341" s="74"/>
      <c r="EO341" s="109"/>
      <c r="EP341" s="74"/>
      <c r="EQ341" s="74"/>
      <c r="ER341" s="109"/>
      <c r="ES341" s="74"/>
      <c r="ET341" s="74"/>
      <c r="EU341" s="109"/>
      <c r="EV341" s="78"/>
      <c r="EW341" s="74"/>
      <c r="EX341" s="109"/>
      <c r="EY341" s="78"/>
      <c r="EZ341" s="74"/>
      <c r="FA341" s="109"/>
      <c r="FB341" s="78"/>
      <c r="FC341" s="74"/>
      <c r="FD341" s="109"/>
      <c r="FE341" s="78"/>
      <c r="FF341" s="74"/>
      <c r="FG341" s="109"/>
      <c r="FH341" s="78"/>
      <c r="FI341" s="74"/>
      <c r="FJ341" s="109"/>
      <c r="FK341" s="74"/>
      <c r="FL341" s="74"/>
      <c r="FM341" s="109"/>
      <c r="FN341" s="78"/>
      <c r="FO341" s="74"/>
      <c r="FP341" s="109"/>
      <c r="FQ341" s="74"/>
      <c r="FR341" s="74"/>
      <c r="FS341" s="109"/>
      <c r="FT341" s="74"/>
      <c r="FU341" s="74"/>
      <c r="FV341" s="109"/>
      <c r="FW341" s="74"/>
      <c r="FX341" s="74"/>
      <c r="FY341" s="109"/>
      <c r="FZ341" s="74"/>
      <c r="GA341" s="74"/>
      <c r="GB341" s="109"/>
      <c r="GC341" s="74"/>
      <c r="GD341" s="74"/>
      <c r="GE341" s="109"/>
      <c r="GF341" s="74"/>
      <c r="GG341" s="74"/>
      <c r="GH341" s="109"/>
      <c r="GI341" s="74"/>
      <c r="GJ341" s="74"/>
      <c r="GK341" s="109"/>
      <c r="GL341" s="74"/>
      <c r="GM341" s="74"/>
      <c r="GN341" s="109"/>
      <c r="GO341" s="74"/>
      <c r="GP341" s="74"/>
      <c r="GQ341" s="74"/>
      <c r="GR341" s="74"/>
      <c r="GS341" s="74"/>
      <c r="GT341" s="74"/>
      <c r="GU341" s="74"/>
      <c r="GV341" s="74"/>
      <c r="GW341" s="74"/>
      <c r="GX341" s="74"/>
      <c r="GY341" s="74"/>
      <c r="GZ341" s="74"/>
      <c r="HA341" s="74"/>
      <c r="HB341" s="74"/>
      <c r="HC341" s="74"/>
    </row>
    <row r="342" spans="1:211" s="31" customFormat="1" ht="15.75" x14ac:dyDescent="0.25">
      <c r="A342" s="41" t="s">
        <v>407</v>
      </c>
      <c r="B342" s="134">
        <f t="shared" si="1492"/>
        <v>0</v>
      </c>
      <c r="C342" s="134">
        <f t="shared" si="1493"/>
        <v>0</v>
      </c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8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112"/>
      <c r="BK342" s="112"/>
      <c r="BL342" s="112"/>
      <c r="BM342" s="74"/>
      <c r="BN342" s="74"/>
      <c r="BO342" s="109"/>
      <c r="BP342" s="74"/>
      <c r="BQ342" s="74"/>
      <c r="BR342" s="109"/>
      <c r="BS342" s="74"/>
      <c r="BT342" s="74"/>
      <c r="BU342" s="109"/>
      <c r="BV342" s="74"/>
      <c r="BW342" s="74"/>
      <c r="BX342" s="109"/>
      <c r="BY342" s="74"/>
      <c r="BZ342" s="74"/>
      <c r="CA342" s="109"/>
      <c r="CB342" s="74"/>
      <c r="CC342" s="74"/>
      <c r="CD342" s="109"/>
      <c r="CE342" s="74"/>
      <c r="CF342" s="74"/>
      <c r="CG342" s="109"/>
      <c r="CH342" s="74"/>
      <c r="CI342" s="74"/>
      <c r="CJ342" s="109"/>
      <c r="CK342" s="74"/>
      <c r="CL342" s="74"/>
      <c r="CM342" s="109"/>
      <c r="CN342" s="74"/>
      <c r="CO342" s="74"/>
      <c r="CP342" s="109"/>
      <c r="CQ342" s="74"/>
      <c r="CR342" s="74"/>
      <c r="CS342" s="109"/>
      <c r="CT342" s="74"/>
      <c r="CU342" s="74"/>
      <c r="CV342" s="74"/>
      <c r="CW342" s="74"/>
      <c r="CX342" s="74"/>
      <c r="CY342" s="109"/>
      <c r="CZ342" s="74"/>
      <c r="DA342" s="74"/>
      <c r="DB342" s="109"/>
      <c r="DC342" s="74"/>
      <c r="DD342" s="74"/>
      <c r="DE342" s="78"/>
      <c r="DF342" s="74"/>
      <c r="DG342" s="74"/>
      <c r="DH342" s="78"/>
      <c r="DI342" s="78"/>
      <c r="DJ342" s="74"/>
      <c r="DK342" s="109"/>
      <c r="DL342" s="78"/>
      <c r="DM342" s="74"/>
      <c r="DN342" s="109"/>
      <c r="DO342" s="78"/>
      <c r="DP342" s="74"/>
      <c r="DQ342" s="109"/>
      <c r="DR342" s="78"/>
      <c r="DS342" s="74"/>
      <c r="DT342" s="109"/>
      <c r="DU342" s="78"/>
      <c r="DV342" s="74"/>
      <c r="DW342" s="109"/>
      <c r="DX342" s="78"/>
      <c r="DY342" s="74"/>
      <c r="DZ342" s="74"/>
      <c r="EA342" s="78"/>
      <c r="EB342" s="74"/>
      <c r="EC342" s="109"/>
      <c r="ED342" s="78"/>
      <c r="EE342" s="74"/>
      <c r="EF342" s="78"/>
      <c r="EG342" s="78"/>
      <c r="EH342" s="74"/>
      <c r="EI342" s="109"/>
      <c r="EJ342" s="78"/>
      <c r="EK342" s="74"/>
      <c r="EL342" s="78"/>
      <c r="EM342" s="78"/>
      <c r="EN342" s="74"/>
      <c r="EO342" s="109"/>
      <c r="EP342" s="74"/>
      <c r="EQ342" s="74"/>
      <c r="ER342" s="109"/>
      <c r="ES342" s="74"/>
      <c r="ET342" s="74"/>
      <c r="EU342" s="109"/>
      <c r="EV342" s="78"/>
      <c r="EW342" s="74"/>
      <c r="EX342" s="109"/>
      <c r="EY342" s="78"/>
      <c r="EZ342" s="74"/>
      <c r="FA342" s="109"/>
      <c r="FB342" s="78"/>
      <c r="FC342" s="74"/>
      <c r="FD342" s="109"/>
      <c r="FE342" s="78"/>
      <c r="FF342" s="74"/>
      <c r="FG342" s="109"/>
      <c r="FH342" s="78"/>
      <c r="FI342" s="74"/>
      <c r="FJ342" s="109"/>
      <c r="FK342" s="74"/>
      <c r="FL342" s="74"/>
      <c r="FM342" s="109"/>
      <c r="FN342" s="78"/>
      <c r="FO342" s="74"/>
      <c r="FP342" s="109"/>
      <c r="FQ342" s="74"/>
      <c r="FR342" s="74"/>
      <c r="FS342" s="109"/>
      <c r="FT342" s="74"/>
      <c r="FU342" s="74"/>
      <c r="FV342" s="109"/>
      <c r="FW342" s="74"/>
      <c r="FX342" s="74"/>
      <c r="FY342" s="109"/>
      <c r="FZ342" s="74"/>
      <c r="GA342" s="74"/>
      <c r="GB342" s="109"/>
      <c r="GC342" s="74"/>
      <c r="GD342" s="74"/>
      <c r="GE342" s="109"/>
      <c r="GF342" s="74"/>
      <c r="GG342" s="74"/>
      <c r="GH342" s="109"/>
      <c r="GI342" s="74"/>
      <c r="GJ342" s="74"/>
      <c r="GK342" s="109"/>
      <c r="GL342" s="74"/>
      <c r="GM342" s="74"/>
      <c r="GN342" s="109"/>
      <c r="GO342" s="74"/>
      <c r="GP342" s="74"/>
      <c r="GQ342" s="74"/>
      <c r="GR342" s="74"/>
      <c r="GS342" s="74"/>
      <c r="GT342" s="74"/>
      <c r="GU342" s="74"/>
      <c r="GV342" s="74"/>
      <c r="GW342" s="74"/>
      <c r="GX342" s="74"/>
      <c r="GY342" s="74"/>
      <c r="GZ342" s="74"/>
      <c r="HA342" s="74"/>
      <c r="HB342" s="74"/>
      <c r="HC342" s="74"/>
    </row>
    <row r="343" spans="1:211" s="31" customFormat="1" ht="15.75" x14ac:dyDescent="0.25">
      <c r="A343" s="41" t="s">
        <v>406</v>
      </c>
      <c r="B343" s="134">
        <f t="shared" si="1492"/>
        <v>10000</v>
      </c>
      <c r="C343" s="134">
        <f t="shared" si="1493"/>
        <v>10000</v>
      </c>
      <c r="D343" s="74">
        <f>C343/B343*100</f>
        <v>100</v>
      </c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8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>
        <v>10000</v>
      </c>
      <c r="BH343" s="74">
        <v>10000</v>
      </c>
      <c r="BI343" s="74">
        <f>BH343/BG343*100</f>
        <v>100</v>
      </c>
      <c r="BJ343" s="112"/>
      <c r="BK343" s="112"/>
      <c r="BL343" s="112"/>
      <c r="BM343" s="74"/>
      <c r="BN343" s="74"/>
      <c r="BO343" s="109"/>
      <c r="BP343" s="74"/>
      <c r="BQ343" s="74"/>
      <c r="BR343" s="109"/>
      <c r="BS343" s="74"/>
      <c r="BT343" s="74"/>
      <c r="BU343" s="109"/>
      <c r="BV343" s="74"/>
      <c r="BW343" s="74"/>
      <c r="BX343" s="109"/>
      <c r="BY343" s="74"/>
      <c r="BZ343" s="74"/>
      <c r="CA343" s="109"/>
      <c r="CB343" s="74"/>
      <c r="CC343" s="74"/>
      <c r="CD343" s="109"/>
      <c r="CE343" s="74"/>
      <c r="CF343" s="74"/>
      <c r="CG343" s="109"/>
      <c r="CH343" s="74"/>
      <c r="CI343" s="74"/>
      <c r="CJ343" s="109"/>
      <c r="CK343" s="74"/>
      <c r="CL343" s="74"/>
      <c r="CM343" s="109"/>
      <c r="CN343" s="74"/>
      <c r="CO343" s="74"/>
      <c r="CP343" s="109"/>
      <c r="CQ343" s="74"/>
      <c r="CR343" s="74"/>
      <c r="CS343" s="109"/>
      <c r="CT343" s="74"/>
      <c r="CU343" s="74"/>
      <c r="CV343" s="74"/>
      <c r="CW343" s="74"/>
      <c r="CX343" s="74"/>
      <c r="CY343" s="109"/>
      <c r="CZ343" s="74"/>
      <c r="DA343" s="74"/>
      <c r="DB343" s="109"/>
      <c r="DC343" s="74"/>
      <c r="DD343" s="74"/>
      <c r="DE343" s="78"/>
      <c r="DF343" s="74"/>
      <c r="DG343" s="74"/>
      <c r="DH343" s="78"/>
      <c r="DI343" s="78"/>
      <c r="DJ343" s="74"/>
      <c r="DK343" s="109"/>
      <c r="DL343" s="78"/>
      <c r="DM343" s="74"/>
      <c r="DN343" s="109"/>
      <c r="DO343" s="78"/>
      <c r="DP343" s="74"/>
      <c r="DQ343" s="109"/>
      <c r="DR343" s="78"/>
      <c r="DS343" s="74"/>
      <c r="DT343" s="109"/>
      <c r="DU343" s="78"/>
      <c r="DV343" s="74"/>
      <c r="DW343" s="109"/>
      <c r="DX343" s="78"/>
      <c r="DY343" s="74"/>
      <c r="DZ343" s="74"/>
      <c r="EA343" s="78"/>
      <c r="EB343" s="74"/>
      <c r="EC343" s="109"/>
      <c r="ED343" s="78"/>
      <c r="EE343" s="74"/>
      <c r="EF343" s="78"/>
      <c r="EG343" s="78"/>
      <c r="EH343" s="74"/>
      <c r="EI343" s="109"/>
      <c r="EJ343" s="78"/>
      <c r="EK343" s="74"/>
      <c r="EL343" s="78"/>
      <c r="EM343" s="78"/>
      <c r="EN343" s="74"/>
      <c r="EO343" s="109"/>
      <c r="EP343" s="74"/>
      <c r="EQ343" s="74"/>
      <c r="ER343" s="109"/>
      <c r="ES343" s="74"/>
      <c r="ET343" s="74"/>
      <c r="EU343" s="109"/>
      <c r="EV343" s="78"/>
      <c r="EW343" s="74"/>
      <c r="EX343" s="109"/>
      <c r="EY343" s="78"/>
      <c r="EZ343" s="74"/>
      <c r="FA343" s="109"/>
      <c r="FB343" s="78"/>
      <c r="FC343" s="74"/>
      <c r="FD343" s="109"/>
      <c r="FE343" s="78"/>
      <c r="FF343" s="74"/>
      <c r="FG343" s="109"/>
      <c r="FH343" s="78"/>
      <c r="FI343" s="74"/>
      <c r="FJ343" s="109"/>
      <c r="FK343" s="74"/>
      <c r="FL343" s="74"/>
      <c r="FM343" s="109"/>
      <c r="FN343" s="78"/>
      <c r="FO343" s="74"/>
      <c r="FP343" s="109"/>
      <c r="FQ343" s="74"/>
      <c r="FR343" s="74"/>
      <c r="FS343" s="109"/>
      <c r="FT343" s="74"/>
      <c r="FU343" s="74"/>
      <c r="FV343" s="109"/>
      <c r="FW343" s="74"/>
      <c r="FX343" s="74"/>
      <c r="FY343" s="109"/>
      <c r="FZ343" s="74"/>
      <c r="GA343" s="74"/>
      <c r="GB343" s="109"/>
      <c r="GC343" s="74"/>
      <c r="GD343" s="74"/>
      <c r="GE343" s="109"/>
      <c r="GF343" s="74"/>
      <c r="GG343" s="74"/>
      <c r="GH343" s="109"/>
      <c r="GI343" s="74"/>
      <c r="GJ343" s="74"/>
      <c r="GK343" s="109"/>
      <c r="GL343" s="74"/>
      <c r="GM343" s="74"/>
      <c r="GN343" s="109"/>
      <c r="GO343" s="74"/>
      <c r="GP343" s="74"/>
      <c r="GQ343" s="74"/>
      <c r="GR343" s="74"/>
      <c r="GS343" s="74"/>
      <c r="GT343" s="74"/>
      <c r="GU343" s="74"/>
      <c r="GV343" s="74"/>
      <c r="GW343" s="74"/>
      <c r="GX343" s="74"/>
      <c r="GY343" s="74"/>
      <c r="GZ343" s="74"/>
      <c r="HA343" s="74"/>
      <c r="HB343" s="74"/>
      <c r="HC343" s="74"/>
    </row>
    <row r="344" spans="1:211" s="32" customFormat="1" ht="31.5" x14ac:dyDescent="0.25">
      <c r="A344" s="42" t="s">
        <v>397</v>
      </c>
      <c r="B344" s="133">
        <f t="shared" si="1492"/>
        <v>316554.82231999998</v>
      </c>
      <c r="C344" s="133">
        <f t="shared" si="1493"/>
        <v>167907.27558000002</v>
      </c>
      <c r="D344" s="91">
        <f t="shared" ref="D344" si="1547">C344/B344*100</f>
        <v>53.042084258715029</v>
      </c>
      <c r="E344" s="92">
        <f t="shared" ref="E344:BK344" si="1548">E345+E346+E347+E348+E349+E350+E351+E352</f>
        <v>0</v>
      </c>
      <c r="F344" s="92">
        <f t="shared" si="1548"/>
        <v>0</v>
      </c>
      <c r="G344" s="92">
        <f t="shared" si="1548"/>
        <v>0</v>
      </c>
      <c r="H344" s="92">
        <f t="shared" si="1548"/>
        <v>87.1</v>
      </c>
      <c r="I344" s="92">
        <f t="shared" si="1548"/>
        <v>87.1</v>
      </c>
      <c r="J344" s="91">
        <f>I344/H344*100</f>
        <v>100</v>
      </c>
      <c r="K344" s="92">
        <f t="shared" ref="K344:M344" si="1549">K345+K346+K347+K348+K349+K350+K351+K352</f>
        <v>0</v>
      </c>
      <c r="L344" s="92">
        <f t="shared" si="1549"/>
        <v>0</v>
      </c>
      <c r="M344" s="92">
        <f t="shared" si="1549"/>
        <v>0</v>
      </c>
      <c r="N344" s="92">
        <f t="shared" ref="N344:O344" si="1550">N345+N346+N347+N348+N349+N350+N351+N352</f>
        <v>72454.796000000002</v>
      </c>
      <c r="O344" s="92">
        <f t="shared" si="1550"/>
        <v>11224.489810000001</v>
      </c>
      <c r="P344" s="91">
        <f>O344/N344*100</f>
        <v>15.491714047473131</v>
      </c>
      <c r="Q344" s="92">
        <f t="shared" ref="Q344:S344" si="1551">Q345+Q346+Q347+Q348+Q349+Q350+Q351+Q352</f>
        <v>0</v>
      </c>
      <c r="R344" s="92">
        <f t="shared" si="1551"/>
        <v>0</v>
      </c>
      <c r="S344" s="92">
        <f t="shared" si="1551"/>
        <v>0</v>
      </c>
      <c r="T344" s="92">
        <f t="shared" ref="T344:V344" si="1552">T345+T346+T347+T348+T349+T350+T351+T352</f>
        <v>0</v>
      </c>
      <c r="U344" s="92">
        <f t="shared" si="1552"/>
        <v>0</v>
      </c>
      <c r="V344" s="92">
        <f t="shared" si="1552"/>
        <v>0</v>
      </c>
      <c r="W344" s="92">
        <f t="shared" ref="W344:Y344" si="1553">W345+W346+W347+W348+W349+W350+W351+W352</f>
        <v>0</v>
      </c>
      <c r="X344" s="92">
        <f t="shared" si="1553"/>
        <v>0</v>
      </c>
      <c r="Y344" s="92">
        <f t="shared" si="1553"/>
        <v>0</v>
      </c>
      <c r="Z344" s="92">
        <f t="shared" si="1548"/>
        <v>957.6</v>
      </c>
      <c r="AA344" s="92">
        <f t="shared" si="1548"/>
        <v>957.6</v>
      </c>
      <c r="AB344" s="92">
        <f t="shared" si="1501"/>
        <v>100</v>
      </c>
      <c r="AC344" s="92">
        <f t="shared" si="1548"/>
        <v>0</v>
      </c>
      <c r="AD344" s="92">
        <f t="shared" si="1548"/>
        <v>0</v>
      </c>
      <c r="AE344" s="92">
        <f t="shared" si="1548"/>
        <v>0</v>
      </c>
      <c r="AF344" s="92">
        <f t="shared" si="1548"/>
        <v>0</v>
      </c>
      <c r="AG344" s="92">
        <f t="shared" si="1548"/>
        <v>0</v>
      </c>
      <c r="AH344" s="92">
        <f t="shared" si="1548"/>
        <v>0</v>
      </c>
      <c r="AI344" s="92">
        <f t="shared" si="1548"/>
        <v>3338</v>
      </c>
      <c r="AJ344" s="92">
        <f t="shared" si="1548"/>
        <v>3338</v>
      </c>
      <c r="AK344" s="92">
        <f>AJ344/AI344*100</f>
        <v>100</v>
      </c>
      <c r="AL344" s="92">
        <f t="shared" si="1548"/>
        <v>102.04082</v>
      </c>
      <c r="AM344" s="92">
        <f t="shared" si="1548"/>
        <v>102.04083</v>
      </c>
      <c r="AN344" s="91">
        <f t="shared" ref="AN344:AN354" si="1554">AM344/AL344*100</f>
        <v>100.00000979999966</v>
      </c>
      <c r="AO344" s="92">
        <f t="shared" si="1548"/>
        <v>0</v>
      </c>
      <c r="AP344" s="92">
        <f t="shared" si="1548"/>
        <v>0</v>
      </c>
      <c r="AQ344" s="92">
        <f t="shared" si="1548"/>
        <v>0</v>
      </c>
      <c r="AR344" s="92">
        <f t="shared" ref="AR344:AS344" si="1555">AR345+AR346+AR347+AR348+AR349+AR350+AR351+AR352</f>
        <v>131.49299999999999</v>
      </c>
      <c r="AS344" s="92">
        <f t="shared" si="1555"/>
        <v>131.49299999999999</v>
      </c>
      <c r="AT344" s="91">
        <f>AS344/AR344*100</f>
        <v>100</v>
      </c>
      <c r="AU344" s="92"/>
      <c r="AV344" s="92"/>
      <c r="AW344" s="91"/>
      <c r="AX344" s="92"/>
      <c r="AY344" s="92"/>
      <c r="AZ344" s="91"/>
      <c r="BA344" s="92">
        <f t="shared" si="1548"/>
        <v>0</v>
      </c>
      <c r="BB344" s="92">
        <f t="shared" si="1548"/>
        <v>0</v>
      </c>
      <c r="BC344" s="92">
        <f t="shared" si="1548"/>
        <v>0</v>
      </c>
      <c r="BD344" s="92">
        <f t="shared" si="1548"/>
        <v>6000</v>
      </c>
      <c r="BE344" s="92">
        <f t="shared" si="1548"/>
        <v>5116.5159999999996</v>
      </c>
      <c r="BF344" s="91">
        <f t="shared" si="1448"/>
        <v>85.275266666666667</v>
      </c>
      <c r="BG344" s="92">
        <f t="shared" si="1548"/>
        <v>10000</v>
      </c>
      <c r="BH344" s="92">
        <f t="shared" si="1548"/>
        <v>10000</v>
      </c>
      <c r="BI344" s="91">
        <f t="shared" ref="BI344" si="1556">BH344/BG344*100</f>
        <v>100</v>
      </c>
      <c r="BJ344" s="92">
        <f t="shared" si="1548"/>
        <v>28399.1</v>
      </c>
      <c r="BK344" s="92">
        <f t="shared" si="1548"/>
        <v>12797.027189999999</v>
      </c>
      <c r="BL344" s="92">
        <f t="shared" si="118"/>
        <v>45.061382895936845</v>
      </c>
      <c r="BM344" s="92">
        <f t="shared" ref="BM344:DG344" si="1557">BM345+BM346+BM347+BM348+BM349+BM350+BM351+BM352</f>
        <v>0</v>
      </c>
      <c r="BN344" s="92">
        <f t="shared" si="1557"/>
        <v>0</v>
      </c>
      <c r="BO344" s="92">
        <f t="shared" si="1557"/>
        <v>0</v>
      </c>
      <c r="BP344" s="92">
        <f t="shared" ref="BP344:BR344" si="1558">BP345+BP346+BP347+BP348+BP349+BP350+BP351+BP352</f>
        <v>0</v>
      </c>
      <c r="BQ344" s="92">
        <f t="shared" si="1558"/>
        <v>0</v>
      </c>
      <c r="BR344" s="92">
        <f t="shared" si="1558"/>
        <v>0</v>
      </c>
      <c r="BS344" s="92">
        <f t="shared" si="1557"/>
        <v>4040.835</v>
      </c>
      <c r="BT344" s="92">
        <f t="shared" si="1557"/>
        <v>2480.3487300000002</v>
      </c>
      <c r="BU344" s="92">
        <f t="shared" si="121"/>
        <v>61.382083900975914</v>
      </c>
      <c r="BV344" s="92">
        <f t="shared" ref="BV344:BW344" si="1559">BV345+BV346+BV347+BV348+BV349+BV350+BV351+BV352</f>
        <v>613.56500000000005</v>
      </c>
      <c r="BW344" s="92">
        <f t="shared" si="1559"/>
        <v>0</v>
      </c>
      <c r="BX344" s="92">
        <f t="shared" ref="BX344:BX345" si="1560">BW344/BV344*100</f>
        <v>0</v>
      </c>
      <c r="BY344" s="92">
        <f t="shared" ref="BY344:BZ344" si="1561">BY345+BY346+BY347+BY348+BY349+BY350+BY351+BY352</f>
        <v>840</v>
      </c>
      <c r="BZ344" s="92">
        <f t="shared" si="1561"/>
        <v>66.69</v>
      </c>
      <c r="CA344" s="92">
        <f t="shared" ref="CA344:CA345" si="1562">BZ344/BY344*100</f>
        <v>7.9392857142857141</v>
      </c>
      <c r="CB344" s="92">
        <f t="shared" si="1557"/>
        <v>0</v>
      </c>
      <c r="CC344" s="92">
        <f t="shared" si="1557"/>
        <v>0</v>
      </c>
      <c r="CD344" s="92">
        <f t="shared" si="1557"/>
        <v>0</v>
      </c>
      <c r="CE344" s="92">
        <f t="shared" si="1557"/>
        <v>0</v>
      </c>
      <c r="CF344" s="92">
        <f t="shared" si="1557"/>
        <v>0</v>
      </c>
      <c r="CG344" s="92">
        <f t="shared" si="1557"/>
        <v>0</v>
      </c>
      <c r="CH344" s="92">
        <f t="shared" ref="CH344:CJ344" si="1563">CH345+CH346+CH347+CH348+CH349+CH350+CH351+CH352</f>
        <v>0</v>
      </c>
      <c r="CI344" s="92">
        <f t="shared" si="1563"/>
        <v>0</v>
      </c>
      <c r="CJ344" s="92">
        <f t="shared" si="1563"/>
        <v>0</v>
      </c>
      <c r="CK344" s="92">
        <f t="shared" si="1557"/>
        <v>0</v>
      </c>
      <c r="CL344" s="92">
        <f t="shared" si="1557"/>
        <v>0</v>
      </c>
      <c r="CM344" s="92">
        <f t="shared" si="1557"/>
        <v>0</v>
      </c>
      <c r="CN344" s="92">
        <f t="shared" si="1557"/>
        <v>0</v>
      </c>
      <c r="CO344" s="92">
        <f t="shared" si="1557"/>
        <v>0</v>
      </c>
      <c r="CP344" s="92">
        <f t="shared" si="1557"/>
        <v>0</v>
      </c>
      <c r="CQ344" s="92">
        <f t="shared" ref="CQ344:CS344" si="1564">CQ345+CQ346+CQ347+CQ348+CQ349+CQ350+CQ351+CQ352</f>
        <v>0</v>
      </c>
      <c r="CR344" s="92">
        <f t="shared" si="1564"/>
        <v>0</v>
      </c>
      <c r="CS344" s="92">
        <f t="shared" si="1564"/>
        <v>0</v>
      </c>
      <c r="CT344" s="92">
        <f t="shared" si="1557"/>
        <v>86587.8</v>
      </c>
      <c r="CU344" s="92">
        <f t="shared" si="1557"/>
        <v>41561.308640000003</v>
      </c>
      <c r="CV344" s="91">
        <f t="shared" ref="CV344:CV345" si="1565">CU344/CT344*100</f>
        <v>47.999035245150012</v>
      </c>
      <c r="CW344" s="92">
        <f t="shared" si="1557"/>
        <v>0</v>
      </c>
      <c r="CX344" s="92">
        <f t="shared" si="1557"/>
        <v>0</v>
      </c>
      <c r="CY344" s="92">
        <f t="shared" si="1557"/>
        <v>0</v>
      </c>
      <c r="CZ344" s="92">
        <f t="shared" si="1557"/>
        <v>0</v>
      </c>
      <c r="DA344" s="92">
        <f t="shared" si="1557"/>
        <v>0</v>
      </c>
      <c r="DB344" s="91"/>
      <c r="DC344" s="92">
        <f t="shared" si="1557"/>
        <v>476.3</v>
      </c>
      <c r="DD344" s="92">
        <f t="shared" si="1557"/>
        <v>24.1</v>
      </c>
      <c r="DE344" s="92">
        <f t="shared" ref="DE344:DE345" si="1566">DD344/DC344*100</f>
        <v>5.059836237665337</v>
      </c>
      <c r="DF344" s="92">
        <f t="shared" si="1557"/>
        <v>9449.3004999999994</v>
      </c>
      <c r="DG344" s="92">
        <f t="shared" si="1557"/>
        <v>9449.3004099999998</v>
      </c>
      <c r="DH344" s="92">
        <f>DG344/DF344*100</f>
        <v>99.999999047548556</v>
      </c>
      <c r="DI344" s="92">
        <f t="shared" ref="DI344:DY344" si="1567">DI345+DI346+DI347+DI348+DI349+DI350+DI351+DI352</f>
        <v>0</v>
      </c>
      <c r="DJ344" s="92">
        <f t="shared" si="1567"/>
        <v>0</v>
      </c>
      <c r="DK344" s="92">
        <f t="shared" si="1567"/>
        <v>0</v>
      </c>
      <c r="DL344" s="92">
        <f t="shared" ref="DL344:DN344" si="1568">DL345+DL346+DL347+DL348+DL349+DL350+DL351+DL352</f>
        <v>0</v>
      </c>
      <c r="DM344" s="92">
        <f t="shared" si="1568"/>
        <v>0</v>
      </c>
      <c r="DN344" s="92">
        <f t="shared" si="1568"/>
        <v>0</v>
      </c>
      <c r="DO344" s="92">
        <f t="shared" ref="DO344:DQ344" si="1569">DO345+DO346+DO347+DO348+DO349+DO350+DO351+DO352</f>
        <v>0</v>
      </c>
      <c r="DP344" s="92">
        <f t="shared" si="1569"/>
        <v>0</v>
      </c>
      <c r="DQ344" s="92">
        <f t="shared" si="1569"/>
        <v>0</v>
      </c>
      <c r="DR344" s="92">
        <f t="shared" ref="DR344:DT344" si="1570">DR345+DR346+DR347+DR348+DR349+DR350+DR351+DR352</f>
        <v>0</v>
      </c>
      <c r="DS344" s="92">
        <f t="shared" si="1570"/>
        <v>0</v>
      </c>
      <c r="DT344" s="92">
        <f t="shared" si="1570"/>
        <v>0</v>
      </c>
      <c r="DU344" s="92">
        <f t="shared" si="1567"/>
        <v>11497.3</v>
      </c>
      <c r="DV344" s="92">
        <f t="shared" si="1567"/>
        <v>5871.6691600000004</v>
      </c>
      <c r="DW344" s="92">
        <f t="shared" si="132"/>
        <v>51.069983039496236</v>
      </c>
      <c r="DX344" s="92">
        <f t="shared" si="1567"/>
        <v>63414</v>
      </c>
      <c r="DY344" s="92">
        <f t="shared" si="1567"/>
        <v>56567.677009999999</v>
      </c>
      <c r="DZ344" s="91">
        <f t="shared" si="1310"/>
        <v>89.203767322673215</v>
      </c>
      <c r="EA344" s="92">
        <f t="shared" ref="EA344:EB344" si="1571">EA345+EA346+EA347+EA348+EA349+EA350+EA351+EA352</f>
        <v>3631.2669999999998</v>
      </c>
      <c r="EB344" s="92">
        <f t="shared" si="1571"/>
        <v>1044.5228</v>
      </c>
      <c r="EC344" s="92">
        <f>EB344/EA344*100</f>
        <v>28.764692874415459</v>
      </c>
      <c r="ED344" s="92">
        <f t="shared" ref="ED344:EE344" si="1572">ED345+ED346+ED347+ED348+ED349+ED350+ED351+ED352</f>
        <v>505.93299999999999</v>
      </c>
      <c r="EE344" s="92">
        <f t="shared" si="1572"/>
        <v>0</v>
      </c>
      <c r="EF344" s="92">
        <f t="shared" si="1521"/>
        <v>0</v>
      </c>
      <c r="EG344" s="92">
        <f t="shared" ref="EG344:EH344" si="1573">EG345+EG346+EG347+EG348+EG349+EG350+EG351+EG352</f>
        <v>880</v>
      </c>
      <c r="EH344" s="92">
        <f t="shared" si="1573"/>
        <v>53.5</v>
      </c>
      <c r="EI344" s="92">
        <f>EH344/EG344*100</f>
        <v>6.079545454545455</v>
      </c>
      <c r="EJ344" s="92">
        <f t="shared" ref="EJ344:EK344" si="1574">EJ345+EJ346+EJ347+EJ348+EJ349+EJ350+EJ351+EJ352</f>
        <v>3137.4920000000002</v>
      </c>
      <c r="EK344" s="92">
        <f t="shared" si="1574"/>
        <v>3033.8919999999998</v>
      </c>
      <c r="EL344" s="92">
        <f>EK344/EJ344*100</f>
        <v>96.697999548684095</v>
      </c>
      <c r="EM344" s="92">
        <f t="shared" ref="EM344:EQ344" si="1575">EM345+EM346+EM347+EM348+EM349+EM350+EM351+EM352</f>
        <v>0</v>
      </c>
      <c r="EN344" s="92">
        <f t="shared" si="1575"/>
        <v>0</v>
      </c>
      <c r="EO344" s="92">
        <f t="shared" si="1575"/>
        <v>0</v>
      </c>
      <c r="EP344" s="92">
        <f t="shared" si="1575"/>
        <v>2000</v>
      </c>
      <c r="EQ344" s="92">
        <f t="shared" si="1575"/>
        <v>2000</v>
      </c>
      <c r="ER344" s="92">
        <f t="shared" ref="ER344:ER345" si="1576">EQ344/EP344*100</f>
        <v>100</v>
      </c>
      <c r="ES344" s="92">
        <f t="shared" ref="ES344:ET344" si="1577">ES345+ES346+ES347+ES348+ES349+ES350+ES351+ES352</f>
        <v>2000</v>
      </c>
      <c r="ET344" s="92">
        <f t="shared" si="1577"/>
        <v>2000</v>
      </c>
      <c r="EU344" s="92">
        <f t="shared" ref="EU344:EU345" si="1578">ET344/ES344*100</f>
        <v>100</v>
      </c>
      <c r="EV344" s="92">
        <f t="shared" ref="EV344:EX344" si="1579">EV345+EV346+EV347+EV348+EV349+EV350+EV351+EV352</f>
        <v>0</v>
      </c>
      <c r="EW344" s="92">
        <f t="shared" si="1579"/>
        <v>0</v>
      </c>
      <c r="EX344" s="92">
        <f t="shared" si="1579"/>
        <v>0</v>
      </c>
      <c r="EY344" s="92">
        <f t="shared" ref="EY344:FA344" si="1580">EY345+EY346+EY347+EY348+EY349+EY350+EY351+EY352</f>
        <v>0</v>
      </c>
      <c r="EZ344" s="92">
        <f t="shared" si="1580"/>
        <v>0</v>
      </c>
      <c r="FA344" s="92">
        <f t="shared" si="1580"/>
        <v>0</v>
      </c>
      <c r="FB344" s="92">
        <f t="shared" ref="FB344:FD344" si="1581">FB345+FB346+FB347+FB348+FB349+FB350+FB351+FB352</f>
        <v>0</v>
      </c>
      <c r="FC344" s="92">
        <f t="shared" si="1581"/>
        <v>0</v>
      </c>
      <c r="FD344" s="92">
        <f t="shared" si="1581"/>
        <v>0</v>
      </c>
      <c r="FE344" s="92">
        <f t="shared" ref="FE344:FG344" si="1582">FE345+FE346+FE347+FE348+FE349+FE350+FE351+FE352</f>
        <v>0</v>
      </c>
      <c r="FF344" s="92">
        <f t="shared" si="1582"/>
        <v>0</v>
      </c>
      <c r="FG344" s="92">
        <f t="shared" si="1582"/>
        <v>0</v>
      </c>
      <c r="FH344" s="92">
        <f t="shared" ref="FH344:FL344" si="1583">FH345+FH346+FH347+FH348+FH349+FH350+FH351+FH352</f>
        <v>0</v>
      </c>
      <c r="FI344" s="92">
        <f t="shared" si="1583"/>
        <v>0</v>
      </c>
      <c r="FJ344" s="92">
        <f t="shared" si="1583"/>
        <v>0</v>
      </c>
      <c r="FK344" s="92">
        <f t="shared" si="1583"/>
        <v>1275.3</v>
      </c>
      <c r="FL344" s="92">
        <f t="shared" si="1583"/>
        <v>0</v>
      </c>
      <c r="FM344" s="92">
        <f t="shared" ref="FM344:FM345" si="1584">FL344/FK344*100</f>
        <v>0</v>
      </c>
      <c r="FN344" s="92">
        <f t="shared" ref="FN344:FR344" si="1585">FN345+FN346+FN347+FN348+FN349+FN350+FN351+FN352</f>
        <v>0</v>
      </c>
      <c r="FO344" s="92">
        <f t="shared" si="1585"/>
        <v>0</v>
      </c>
      <c r="FP344" s="92">
        <f t="shared" si="1585"/>
        <v>0</v>
      </c>
      <c r="FQ344" s="92">
        <f t="shared" si="1585"/>
        <v>3604</v>
      </c>
      <c r="FR344" s="92">
        <f t="shared" si="1585"/>
        <v>0</v>
      </c>
      <c r="FS344" s="92"/>
      <c r="FT344" s="92">
        <f t="shared" ref="FT344:FU344" si="1586">FT345+FT346+FT347+FT348+FT349+FT350+FT351+FT352</f>
        <v>0</v>
      </c>
      <c r="FU344" s="92">
        <f t="shared" si="1586"/>
        <v>0</v>
      </c>
      <c r="FV344" s="92"/>
      <c r="FW344" s="92">
        <f t="shared" ref="FW344:FX344" si="1587">FW345+FW346+FW347+FW348+FW349+FW350+FW351+FW352</f>
        <v>0</v>
      </c>
      <c r="FX344" s="92">
        <f t="shared" si="1587"/>
        <v>0</v>
      </c>
      <c r="FY344" s="92"/>
      <c r="FZ344" s="92">
        <f t="shared" ref="FZ344:GA344" si="1588">FZ345+FZ346+FZ347+FZ348+FZ349+FZ350+FZ351+FZ352</f>
        <v>0</v>
      </c>
      <c r="GA344" s="92">
        <f t="shared" si="1588"/>
        <v>0</v>
      </c>
      <c r="GB344" s="92"/>
      <c r="GC344" s="92">
        <f t="shared" ref="GC344:GD344" si="1589">GC345+GC346+GC347+GC348+GC349+GC350+GC351+GC352</f>
        <v>0</v>
      </c>
      <c r="GD344" s="92">
        <f t="shared" si="1589"/>
        <v>0</v>
      </c>
      <c r="GE344" s="92"/>
      <c r="GF344" s="92">
        <f t="shared" ref="GF344:GG344" si="1590">GF345+GF346+GF347+GF348+GF349+GF350+GF351+GF352</f>
        <v>0</v>
      </c>
      <c r="GG344" s="92">
        <f t="shared" si="1590"/>
        <v>0</v>
      </c>
      <c r="GH344" s="92"/>
      <c r="GI344" s="92">
        <f t="shared" ref="GI344:GJ344" si="1591">GI345+GI346+GI347+GI348+GI349+GI350+GI351+GI352</f>
        <v>0</v>
      </c>
      <c r="GJ344" s="92">
        <f t="shared" si="1591"/>
        <v>0</v>
      </c>
      <c r="GK344" s="92"/>
      <c r="GL344" s="92">
        <f t="shared" ref="GL344:GM344" si="1592">GL345+GL346+GL347+GL348+GL349+GL350+GL351+GL352</f>
        <v>0</v>
      </c>
      <c r="GM344" s="92">
        <f t="shared" si="1592"/>
        <v>0</v>
      </c>
      <c r="GN344" s="92"/>
      <c r="GO344" s="92">
        <f t="shared" ref="GO344:GQ344" si="1593">GO345+GO346+GO347+GO348+GO349+GO350+GO351+GO352</f>
        <v>0</v>
      </c>
      <c r="GP344" s="92">
        <f t="shared" si="1593"/>
        <v>0</v>
      </c>
      <c r="GQ344" s="92">
        <f t="shared" si="1593"/>
        <v>0</v>
      </c>
      <c r="GR344" s="92">
        <f t="shared" ref="GR344:GT344" si="1594">GR345+GR346+GR347+GR348+GR349+GR350+GR351+GR352</f>
        <v>0</v>
      </c>
      <c r="GS344" s="92">
        <f t="shared" si="1594"/>
        <v>0</v>
      </c>
      <c r="GT344" s="92">
        <f t="shared" si="1594"/>
        <v>0</v>
      </c>
      <c r="GU344" s="92">
        <f t="shared" ref="GU344:GY344" si="1595">GU345+GU346+GU347+GU348+GU349+GU350+GU351+GU352</f>
        <v>0</v>
      </c>
      <c r="GV344" s="92">
        <f t="shared" si="1595"/>
        <v>0</v>
      </c>
      <c r="GW344" s="92">
        <f t="shared" si="1595"/>
        <v>0</v>
      </c>
      <c r="GX344" s="92">
        <f t="shared" si="1595"/>
        <v>1131.5999999999999</v>
      </c>
      <c r="GY344" s="92">
        <f t="shared" si="1595"/>
        <v>0</v>
      </c>
      <c r="GZ344" s="91">
        <f t="shared" ref="GZ344:GZ345" si="1596">GY344/GX344*100</f>
        <v>0</v>
      </c>
      <c r="HA344" s="92"/>
      <c r="HB344" s="92"/>
      <c r="HC344" s="91"/>
    </row>
    <row r="345" spans="1:211" s="31" customFormat="1" ht="16.5" customHeight="1" x14ac:dyDescent="0.25">
      <c r="A345" s="41" t="s">
        <v>339</v>
      </c>
      <c r="B345" s="134">
        <f t="shared" si="1492"/>
        <v>237140.82231999998</v>
      </c>
      <c r="C345" s="134">
        <f t="shared" si="1493"/>
        <v>96223.082570000028</v>
      </c>
      <c r="D345" s="74">
        <f t="shared" si="104"/>
        <v>40.57634684261815</v>
      </c>
      <c r="E345" s="78"/>
      <c r="F345" s="74"/>
      <c r="G345" s="74"/>
      <c r="H345" s="78">
        <v>87.1</v>
      </c>
      <c r="I345" s="78">
        <v>87.1</v>
      </c>
      <c r="J345" s="74">
        <f>I345/H345*100</f>
        <v>100</v>
      </c>
      <c r="K345" s="78"/>
      <c r="L345" s="78"/>
      <c r="M345" s="74"/>
      <c r="N345" s="78">
        <v>72454.796000000002</v>
      </c>
      <c r="O345" s="78">
        <v>11224.489810000001</v>
      </c>
      <c r="P345" s="74">
        <f>O345/N345*100</f>
        <v>15.491714047473131</v>
      </c>
      <c r="Q345" s="78"/>
      <c r="R345" s="78"/>
      <c r="S345" s="74"/>
      <c r="T345" s="78"/>
      <c r="U345" s="78"/>
      <c r="V345" s="74"/>
      <c r="W345" s="78"/>
      <c r="X345" s="78"/>
      <c r="Y345" s="74"/>
      <c r="Z345" s="74">
        <v>957.6</v>
      </c>
      <c r="AA345" s="74">
        <v>957.6</v>
      </c>
      <c r="AB345" s="78">
        <f>AA345/Z345*100</f>
        <v>100</v>
      </c>
      <c r="AC345" s="74"/>
      <c r="AD345" s="74"/>
      <c r="AE345" s="78"/>
      <c r="AF345" s="78">
        <v>0</v>
      </c>
      <c r="AG345" s="78">
        <v>0</v>
      </c>
      <c r="AH345" s="74"/>
      <c r="AI345" s="78">
        <v>3338</v>
      </c>
      <c r="AJ345" s="78">
        <v>3338</v>
      </c>
      <c r="AK345" s="78">
        <f>AJ345/AI345*100</f>
        <v>100</v>
      </c>
      <c r="AL345" s="78">
        <v>102.04082</v>
      </c>
      <c r="AM345" s="78">
        <v>102.04083</v>
      </c>
      <c r="AN345" s="74">
        <f t="shared" si="1554"/>
        <v>100.00000979999966</v>
      </c>
      <c r="AO345" s="78"/>
      <c r="AP345" s="78"/>
      <c r="AQ345" s="74"/>
      <c r="AR345" s="78">
        <v>131.49299999999999</v>
      </c>
      <c r="AS345" s="78">
        <v>131.49299999999999</v>
      </c>
      <c r="AT345" s="74">
        <f>AS345/AR345*100</f>
        <v>100</v>
      </c>
      <c r="AU345" s="78"/>
      <c r="AV345" s="78"/>
      <c r="AW345" s="74"/>
      <c r="AX345" s="78"/>
      <c r="AY345" s="78"/>
      <c r="AZ345" s="74"/>
      <c r="BA345" s="78"/>
      <c r="BB345" s="78"/>
      <c r="BC345" s="74"/>
      <c r="BD345" s="74"/>
      <c r="BE345" s="74"/>
      <c r="BF345" s="74"/>
      <c r="BG345" s="78">
        <v>0</v>
      </c>
      <c r="BH345" s="78"/>
      <c r="BI345" s="74"/>
      <c r="BJ345" s="78">
        <v>28399.1</v>
      </c>
      <c r="BK345" s="74">
        <v>12797.027189999999</v>
      </c>
      <c r="BL345" s="78">
        <f t="shared" si="118"/>
        <v>45.061382895936845</v>
      </c>
      <c r="BM345" s="78"/>
      <c r="BN345" s="108"/>
      <c r="BO345" s="108"/>
      <c r="BP345" s="78"/>
      <c r="BQ345" s="108"/>
      <c r="BR345" s="108"/>
      <c r="BS345" s="78">
        <v>4040.835</v>
      </c>
      <c r="BT345" s="78">
        <v>2480.3487300000002</v>
      </c>
      <c r="BU345" s="78">
        <f t="shared" si="121"/>
        <v>61.382083900975914</v>
      </c>
      <c r="BV345" s="78">
        <v>613.56500000000005</v>
      </c>
      <c r="BW345" s="78"/>
      <c r="BX345" s="78">
        <f t="shared" si="1560"/>
        <v>0</v>
      </c>
      <c r="BY345" s="78">
        <v>840</v>
      </c>
      <c r="BZ345" s="78">
        <v>66.69</v>
      </c>
      <c r="CA345" s="78">
        <f t="shared" si="1562"/>
        <v>7.9392857142857141</v>
      </c>
      <c r="CB345" s="78"/>
      <c r="CC345" s="108"/>
      <c r="CD345" s="108"/>
      <c r="CE345" s="78"/>
      <c r="CF345" s="108"/>
      <c r="CG345" s="108"/>
      <c r="CH345" s="78"/>
      <c r="CI345" s="108"/>
      <c r="CJ345" s="108"/>
      <c r="CK345" s="78"/>
      <c r="CL345" s="108"/>
      <c r="CM345" s="108"/>
      <c r="CN345" s="78"/>
      <c r="CO345" s="108"/>
      <c r="CP345" s="108"/>
      <c r="CQ345" s="78"/>
      <c r="CR345" s="108"/>
      <c r="CS345" s="108"/>
      <c r="CT345" s="78">
        <v>86587.8</v>
      </c>
      <c r="CU345" s="78">
        <v>41561.308640000003</v>
      </c>
      <c r="CV345" s="74">
        <f t="shared" si="1565"/>
        <v>47.999035245150012</v>
      </c>
      <c r="CW345" s="78"/>
      <c r="CX345" s="108"/>
      <c r="CY345" s="108"/>
      <c r="CZ345" s="78"/>
      <c r="DA345" s="108"/>
      <c r="DB345" s="74"/>
      <c r="DC345" s="78">
        <v>476.3</v>
      </c>
      <c r="DD345" s="108">
        <v>24.1</v>
      </c>
      <c r="DE345" s="78">
        <f t="shared" si="1566"/>
        <v>5.059836237665337</v>
      </c>
      <c r="DF345" s="78">
        <v>9449.3004999999994</v>
      </c>
      <c r="DG345" s="78">
        <v>9449.3004099999998</v>
      </c>
      <c r="DH345" s="78">
        <f>DG345/DF345*100</f>
        <v>99.999999047548556</v>
      </c>
      <c r="DI345" s="78"/>
      <c r="DJ345" s="108"/>
      <c r="DK345" s="108"/>
      <c r="DL345" s="78"/>
      <c r="DM345" s="108"/>
      <c r="DN345" s="108"/>
      <c r="DO345" s="78"/>
      <c r="DP345" s="108"/>
      <c r="DQ345" s="108"/>
      <c r="DR345" s="78"/>
      <c r="DS345" s="108"/>
      <c r="DT345" s="108"/>
      <c r="DU345" s="78">
        <v>11497.3</v>
      </c>
      <c r="DV345" s="78">
        <v>5871.6691600000004</v>
      </c>
      <c r="DW345" s="78">
        <f t="shared" si="132"/>
        <v>51.069983039496236</v>
      </c>
      <c r="DX345" s="78"/>
      <c r="DY345" s="108"/>
      <c r="DZ345" s="74"/>
      <c r="EA345" s="78">
        <v>3631.2669999999998</v>
      </c>
      <c r="EB345" s="78">
        <v>1044.5228</v>
      </c>
      <c r="EC345" s="78">
        <f>EB345/EA345*100</f>
        <v>28.764692874415459</v>
      </c>
      <c r="ED345" s="78">
        <v>505.93299999999999</v>
      </c>
      <c r="EE345" s="78"/>
      <c r="EF345" s="78">
        <f>EE345/ED345*100</f>
        <v>0</v>
      </c>
      <c r="EG345" s="78">
        <v>880</v>
      </c>
      <c r="EH345" s="78">
        <v>53.5</v>
      </c>
      <c r="EI345" s="78">
        <f>EH345/EG345*100</f>
        <v>6.079545454545455</v>
      </c>
      <c r="EJ345" s="78">
        <v>3137.4920000000002</v>
      </c>
      <c r="EK345" s="78">
        <v>3033.8919999999998</v>
      </c>
      <c r="EL345" s="78">
        <f>EK345/EJ345*100</f>
        <v>96.697999548684095</v>
      </c>
      <c r="EM345" s="78"/>
      <c r="EN345" s="108"/>
      <c r="EO345" s="108"/>
      <c r="EP345" s="78">
        <v>2000</v>
      </c>
      <c r="EQ345" s="78">
        <v>2000</v>
      </c>
      <c r="ER345" s="78">
        <f t="shared" si="1576"/>
        <v>100</v>
      </c>
      <c r="ES345" s="78">
        <v>2000</v>
      </c>
      <c r="ET345" s="78">
        <v>2000</v>
      </c>
      <c r="EU345" s="78">
        <f t="shared" si="1578"/>
        <v>100</v>
      </c>
      <c r="EV345" s="78"/>
      <c r="EW345" s="108"/>
      <c r="EX345" s="108"/>
      <c r="EY345" s="78"/>
      <c r="EZ345" s="108"/>
      <c r="FA345" s="108"/>
      <c r="FB345" s="78"/>
      <c r="FC345" s="108"/>
      <c r="FD345" s="108"/>
      <c r="FE345" s="78"/>
      <c r="FF345" s="108"/>
      <c r="FG345" s="108"/>
      <c r="FH345" s="78"/>
      <c r="FI345" s="108"/>
      <c r="FJ345" s="108"/>
      <c r="FK345" s="78">
        <v>1275.3</v>
      </c>
      <c r="FL345" s="78"/>
      <c r="FM345" s="78">
        <f t="shared" si="1584"/>
        <v>0</v>
      </c>
      <c r="FN345" s="78"/>
      <c r="FO345" s="108"/>
      <c r="FP345" s="108"/>
      <c r="FQ345" s="78">
        <v>3604</v>
      </c>
      <c r="FR345" s="78"/>
      <c r="FS345" s="78"/>
      <c r="FT345" s="78"/>
      <c r="FU345" s="78"/>
      <c r="FV345" s="78"/>
      <c r="FW345" s="78"/>
      <c r="FX345" s="78"/>
      <c r="FY345" s="78"/>
      <c r="FZ345" s="78"/>
      <c r="GA345" s="78"/>
      <c r="GB345" s="78"/>
      <c r="GC345" s="78"/>
      <c r="GD345" s="78"/>
      <c r="GE345" s="78"/>
      <c r="GF345" s="78"/>
      <c r="GG345" s="78"/>
      <c r="GH345" s="78"/>
      <c r="GI345" s="78"/>
      <c r="GJ345" s="78"/>
      <c r="GK345" s="78"/>
      <c r="GL345" s="78"/>
      <c r="GM345" s="78"/>
      <c r="GN345" s="78"/>
      <c r="GO345" s="78">
        <v>0</v>
      </c>
      <c r="GP345" s="78">
        <v>0</v>
      </c>
      <c r="GQ345" s="74"/>
      <c r="GR345" s="78">
        <v>0</v>
      </c>
      <c r="GS345" s="78">
        <v>0</v>
      </c>
      <c r="GT345" s="74"/>
      <c r="GU345" s="78">
        <v>0</v>
      </c>
      <c r="GV345" s="78">
        <v>0</v>
      </c>
      <c r="GW345" s="74"/>
      <c r="GX345" s="78">
        <v>1131.5999999999999</v>
      </c>
      <c r="GY345" s="78"/>
      <c r="GZ345" s="74">
        <f t="shared" si="1596"/>
        <v>0</v>
      </c>
      <c r="HA345" s="78"/>
      <c r="HB345" s="78"/>
      <c r="HC345" s="74"/>
    </row>
    <row r="346" spans="1:211" s="31" customFormat="1" ht="15.75" x14ac:dyDescent="0.25">
      <c r="A346" s="41" t="s">
        <v>606</v>
      </c>
      <c r="B346" s="134">
        <f t="shared" si="1492"/>
        <v>16443</v>
      </c>
      <c r="C346" s="134">
        <f t="shared" si="1493"/>
        <v>15852.2016</v>
      </c>
      <c r="D346" s="74">
        <f t="shared" si="104"/>
        <v>96.406991424922467</v>
      </c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>
        <v>1500</v>
      </c>
      <c r="BE346" s="74">
        <v>1500</v>
      </c>
      <c r="BF346" s="74">
        <f t="shared" si="1448"/>
        <v>100</v>
      </c>
      <c r="BG346" s="74"/>
      <c r="BH346" s="74"/>
      <c r="BI346" s="74"/>
      <c r="BJ346" s="112"/>
      <c r="BK346" s="112"/>
      <c r="BL346" s="112"/>
      <c r="BM346" s="74"/>
      <c r="BN346" s="74"/>
      <c r="BO346" s="109"/>
      <c r="BP346" s="74"/>
      <c r="BQ346" s="74"/>
      <c r="BR346" s="109"/>
      <c r="BS346" s="74"/>
      <c r="BT346" s="74"/>
      <c r="BU346" s="109"/>
      <c r="BV346" s="74"/>
      <c r="BW346" s="74"/>
      <c r="BX346" s="109"/>
      <c r="BY346" s="74"/>
      <c r="BZ346" s="74"/>
      <c r="CA346" s="109"/>
      <c r="CB346" s="74"/>
      <c r="CC346" s="74"/>
      <c r="CD346" s="109"/>
      <c r="CE346" s="74"/>
      <c r="CF346" s="74"/>
      <c r="CG346" s="109"/>
      <c r="CH346" s="74"/>
      <c r="CI346" s="74"/>
      <c r="CJ346" s="109"/>
      <c r="CK346" s="74"/>
      <c r="CL346" s="74"/>
      <c r="CM346" s="109"/>
      <c r="CN346" s="74"/>
      <c r="CO346" s="74"/>
      <c r="CP346" s="109"/>
      <c r="CQ346" s="74"/>
      <c r="CR346" s="74"/>
      <c r="CS346" s="109"/>
      <c r="CT346" s="74"/>
      <c r="CU346" s="74"/>
      <c r="CV346" s="109"/>
      <c r="CW346" s="74"/>
      <c r="CX346" s="74"/>
      <c r="CY346" s="109"/>
      <c r="CZ346" s="74"/>
      <c r="DA346" s="74"/>
      <c r="DB346" s="74"/>
      <c r="DC346" s="74"/>
      <c r="DD346" s="74"/>
      <c r="DE346" s="109"/>
      <c r="DF346" s="74"/>
      <c r="DG346" s="74"/>
      <c r="DH346" s="78"/>
      <c r="DI346" s="78"/>
      <c r="DJ346" s="74"/>
      <c r="DK346" s="109"/>
      <c r="DL346" s="78"/>
      <c r="DM346" s="74"/>
      <c r="DN346" s="109"/>
      <c r="DO346" s="78"/>
      <c r="DP346" s="74"/>
      <c r="DQ346" s="109"/>
      <c r="DR346" s="78"/>
      <c r="DS346" s="74"/>
      <c r="DT346" s="109"/>
      <c r="DU346" s="78"/>
      <c r="DV346" s="74"/>
      <c r="DW346" s="109"/>
      <c r="DX346" s="78">
        <v>14943</v>
      </c>
      <c r="DY346" s="74">
        <v>14352.2016</v>
      </c>
      <c r="DZ346" s="74">
        <f t="shared" si="1310"/>
        <v>96.046320016061031</v>
      </c>
      <c r="EA346" s="78"/>
      <c r="EB346" s="74"/>
      <c r="EC346" s="109"/>
      <c r="ED346" s="78"/>
      <c r="EE346" s="74"/>
      <c r="EF346" s="78"/>
      <c r="EG346" s="78"/>
      <c r="EH346" s="74"/>
      <c r="EI346" s="109"/>
      <c r="EJ346" s="78"/>
      <c r="EK346" s="74"/>
      <c r="EL346" s="109"/>
      <c r="EM346" s="78"/>
      <c r="EN346" s="74"/>
      <c r="EO346" s="109"/>
      <c r="EP346" s="74"/>
      <c r="EQ346" s="74"/>
      <c r="ER346" s="109"/>
      <c r="ES346" s="74"/>
      <c r="ET346" s="74"/>
      <c r="EU346" s="109"/>
      <c r="EV346" s="78"/>
      <c r="EW346" s="74"/>
      <c r="EX346" s="109"/>
      <c r="EY346" s="78"/>
      <c r="EZ346" s="74"/>
      <c r="FA346" s="109"/>
      <c r="FB346" s="78"/>
      <c r="FC346" s="74"/>
      <c r="FD346" s="109"/>
      <c r="FE346" s="78"/>
      <c r="FF346" s="74"/>
      <c r="FG346" s="109"/>
      <c r="FH346" s="78"/>
      <c r="FI346" s="74"/>
      <c r="FJ346" s="109"/>
      <c r="FK346" s="74"/>
      <c r="FL346" s="74"/>
      <c r="FM346" s="109"/>
      <c r="FN346" s="78"/>
      <c r="FO346" s="74"/>
      <c r="FP346" s="109"/>
      <c r="FQ346" s="74"/>
      <c r="FR346" s="74"/>
      <c r="FS346" s="109"/>
      <c r="FT346" s="74"/>
      <c r="FU346" s="74"/>
      <c r="FV346" s="109"/>
      <c r="FW346" s="74"/>
      <c r="FX346" s="74"/>
      <c r="FY346" s="109"/>
      <c r="FZ346" s="74"/>
      <c r="GA346" s="74"/>
      <c r="GB346" s="109"/>
      <c r="GC346" s="74"/>
      <c r="GD346" s="74"/>
      <c r="GE346" s="109"/>
      <c r="GF346" s="74"/>
      <c r="GG346" s="74"/>
      <c r="GH346" s="109"/>
      <c r="GI346" s="74"/>
      <c r="GJ346" s="74"/>
      <c r="GK346" s="109"/>
      <c r="GL346" s="74"/>
      <c r="GM346" s="74"/>
      <c r="GN346" s="109"/>
      <c r="GO346" s="74"/>
      <c r="GP346" s="74"/>
      <c r="GQ346" s="74"/>
      <c r="GR346" s="74"/>
      <c r="GS346" s="74"/>
      <c r="GT346" s="74"/>
      <c r="GU346" s="74"/>
      <c r="GV346" s="74"/>
      <c r="GW346" s="74"/>
      <c r="GX346" s="74"/>
      <c r="GY346" s="74"/>
      <c r="GZ346" s="74"/>
      <c r="HA346" s="74"/>
      <c r="HB346" s="74"/>
      <c r="HC346" s="74"/>
    </row>
    <row r="347" spans="1:211" s="31" customFormat="1" ht="15.75" x14ac:dyDescent="0.25">
      <c r="A347" s="41" t="s">
        <v>607</v>
      </c>
      <c r="B347" s="134">
        <f t="shared" si="1492"/>
        <v>10710</v>
      </c>
      <c r="C347" s="134">
        <f t="shared" si="1493"/>
        <v>10698.142400000001</v>
      </c>
      <c r="D347" s="74">
        <f t="shared" si="104"/>
        <v>99.889284780578905</v>
      </c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>
        <v>1500</v>
      </c>
      <c r="BE347" s="74">
        <v>1500</v>
      </c>
      <c r="BF347" s="74">
        <f t="shared" si="1448"/>
        <v>100</v>
      </c>
      <c r="BG347" s="74"/>
      <c r="BH347" s="74"/>
      <c r="BI347" s="74"/>
      <c r="BJ347" s="112"/>
      <c r="BK347" s="112"/>
      <c r="BL347" s="112"/>
      <c r="BM347" s="74"/>
      <c r="BN347" s="74"/>
      <c r="BO347" s="109"/>
      <c r="BP347" s="74"/>
      <c r="BQ347" s="74"/>
      <c r="BR347" s="109"/>
      <c r="BS347" s="74"/>
      <c r="BT347" s="74"/>
      <c r="BU347" s="109"/>
      <c r="BV347" s="74"/>
      <c r="BW347" s="74"/>
      <c r="BX347" s="109"/>
      <c r="BY347" s="74"/>
      <c r="BZ347" s="74"/>
      <c r="CA347" s="109"/>
      <c r="CB347" s="74"/>
      <c r="CC347" s="74"/>
      <c r="CD347" s="109"/>
      <c r="CE347" s="74"/>
      <c r="CF347" s="74"/>
      <c r="CG347" s="109"/>
      <c r="CH347" s="74"/>
      <c r="CI347" s="74"/>
      <c r="CJ347" s="109"/>
      <c r="CK347" s="74"/>
      <c r="CL347" s="74"/>
      <c r="CM347" s="109"/>
      <c r="CN347" s="74"/>
      <c r="CO347" s="74"/>
      <c r="CP347" s="109"/>
      <c r="CQ347" s="74"/>
      <c r="CR347" s="74"/>
      <c r="CS347" s="109"/>
      <c r="CT347" s="74"/>
      <c r="CU347" s="74"/>
      <c r="CV347" s="109"/>
      <c r="CW347" s="74"/>
      <c r="CX347" s="74"/>
      <c r="CY347" s="109"/>
      <c r="CZ347" s="74"/>
      <c r="DA347" s="74"/>
      <c r="DB347" s="74"/>
      <c r="DC347" s="74"/>
      <c r="DD347" s="74"/>
      <c r="DE347" s="109"/>
      <c r="DF347" s="74"/>
      <c r="DG347" s="74"/>
      <c r="DH347" s="78"/>
      <c r="DI347" s="78"/>
      <c r="DJ347" s="74"/>
      <c r="DK347" s="109"/>
      <c r="DL347" s="78"/>
      <c r="DM347" s="74"/>
      <c r="DN347" s="109"/>
      <c r="DO347" s="78"/>
      <c r="DP347" s="74"/>
      <c r="DQ347" s="109"/>
      <c r="DR347" s="78"/>
      <c r="DS347" s="74"/>
      <c r="DT347" s="109"/>
      <c r="DU347" s="78"/>
      <c r="DV347" s="74"/>
      <c r="DW347" s="109"/>
      <c r="DX347" s="78">
        <v>9210</v>
      </c>
      <c r="DY347" s="74">
        <v>9198.1424000000006</v>
      </c>
      <c r="DZ347" s="74">
        <f t="shared" si="1310"/>
        <v>99.871252985884922</v>
      </c>
      <c r="EA347" s="78"/>
      <c r="EB347" s="74"/>
      <c r="EC347" s="109"/>
      <c r="ED347" s="78"/>
      <c r="EE347" s="74"/>
      <c r="EF347" s="78"/>
      <c r="EG347" s="78"/>
      <c r="EH347" s="74"/>
      <c r="EI347" s="109"/>
      <c r="EJ347" s="78"/>
      <c r="EK347" s="74"/>
      <c r="EL347" s="109"/>
      <c r="EM347" s="78"/>
      <c r="EN347" s="74"/>
      <c r="EO347" s="109"/>
      <c r="EP347" s="74"/>
      <c r="EQ347" s="74"/>
      <c r="ER347" s="109"/>
      <c r="ES347" s="74"/>
      <c r="ET347" s="74"/>
      <c r="EU347" s="109"/>
      <c r="EV347" s="78"/>
      <c r="EW347" s="74"/>
      <c r="EX347" s="109"/>
      <c r="EY347" s="78"/>
      <c r="EZ347" s="74"/>
      <c r="FA347" s="109"/>
      <c r="FB347" s="78"/>
      <c r="FC347" s="74"/>
      <c r="FD347" s="109"/>
      <c r="FE347" s="78"/>
      <c r="FF347" s="74"/>
      <c r="FG347" s="109"/>
      <c r="FH347" s="78"/>
      <c r="FI347" s="74"/>
      <c r="FJ347" s="109"/>
      <c r="FK347" s="74"/>
      <c r="FL347" s="74"/>
      <c r="FM347" s="109"/>
      <c r="FN347" s="78"/>
      <c r="FO347" s="74"/>
      <c r="FP347" s="109"/>
      <c r="FQ347" s="74"/>
      <c r="FR347" s="74"/>
      <c r="FS347" s="109"/>
      <c r="FT347" s="74"/>
      <c r="FU347" s="74"/>
      <c r="FV347" s="109"/>
      <c r="FW347" s="74"/>
      <c r="FX347" s="74"/>
      <c r="FY347" s="109"/>
      <c r="FZ347" s="74"/>
      <c r="GA347" s="74"/>
      <c r="GB347" s="109"/>
      <c r="GC347" s="74"/>
      <c r="GD347" s="74"/>
      <c r="GE347" s="109"/>
      <c r="GF347" s="74"/>
      <c r="GG347" s="74"/>
      <c r="GH347" s="109"/>
      <c r="GI347" s="74"/>
      <c r="GJ347" s="74"/>
      <c r="GK347" s="109"/>
      <c r="GL347" s="74"/>
      <c r="GM347" s="74"/>
      <c r="GN347" s="109"/>
      <c r="GO347" s="74"/>
      <c r="GP347" s="74"/>
      <c r="GQ347" s="74"/>
      <c r="GR347" s="74"/>
      <c r="GS347" s="74"/>
      <c r="GT347" s="74"/>
      <c r="GU347" s="74"/>
      <c r="GV347" s="74"/>
      <c r="GW347" s="74"/>
      <c r="GX347" s="74"/>
      <c r="GY347" s="74"/>
      <c r="GZ347" s="74"/>
      <c r="HA347" s="74"/>
      <c r="HB347" s="74"/>
      <c r="HC347" s="74"/>
    </row>
    <row r="348" spans="1:211" s="31" customFormat="1" ht="15.75" x14ac:dyDescent="0.25">
      <c r="A348" s="41" t="s">
        <v>285</v>
      </c>
      <c r="B348" s="134">
        <f t="shared" si="1492"/>
        <v>12276</v>
      </c>
      <c r="C348" s="134">
        <f t="shared" si="1493"/>
        <v>11274.537220000002</v>
      </c>
      <c r="D348" s="74">
        <f t="shared" si="104"/>
        <v>91.842108341479317</v>
      </c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>
        <v>1500</v>
      </c>
      <c r="BE348" s="74">
        <v>1368.7619999999999</v>
      </c>
      <c r="BF348" s="74">
        <f t="shared" si="1448"/>
        <v>91.250799999999998</v>
      </c>
      <c r="BG348" s="74"/>
      <c r="BH348" s="74"/>
      <c r="BI348" s="74"/>
      <c r="BJ348" s="112"/>
      <c r="BK348" s="112"/>
      <c r="BL348" s="112"/>
      <c r="BM348" s="74"/>
      <c r="BN348" s="74"/>
      <c r="BO348" s="109"/>
      <c r="BP348" s="74"/>
      <c r="BQ348" s="74"/>
      <c r="BR348" s="109"/>
      <c r="BS348" s="74"/>
      <c r="BT348" s="74"/>
      <c r="BU348" s="109"/>
      <c r="BV348" s="74"/>
      <c r="BW348" s="74"/>
      <c r="BX348" s="109"/>
      <c r="BY348" s="74"/>
      <c r="BZ348" s="74"/>
      <c r="CA348" s="109"/>
      <c r="CB348" s="74"/>
      <c r="CC348" s="74"/>
      <c r="CD348" s="109"/>
      <c r="CE348" s="74"/>
      <c r="CF348" s="74"/>
      <c r="CG348" s="109"/>
      <c r="CH348" s="74"/>
      <c r="CI348" s="74"/>
      <c r="CJ348" s="109"/>
      <c r="CK348" s="74"/>
      <c r="CL348" s="74"/>
      <c r="CM348" s="109"/>
      <c r="CN348" s="74"/>
      <c r="CO348" s="74"/>
      <c r="CP348" s="109"/>
      <c r="CQ348" s="74"/>
      <c r="CR348" s="74"/>
      <c r="CS348" s="109"/>
      <c r="CT348" s="74"/>
      <c r="CU348" s="74"/>
      <c r="CV348" s="109"/>
      <c r="CW348" s="74"/>
      <c r="CX348" s="74"/>
      <c r="CY348" s="109"/>
      <c r="CZ348" s="74"/>
      <c r="DA348" s="74"/>
      <c r="DB348" s="74"/>
      <c r="DC348" s="74"/>
      <c r="DD348" s="74"/>
      <c r="DE348" s="109"/>
      <c r="DF348" s="74"/>
      <c r="DG348" s="74"/>
      <c r="DH348" s="78"/>
      <c r="DI348" s="78"/>
      <c r="DJ348" s="74"/>
      <c r="DK348" s="109"/>
      <c r="DL348" s="78"/>
      <c r="DM348" s="74"/>
      <c r="DN348" s="109"/>
      <c r="DO348" s="78"/>
      <c r="DP348" s="74"/>
      <c r="DQ348" s="109"/>
      <c r="DR348" s="78"/>
      <c r="DS348" s="74"/>
      <c r="DT348" s="109"/>
      <c r="DU348" s="78"/>
      <c r="DV348" s="74"/>
      <c r="DW348" s="109"/>
      <c r="DX348" s="78">
        <v>10776</v>
      </c>
      <c r="DY348" s="74">
        <v>9905.7752200000014</v>
      </c>
      <c r="DZ348" s="74">
        <f t="shared" si="1310"/>
        <v>91.924417409057185</v>
      </c>
      <c r="EA348" s="78"/>
      <c r="EB348" s="74"/>
      <c r="EC348" s="109"/>
      <c r="ED348" s="78"/>
      <c r="EE348" s="74"/>
      <c r="EF348" s="78"/>
      <c r="EG348" s="78"/>
      <c r="EH348" s="74"/>
      <c r="EI348" s="109"/>
      <c r="EJ348" s="78"/>
      <c r="EK348" s="74"/>
      <c r="EL348" s="109"/>
      <c r="EM348" s="78"/>
      <c r="EN348" s="74"/>
      <c r="EO348" s="109"/>
      <c r="EP348" s="74"/>
      <c r="EQ348" s="74"/>
      <c r="ER348" s="109"/>
      <c r="ES348" s="74"/>
      <c r="ET348" s="74"/>
      <c r="EU348" s="109"/>
      <c r="EV348" s="78"/>
      <c r="EW348" s="74"/>
      <c r="EX348" s="109"/>
      <c r="EY348" s="78"/>
      <c r="EZ348" s="74"/>
      <c r="FA348" s="109"/>
      <c r="FB348" s="78"/>
      <c r="FC348" s="74"/>
      <c r="FD348" s="109"/>
      <c r="FE348" s="78"/>
      <c r="FF348" s="74"/>
      <c r="FG348" s="109"/>
      <c r="FH348" s="78"/>
      <c r="FI348" s="74"/>
      <c r="FJ348" s="109"/>
      <c r="FK348" s="74"/>
      <c r="FL348" s="74"/>
      <c r="FM348" s="109"/>
      <c r="FN348" s="78"/>
      <c r="FO348" s="74"/>
      <c r="FP348" s="109"/>
      <c r="FQ348" s="74"/>
      <c r="FR348" s="74"/>
      <c r="FS348" s="109"/>
      <c r="FT348" s="74"/>
      <c r="FU348" s="74"/>
      <c r="FV348" s="109"/>
      <c r="FW348" s="74"/>
      <c r="FX348" s="74"/>
      <c r="FY348" s="109"/>
      <c r="FZ348" s="74"/>
      <c r="GA348" s="74"/>
      <c r="GB348" s="109"/>
      <c r="GC348" s="74"/>
      <c r="GD348" s="74"/>
      <c r="GE348" s="109"/>
      <c r="GF348" s="74"/>
      <c r="GG348" s="74"/>
      <c r="GH348" s="109"/>
      <c r="GI348" s="74"/>
      <c r="GJ348" s="74"/>
      <c r="GK348" s="109"/>
      <c r="GL348" s="74"/>
      <c r="GM348" s="74"/>
      <c r="GN348" s="109"/>
      <c r="GO348" s="74"/>
      <c r="GP348" s="74"/>
      <c r="GQ348" s="74"/>
      <c r="GR348" s="74"/>
      <c r="GS348" s="74"/>
      <c r="GT348" s="74"/>
      <c r="GU348" s="74"/>
      <c r="GV348" s="74"/>
      <c r="GW348" s="74"/>
      <c r="GX348" s="74"/>
      <c r="GY348" s="74"/>
      <c r="GZ348" s="74"/>
      <c r="HA348" s="74"/>
      <c r="HB348" s="74"/>
      <c r="HC348" s="74"/>
    </row>
    <row r="349" spans="1:211" s="31" customFormat="1" ht="15.75" x14ac:dyDescent="0.25">
      <c r="A349" s="41" t="s">
        <v>610</v>
      </c>
      <c r="B349" s="134">
        <f t="shared" si="1492"/>
        <v>5004</v>
      </c>
      <c r="C349" s="134">
        <f t="shared" si="1493"/>
        <v>4482.6935999999996</v>
      </c>
      <c r="D349" s="74">
        <f t="shared" si="104"/>
        <v>89.582206235011981</v>
      </c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112"/>
      <c r="BK349" s="112"/>
      <c r="BL349" s="112"/>
      <c r="BM349" s="74"/>
      <c r="BN349" s="74"/>
      <c r="BO349" s="109"/>
      <c r="BP349" s="74"/>
      <c r="BQ349" s="74"/>
      <c r="BR349" s="109"/>
      <c r="BS349" s="74"/>
      <c r="BT349" s="74"/>
      <c r="BU349" s="109"/>
      <c r="BV349" s="74"/>
      <c r="BW349" s="74"/>
      <c r="BX349" s="109"/>
      <c r="BY349" s="74"/>
      <c r="BZ349" s="74"/>
      <c r="CA349" s="109"/>
      <c r="CB349" s="74"/>
      <c r="CC349" s="74"/>
      <c r="CD349" s="109"/>
      <c r="CE349" s="74"/>
      <c r="CF349" s="74"/>
      <c r="CG349" s="109"/>
      <c r="CH349" s="74"/>
      <c r="CI349" s="74"/>
      <c r="CJ349" s="109"/>
      <c r="CK349" s="74"/>
      <c r="CL349" s="74"/>
      <c r="CM349" s="109"/>
      <c r="CN349" s="74"/>
      <c r="CO349" s="74"/>
      <c r="CP349" s="109"/>
      <c r="CQ349" s="74"/>
      <c r="CR349" s="74"/>
      <c r="CS349" s="109"/>
      <c r="CT349" s="74"/>
      <c r="CU349" s="74"/>
      <c r="CV349" s="109"/>
      <c r="CW349" s="74"/>
      <c r="CX349" s="74"/>
      <c r="CY349" s="109"/>
      <c r="CZ349" s="74"/>
      <c r="DA349" s="74"/>
      <c r="DB349" s="109"/>
      <c r="DC349" s="74"/>
      <c r="DD349" s="74"/>
      <c r="DE349" s="109"/>
      <c r="DF349" s="74"/>
      <c r="DG349" s="74"/>
      <c r="DH349" s="78"/>
      <c r="DI349" s="78"/>
      <c r="DJ349" s="74"/>
      <c r="DK349" s="109"/>
      <c r="DL349" s="78"/>
      <c r="DM349" s="74"/>
      <c r="DN349" s="109"/>
      <c r="DO349" s="78"/>
      <c r="DP349" s="74"/>
      <c r="DQ349" s="109"/>
      <c r="DR349" s="78"/>
      <c r="DS349" s="74"/>
      <c r="DT349" s="109"/>
      <c r="DU349" s="78"/>
      <c r="DV349" s="74"/>
      <c r="DW349" s="109"/>
      <c r="DX349" s="78">
        <v>5004</v>
      </c>
      <c r="DY349" s="74">
        <v>4482.6935999999996</v>
      </c>
      <c r="DZ349" s="74">
        <f t="shared" si="1310"/>
        <v>89.582206235011981</v>
      </c>
      <c r="EA349" s="78"/>
      <c r="EB349" s="74"/>
      <c r="EC349" s="109"/>
      <c r="ED349" s="78"/>
      <c r="EE349" s="74"/>
      <c r="EF349" s="78"/>
      <c r="EG349" s="78"/>
      <c r="EH349" s="74"/>
      <c r="EI349" s="109"/>
      <c r="EJ349" s="78"/>
      <c r="EK349" s="74"/>
      <c r="EL349" s="109"/>
      <c r="EM349" s="78"/>
      <c r="EN349" s="74"/>
      <c r="EO349" s="109"/>
      <c r="EP349" s="74"/>
      <c r="EQ349" s="74"/>
      <c r="ER349" s="109"/>
      <c r="ES349" s="74"/>
      <c r="ET349" s="74"/>
      <c r="EU349" s="109"/>
      <c r="EV349" s="78"/>
      <c r="EW349" s="74"/>
      <c r="EX349" s="109"/>
      <c r="EY349" s="78"/>
      <c r="EZ349" s="74"/>
      <c r="FA349" s="109"/>
      <c r="FB349" s="78"/>
      <c r="FC349" s="74"/>
      <c r="FD349" s="109"/>
      <c r="FE349" s="78"/>
      <c r="FF349" s="74"/>
      <c r="FG349" s="109"/>
      <c r="FH349" s="78"/>
      <c r="FI349" s="74"/>
      <c r="FJ349" s="109"/>
      <c r="FK349" s="74"/>
      <c r="FL349" s="74"/>
      <c r="FM349" s="109"/>
      <c r="FN349" s="78"/>
      <c r="FO349" s="74"/>
      <c r="FP349" s="109"/>
      <c r="FQ349" s="74"/>
      <c r="FR349" s="74"/>
      <c r="FS349" s="109"/>
      <c r="FT349" s="74"/>
      <c r="FU349" s="74"/>
      <c r="FV349" s="109"/>
      <c r="FW349" s="74"/>
      <c r="FX349" s="74"/>
      <c r="FY349" s="109"/>
      <c r="FZ349" s="74"/>
      <c r="GA349" s="74"/>
      <c r="GB349" s="109"/>
      <c r="GC349" s="74"/>
      <c r="GD349" s="74"/>
      <c r="GE349" s="109"/>
      <c r="GF349" s="74"/>
      <c r="GG349" s="74"/>
      <c r="GH349" s="109"/>
      <c r="GI349" s="74"/>
      <c r="GJ349" s="74"/>
      <c r="GK349" s="109"/>
      <c r="GL349" s="74"/>
      <c r="GM349" s="74"/>
      <c r="GN349" s="109"/>
      <c r="GO349" s="74"/>
      <c r="GP349" s="74"/>
      <c r="GQ349" s="74"/>
      <c r="GR349" s="74"/>
      <c r="GS349" s="74"/>
      <c r="GT349" s="74"/>
      <c r="GU349" s="74"/>
      <c r="GV349" s="74"/>
      <c r="GW349" s="74"/>
      <c r="GX349" s="74"/>
      <c r="GY349" s="74"/>
      <c r="GZ349" s="74"/>
      <c r="HA349" s="74"/>
      <c r="HB349" s="74"/>
      <c r="HC349" s="74"/>
    </row>
    <row r="350" spans="1:211" s="31" customFormat="1" ht="15.75" x14ac:dyDescent="0.25">
      <c r="A350" s="41" t="s">
        <v>608</v>
      </c>
      <c r="B350" s="134">
        <f t="shared" si="1492"/>
        <v>16071</v>
      </c>
      <c r="C350" s="134">
        <f t="shared" si="1493"/>
        <v>11773.738660000001</v>
      </c>
      <c r="D350" s="74">
        <f t="shared" si="104"/>
        <v>73.260771949474218</v>
      </c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112"/>
      <c r="BK350" s="112"/>
      <c r="BL350" s="112"/>
      <c r="BM350" s="74"/>
      <c r="BN350" s="74"/>
      <c r="BO350" s="109"/>
      <c r="BP350" s="74"/>
      <c r="BQ350" s="74"/>
      <c r="BR350" s="109"/>
      <c r="BS350" s="74"/>
      <c r="BT350" s="74"/>
      <c r="BU350" s="109"/>
      <c r="BV350" s="74"/>
      <c r="BW350" s="74"/>
      <c r="BX350" s="109"/>
      <c r="BY350" s="74"/>
      <c r="BZ350" s="74"/>
      <c r="CA350" s="109"/>
      <c r="CB350" s="74"/>
      <c r="CC350" s="74"/>
      <c r="CD350" s="109"/>
      <c r="CE350" s="74"/>
      <c r="CF350" s="74"/>
      <c r="CG350" s="109"/>
      <c r="CH350" s="74"/>
      <c r="CI350" s="74"/>
      <c r="CJ350" s="109"/>
      <c r="CK350" s="74"/>
      <c r="CL350" s="74"/>
      <c r="CM350" s="109"/>
      <c r="CN350" s="74"/>
      <c r="CO350" s="74"/>
      <c r="CP350" s="109"/>
      <c r="CQ350" s="74"/>
      <c r="CR350" s="74"/>
      <c r="CS350" s="109"/>
      <c r="CT350" s="74"/>
      <c r="CU350" s="74"/>
      <c r="CV350" s="109"/>
      <c r="CW350" s="74"/>
      <c r="CX350" s="74"/>
      <c r="CY350" s="109"/>
      <c r="CZ350" s="74"/>
      <c r="DA350" s="74"/>
      <c r="DB350" s="109"/>
      <c r="DC350" s="74"/>
      <c r="DD350" s="74"/>
      <c r="DE350" s="109"/>
      <c r="DF350" s="74"/>
      <c r="DG350" s="74"/>
      <c r="DH350" s="78"/>
      <c r="DI350" s="78"/>
      <c r="DJ350" s="74"/>
      <c r="DK350" s="109"/>
      <c r="DL350" s="78"/>
      <c r="DM350" s="74"/>
      <c r="DN350" s="109"/>
      <c r="DO350" s="78"/>
      <c r="DP350" s="74"/>
      <c r="DQ350" s="109"/>
      <c r="DR350" s="78"/>
      <c r="DS350" s="74"/>
      <c r="DT350" s="109"/>
      <c r="DU350" s="78"/>
      <c r="DV350" s="74"/>
      <c r="DW350" s="109"/>
      <c r="DX350" s="78">
        <v>16071</v>
      </c>
      <c r="DY350" s="74">
        <v>11773.738660000001</v>
      </c>
      <c r="DZ350" s="74">
        <f t="shared" si="1310"/>
        <v>73.260771949474218</v>
      </c>
      <c r="EA350" s="78"/>
      <c r="EB350" s="74"/>
      <c r="EC350" s="109"/>
      <c r="ED350" s="78"/>
      <c r="EE350" s="74"/>
      <c r="EF350" s="78"/>
      <c r="EG350" s="78"/>
      <c r="EH350" s="74"/>
      <c r="EI350" s="109"/>
      <c r="EJ350" s="78"/>
      <c r="EK350" s="74"/>
      <c r="EL350" s="109"/>
      <c r="EM350" s="78"/>
      <c r="EN350" s="74"/>
      <c r="EO350" s="109"/>
      <c r="EP350" s="74"/>
      <c r="EQ350" s="74"/>
      <c r="ER350" s="109"/>
      <c r="ES350" s="74"/>
      <c r="ET350" s="74"/>
      <c r="EU350" s="109"/>
      <c r="EV350" s="78"/>
      <c r="EW350" s="74"/>
      <c r="EX350" s="109"/>
      <c r="EY350" s="78"/>
      <c r="EZ350" s="74"/>
      <c r="FA350" s="109"/>
      <c r="FB350" s="78"/>
      <c r="FC350" s="74"/>
      <c r="FD350" s="109"/>
      <c r="FE350" s="78"/>
      <c r="FF350" s="74"/>
      <c r="FG350" s="109"/>
      <c r="FH350" s="78"/>
      <c r="FI350" s="74"/>
      <c r="FJ350" s="109"/>
      <c r="FK350" s="74"/>
      <c r="FL350" s="74"/>
      <c r="FM350" s="109"/>
      <c r="FN350" s="78"/>
      <c r="FO350" s="74"/>
      <c r="FP350" s="109"/>
      <c r="FQ350" s="74"/>
      <c r="FR350" s="74"/>
      <c r="FS350" s="109"/>
      <c r="FT350" s="74"/>
      <c r="FU350" s="74"/>
      <c r="FV350" s="109"/>
      <c r="FW350" s="74"/>
      <c r="FX350" s="74"/>
      <c r="FY350" s="109"/>
      <c r="FZ350" s="74"/>
      <c r="GA350" s="74"/>
      <c r="GB350" s="109"/>
      <c r="GC350" s="74"/>
      <c r="GD350" s="74"/>
      <c r="GE350" s="109"/>
      <c r="GF350" s="74"/>
      <c r="GG350" s="74"/>
      <c r="GH350" s="109"/>
      <c r="GI350" s="74"/>
      <c r="GJ350" s="74"/>
      <c r="GK350" s="109"/>
      <c r="GL350" s="74"/>
      <c r="GM350" s="74"/>
      <c r="GN350" s="109"/>
      <c r="GO350" s="74"/>
      <c r="GP350" s="74"/>
      <c r="GQ350" s="74"/>
      <c r="GR350" s="74"/>
      <c r="GS350" s="74"/>
      <c r="GT350" s="74"/>
      <c r="GU350" s="74"/>
      <c r="GV350" s="74"/>
      <c r="GW350" s="74"/>
      <c r="GX350" s="74"/>
      <c r="GY350" s="74"/>
      <c r="GZ350" s="74"/>
      <c r="HA350" s="74"/>
      <c r="HB350" s="74"/>
      <c r="HC350" s="74"/>
    </row>
    <row r="351" spans="1:211" s="31" customFormat="1" ht="15.75" x14ac:dyDescent="0.25">
      <c r="A351" s="41" t="s">
        <v>414</v>
      </c>
      <c r="B351" s="134">
        <f t="shared" si="1492"/>
        <v>11500</v>
      </c>
      <c r="C351" s="134">
        <f t="shared" si="1493"/>
        <v>10747.754000000001</v>
      </c>
      <c r="D351" s="74">
        <f t="shared" si="104"/>
        <v>93.458730434782609</v>
      </c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>
        <v>1500</v>
      </c>
      <c r="BE351" s="74">
        <v>747.75400000000002</v>
      </c>
      <c r="BF351" s="74">
        <f t="shared" si="1448"/>
        <v>49.85026666666667</v>
      </c>
      <c r="BG351" s="74">
        <v>10000</v>
      </c>
      <c r="BH351" s="74">
        <v>10000</v>
      </c>
      <c r="BI351" s="74">
        <f>BH351/BG351*100</f>
        <v>100</v>
      </c>
      <c r="BJ351" s="112"/>
      <c r="BK351" s="112"/>
      <c r="BL351" s="112"/>
      <c r="BM351" s="74"/>
      <c r="BN351" s="74"/>
      <c r="BO351" s="109"/>
      <c r="BP351" s="74"/>
      <c r="BQ351" s="74"/>
      <c r="BR351" s="109"/>
      <c r="BS351" s="74"/>
      <c r="BT351" s="74"/>
      <c r="BU351" s="109"/>
      <c r="BV351" s="74"/>
      <c r="BW351" s="74"/>
      <c r="BX351" s="109"/>
      <c r="BY351" s="74"/>
      <c r="BZ351" s="74"/>
      <c r="CA351" s="109"/>
      <c r="CB351" s="74"/>
      <c r="CC351" s="74"/>
      <c r="CD351" s="109"/>
      <c r="CE351" s="74"/>
      <c r="CF351" s="74"/>
      <c r="CG351" s="109"/>
      <c r="CH351" s="74"/>
      <c r="CI351" s="74"/>
      <c r="CJ351" s="109"/>
      <c r="CK351" s="74"/>
      <c r="CL351" s="74"/>
      <c r="CM351" s="109"/>
      <c r="CN351" s="74"/>
      <c r="CO351" s="74"/>
      <c r="CP351" s="109"/>
      <c r="CQ351" s="74"/>
      <c r="CR351" s="74"/>
      <c r="CS351" s="109"/>
      <c r="CT351" s="74"/>
      <c r="CU351" s="74"/>
      <c r="CV351" s="109"/>
      <c r="CW351" s="74"/>
      <c r="CX351" s="74"/>
      <c r="CY351" s="109"/>
      <c r="CZ351" s="74"/>
      <c r="DA351" s="74"/>
      <c r="DB351" s="109"/>
      <c r="DC351" s="74"/>
      <c r="DD351" s="74"/>
      <c r="DE351" s="109"/>
      <c r="DF351" s="74"/>
      <c r="DG351" s="74"/>
      <c r="DH351" s="78"/>
      <c r="DI351" s="78"/>
      <c r="DJ351" s="74"/>
      <c r="DK351" s="74"/>
      <c r="DL351" s="78"/>
      <c r="DM351" s="74"/>
      <c r="DN351" s="74"/>
      <c r="DO351" s="78"/>
      <c r="DP351" s="74"/>
      <c r="DQ351" s="74"/>
      <c r="DR351" s="78"/>
      <c r="DS351" s="74"/>
      <c r="DT351" s="74"/>
      <c r="DU351" s="78"/>
      <c r="DV351" s="74"/>
      <c r="DW351" s="74"/>
      <c r="DX351" s="78"/>
      <c r="DY351" s="74"/>
      <c r="DZ351" s="74"/>
      <c r="EA351" s="78"/>
      <c r="EB351" s="74"/>
      <c r="EC351" s="74"/>
      <c r="ED351" s="78"/>
      <c r="EE351" s="74"/>
      <c r="EF351" s="78"/>
      <c r="EG351" s="78"/>
      <c r="EH351" s="74"/>
      <c r="EI351" s="74"/>
      <c r="EJ351" s="78"/>
      <c r="EK351" s="74"/>
      <c r="EL351" s="74"/>
      <c r="EM351" s="78"/>
      <c r="EN351" s="74"/>
      <c r="EO351" s="74"/>
      <c r="EP351" s="74"/>
      <c r="EQ351" s="74"/>
      <c r="ER351" s="109"/>
      <c r="ES351" s="74"/>
      <c r="ET351" s="74"/>
      <c r="EU351" s="109"/>
      <c r="EV351" s="78"/>
      <c r="EW351" s="74"/>
      <c r="EX351" s="74"/>
      <c r="EY351" s="78"/>
      <c r="EZ351" s="74"/>
      <c r="FA351" s="74"/>
      <c r="FB351" s="78"/>
      <c r="FC351" s="74"/>
      <c r="FD351" s="74"/>
      <c r="FE351" s="78"/>
      <c r="FF351" s="74"/>
      <c r="FG351" s="74"/>
      <c r="FH351" s="78"/>
      <c r="FI351" s="74"/>
      <c r="FJ351" s="74"/>
      <c r="FK351" s="74"/>
      <c r="FL351" s="74"/>
      <c r="FM351" s="109"/>
      <c r="FN351" s="78"/>
      <c r="FO351" s="74"/>
      <c r="FP351" s="74"/>
      <c r="FQ351" s="74"/>
      <c r="FR351" s="74"/>
      <c r="FS351" s="109"/>
      <c r="FT351" s="74"/>
      <c r="FU351" s="74"/>
      <c r="FV351" s="109"/>
      <c r="FW351" s="74"/>
      <c r="FX351" s="74"/>
      <c r="FY351" s="109"/>
      <c r="FZ351" s="74"/>
      <c r="GA351" s="74"/>
      <c r="GB351" s="109"/>
      <c r="GC351" s="74"/>
      <c r="GD351" s="74"/>
      <c r="GE351" s="109"/>
      <c r="GF351" s="74"/>
      <c r="GG351" s="74"/>
      <c r="GH351" s="109"/>
      <c r="GI351" s="74"/>
      <c r="GJ351" s="74"/>
      <c r="GK351" s="109"/>
      <c r="GL351" s="74"/>
      <c r="GM351" s="74"/>
      <c r="GN351" s="109"/>
      <c r="GO351" s="74"/>
      <c r="GP351" s="74"/>
      <c r="GQ351" s="74"/>
      <c r="GR351" s="74"/>
      <c r="GS351" s="74"/>
      <c r="GT351" s="74"/>
      <c r="GU351" s="74"/>
      <c r="GV351" s="74"/>
      <c r="GW351" s="74"/>
      <c r="GX351" s="74"/>
      <c r="GY351" s="74"/>
      <c r="GZ351" s="74"/>
      <c r="HA351" s="74"/>
      <c r="HB351" s="74"/>
      <c r="HC351" s="74"/>
    </row>
    <row r="352" spans="1:211" s="31" customFormat="1" ht="15.75" x14ac:dyDescent="0.25">
      <c r="A352" s="41" t="s">
        <v>609</v>
      </c>
      <c r="B352" s="134">
        <f t="shared" si="1492"/>
        <v>7410</v>
      </c>
      <c r="C352" s="134">
        <f t="shared" si="1493"/>
        <v>6855.1255300000003</v>
      </c>
      <c r="D352" s="74">
        <f t="shared" si="104"/>
        <v>92.51181551956816</v>
      </c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112"/>
      <c r="BK352" s="112"/>
      <c r="BL352" s="112"/>
      <c r="BM352" s="74"/>
      <c r="BN352" s="74"/>
      <c r="BO352" s="109"/>
      <c r="BP352" s="74"/>
      <c r="BQ352" s="74"/>
      <c r="BR352" s="109"/>
      <c r="BS352" s="74"/>
      <c r="BT352" s="74"/>
      <c r="BU352" s="109"/>
      <c r="BV352" s="74"/>
      <c r="BW352" s="74"/>
      <c r="BX352" s="109"/>
      <c r="BY352" s="74"/>
      <c r="BZ352" s="74"/>
      <c r="CA352" s="109"/>
      <c r="CB352" s="74"/>
      <c r="CC352" s="74"/>
      <c r="CD352" s="109"/>
      <c r="CE352" s="74"/>
      <c r="CF352" s="74"/>
      <c r="CG352" s="109"/>
      <c r="CH352" s="74"/>
      <c r="CI352" s="74"/>
      <c r="CJ352" s="109"/>
      <c r="CK352" s="74"/>
      <c r="CL352" s="74"/>
      <c r="CM352" s="109"/>
      <c r="CN352" s="74"/>
      <c r="CO352" s="74"/>
      <c r="CP352" s="109"/>
      <c r="CQ352" s="74"/>
      <c r="CR352" s="74"/>
      <c r="CS352" s="109"/>
      <c r="CT352" s="74"/>
      <c r="CU352" s="74"/>
      <c r="CV352" s="109"/>
      <c r="CW352" s="74"/>
      <c r="CX352" s="74"/>
      <c r="CY352" s="109"/>
      <c r="CZ352" s="74"/>
      <c r="DA352" s="74"/>
      <c r="DB352" s="109"/>
      <c r="DC352" s="74"/>
      <c r="DD352" s="74"/>
      <c r="DE352" s="109"/>
      <c r="DF352" s="74"/>
      <c r="DG352" s="74"/>
      <c r="DH352" s="78"/>
      <c r="DI352" s="78"/>
      <c r="DJ352" s="74"/>
      <c r="DK352" s="109"/>
      <c r="DL352" s="78"/>
      <c r="DM352" s="74"/>
      <c r="DN352" s="109"/>
      <c r="DO352" s="78"/>
      <c r="DP352" s="74"/>
      <c r="DQ352" s="109"/>
      <c r="DR352" s="78"/>
      <c r="DS352" s="74"/>
      <c r="DT352" s="109"/>
      <c r="DU352" s="78"/>
      <c r="DV352" s="74"/>
      <c r="DW352" s="109"/>
      <c r="DX352" s="78">
        <v>7410</v>
      </c>
      <c r="DY352" s="74">
        <v>6855.1255300000003</v>
      </c>
      <c r="DZ352" s="74">
        <f t="shared" si="1310"/>
        <v>92.51181551956816</v>
      </c>
      <c r="EA352" s="78"/>
      <c r="EB352" s="74"/>
      <c r="EC352" s="109"/>
      <c r="ED352" s="78"/>
      <c r="EE352" s="74"/>
      <c r="EF352" s="78"/>
      <c r="EG352" s="78"/>
      <c r="EH352" s="74"/>
      <c r="EI352" s="109"/>
      <c r="EJ352" s="78"/>
      <c r="EK352" s="74"/>
      <c r="EL352" s="109"/>
      <c r="EM352" s="78"/>
      <c r="EN352" s="74"/>
      <c r="EO352" s="109"/>
      <c r="EP352" s="74"/>
      <c r="EQ352" s="74"/>
      <c r="ER352" s="109"/>
      <c r="ES352" s="74"/>
      <c r="ET352" s="74"/>
      <c r="EU352" s="109"/>
      <c r="EV352" s="78"/>
      <c r="EW352" s="74"/>
      <c r="EX352" s="109"/>
      <c r="EY352" s="78"/>
      <c r="EZ352" s="74"/>
      <c r="FA352" s="109"/>
      <c r="FB352" s="78"/>
      <c r="FC352" s="74"/>
      <c r="FD352" s="109"/>
      <c r="FE352" s="78"/>
      <c r="FF352" s="74"/>
      <c r="FG352" s="109"/>
      <c r="FH352" s="78"/>
      <c r="FI352" s="74"/>
      <c r="FJ352" s="109"/>
      <c r="FK352" s="74"/>
      <c r="FL352" s="74"/>
      <c r="FM352" s="109"/>
      <c r="FN352" s="78"/>
      <c r="FO352" s="74"/>
      <c r="FP352" s="109"/>
      <c r="FQ352" s="74"/>
      <c r="FR352" s="74"/>
      <c r="FS352" s="109"/>
      <c r="FT352" s="74"/>
      <c r="FU352" s="74"/>
      <c r="FV352" s="109"/>
      <c r="FW352" s="74"/>
      <c r="FX352" s="74"/>
      <c r="FY352" s="109"/>
      <c r="FZ352" s="74"/>
      <c r="GA352" s="74"/>
      <c r="GB352" s="109"/>
      <c r="GC352" s="74"/>
      <c r="GD352" s="74"/>
      <c r="GE352" s="109"/>
      <c r="GF352" s="74"/>
      <c r="GG352" s="74"/>
      <c r="GH352" s="109"/>
      <c r="GI352" s="74"/>
      <c r="GJ352" s="74"/>
      <c r="GK352" s="109"/>
      <c r="GL352" s="74"/>
      <c r="GM352" s="74"/>
      <c r="GN352" s="109"/>
      <c r="GO352" s="74"/>
      <c r="GP352" s="74"/>
      <c r="GQ352" s="74"/>
      <c r="GR352" s="74"/>
      <c r="GS352" s="74"/>
      <c r="GT352" s="74"/>
      <c r="GU352" s="74"/>
      <c r="GV352" s="74"/>
      <c r="GW352" s="74"/>
      <c r="GX352" s="74"/>
      <c r="GY352" s="74"/>
      <c r="GZ352" s="74"/>
      <c r="HA352" s="74"/>
      <c r="HB352" s="74"/>
      <c r="HC352" s="74"/>
    </row>
    <row r="353" spans="1:211" s="32" customFormat="1" ht="31.5" x14ac:dyDescent="0.25">
      <c r="A353" s="42" t="s">
        <v>398</v>
      </c>
      <c r="B353" s="133">
        <f t="shared" si="1492"/>
        <v>143257.17564999999</v>
      </c>
      <c r="C353" s="133">
        <f t="shared" si="1493"/>
        <v>89032.826020000008</v>
      </c>
      <c r="D353" s="91">
        <f t="shared" si="104"/>
        <v>62.148946896399323</v>
      </c>
      <c r="E353" s="92">
        <f t="shared" ref="E353:BK353" si="1597">E354+E355+E356+E357+E358+E359</f>
        <v>0</v>
      </c>
      <c r="F353" s="92">
        <f t="shared" si="1597"/>
        <v>0</v>
      </c>
      <c r="G353" s="91"/>
      <c r="H353" s="92">
        <f t="shared" si="1597"/>
        <v>0</v>
      </c>
      <c r="I353" s="92">
        <f t="shared" si="1597"/>
        <v>0</v>
      </c>
      <c r="J353" s="92">
        <f t="shared" si="1597"/>
        <v>0</v>
      </c>
      <c r="K353" s="92">
        <f t="shared" ref="K353:M353" si="1598">K354+K355+K356+K357+K358+K359</f>
        <v>0</v>
      </c>
      <c r="L353" s="92">
        <f t="shared" si="1598"/>
        <v>0</v>
      </c>
      <c r="M353" s="92">
        <f t="shared" si="1598"/>
        <v>0</v>
      </c>
      <c r="N353" s="92">
        <f t="shared" ref="N353:P353" si="1599">N354+N355+N356+N357+N358+N359</f>
        <v>0</v>
      </c>
      <c r="O353" s="92">
        <f t="shared" si="1599"/>
        <v>0</v>
      </c>
      <c r="P353" s="92">
        <f t="shared" si="1599"/>
        <v>0</v>
      </c>
      <c r="Q353" s="92">
        <f t="shared" ref="Q353:S353" si="1600">Q354+Q355+Q356+Q357+Q358+Q359</f>
        <v>0</v>
      </c>
      <c r="R353" s="92">
        <f t="shared" si="1600"/>
        <v>0</v>
      </c>
      <c r="S353" s="92">
        <f t="shared" si="1600"/>
        <v>0</v>
      </c>
      <c r="T353" s="92">
        <f t="shared" ref="T353:V353" si="1601">T354+T355+T356+T357+T358+T359</f>
        <v>0</v>
      </c>
      <c r="U353" s="92">
        <f t="shared" si="1601"/>
        <v>0</v>
      </c>
      <c r="V353" s="92">
        <f t="shared" si="1601"/>
        <v>0</v>
      </c>
      <c r="W353" s="92">
        <f t="shared" ref="W353:Y353" si="1602">W354+W355+W356+W357+W358+W359</f>
        <v>0</v>
      </c>
      <c r="X353" s="92">
        <f t="shared" si="1602"/>
        <v>0</v>
      </c>
      <c r="Y353" s="92">
        <f t="shared" si="1602"/>
        <v>0</v>
      </c>
      <c r="Z353" s="92">
        <f t="shared" si="1597"/>
        <v>0</v>
      </c>
      <c r="AA353" s="92">
        <f t="shared" si="1597"/>
        <v>0</v>
      </c>
      <c r="AB353" s="92">
        <f t="shared" si="1597"/>
        <v>0</v>
      </c>
      <c r="AC353" s="92">
        <f t="shared" si="1597"/>
        <v>0</v>
      </c>
      <c r="AD353" s="92">
        <f t="shared" si="1597"/>
        <v>0</v>
      </c>
      <c r="AE353" s="92">
        <f t="shared" si="1597"/>
        <v>0</v>
      </c>
      <c r="AF353" s="92">
        <f t="shared" si="1597"/>
        <v>0</v>
      </c>
      <c r="AG353" s="92">
        <f t="shared" si="1597"/>
        <v>0</v>
      </c>
      <c r="AH353" s="92">
        <f t="shared" si="1597"/>
        <v>0</v>
      </c>
      <c r="AI353" s="92">
        <f t="shared" si="1597"/>
        <v>0</v>
      </c>
      <c r="AJ353" s="92">
        <f t="shared" si="1597"/>
        <v>0</v>
      </c>
      <c r="AK353" s="92">
        <f t="shared" si="1597"/>
        <v>0</v>
      </c>
      <c r="AL353" s="92">
        <f t="shared" si="1597"/>
        <v>102.04082</v>
      </c>
      <c r="AM353" s="92">
        <f t="shared" si="1597"/>
        <v>102.04083</v>
      </c>
      <c r="AN353" s="91">
        <f t="shared" si="1554"/>
        <v>100.00000979999966</v>
      </c>
      <c r="AO353" s="92">
        <f t="shared" si="1597"/>
        <v>0</v>
      </c>
      <c r="AP353" s="92">
        <f t="shared" si="1597"/>
        <v>0</v>
      </c>
      <c r="AQ353" s="92">
        <f t="shared" si="1597"/>
        <v>0</v>
      </c>
      <c r="AR353" s="92">
        <f t="shared" ref="AR353:AS353" si="1603">AR354+AR355+AR356+AR357+AR358+AR359</f>
        <v>46.95</v>
      </c>
      <c r="AS353" s="92">
        <f t="shared" si="1603"/>
        <v>46.95</v>
      </c>
      <c r="AT353" s="91">
        <f>AS353/AR353*100</f>
        <v>100</v>
      </c>
      <c r="AU353" s="92"/>
      <c r="AV353" s="92"/>
      <c r="AW353" s="91"/>
      <c r="AX353" s="92"/>
      <c r="AY353" s="92"/>
      <c r="AZ353" s="91"/>
      <c r="BA353" s="92">
        <f t="shared" si="1597"/>
        <v>0</v>
      </c>
      <c r="BB353" s="92">
        <f t="shared" si="1597"/>
        <v>0</v>
      </c>
      <c r="BC353" s="92">
        <f t="shared" si="1597"/>
        <v>0</v>
      </c>
      <c r="BD353" s="92">
        <f t="shared" si="1597"/>
        <v>3000</v>
      </c>
      <c r="BE353" s="92">
        <f t="shared" si="1597"/>
        <v>2250</v>
      </c>
      <c r="BF353" s="91">
        <f t="shared" si="1448"/>
        <v>75</v>
      </c>
      <c r="BG353" s="92">
        <f t="shared" si="1597"/>
        <v>11000</v>
      </c>
      <c r="BH353" s="92">
        <f t="shared" si="1597"/>
        <v>11000</v>
      </c>
      <c r="BI353" s="91">
        <f t="shared" ref="BI353" si="1604">BH353/BG353*100</f>
        <v>100</v>
      </c>
      <c r="BJ353" s="92">
        <f t="shared" si="1597"/>
        <v>14330.4</v>
      </c>
      <c r="BK353" s="92">
        <f t="shared" si="1597"/>
        <v>9553.6</v>
      </c>
      <c r="BL353" s="92">
        <f t="shared" si="118"/>
        <v>66.666666666666671</v>
      </c>
      <c r="BM353" s="92">
        <f t="shared" ref="BM353:DG353" si="1605">BM354+BM355+BM356+BM357+BM358+BM359</f>
        <v>0</v>
      </c>
      <c r="BN353" s="92">
        <f t="shared" si="1605"/>
        <v>0</v>
      </c>
      <c r="BO353" s="92">
        <f t="shared" si="1605"/>
        <v>0</v>
      </c>
      <c r="BP353" s="92">
        <f t="shared" ref="BP353:BR353" si="1606">BP354+BP355+BP356+BP357+BP358+BP359</f>
        <v>0</v>
      </c>
      <c r="BQ353" s="92">
        <f t="shared" si="1606"/>
        <v>0</v>
      </c>
      <c r="BR353" s="92">
        <f t="shared" si="1606"/>
        <v>0</v>
      </c>
      <c r="BS353" s="92">
        <f t="shared" si="1605"/>
        <v>2594.335</v>
      </c>
      <c r="BT353" s="92">
        <f t="shared" si="1605"/>
        <v>2055.7330000000002</v>
      </c>
      <c r="BU353" s="92">
        <f t="shared" si="121"/>
        <v>79.239304099123672</v>
      </c>
      <c r="BV353" s="92">
        <f t="shared" ref="BV353:BW353" si="1607">BV354+BV355+BV356+BV357+BV358+BV359</f>
        <v>508.565</v>
      </c>
      <c r="BW353" s="92">
        <f t="shared" si="1607"/>
        <v>0</v>
      </c>
      <c r="BX353" s="92">
        <f t="shared" ref="BX353:BX354" si="1608">BW353/BV353*100</f>
        <v>0</v>
      </c>
      <c r="BY353" s="92">
        <f t="shared" ref="BY353:BZ353" si="1609">BY354+BY355+BY356+BY357+BY358+BY359</f>
        <v>560</v>
      </c>
      <c r="BZ353" s="92">
        <f t="shared" si="1609"/>
        <v>110</v>
      </c>
      <c r="CA353" s="92">
        <f t="shared" ref="CA353:CA354" si="1610">BZ353/BY353*100</f>
        <v>19.642857142857142</v>
      </c>
      <c r="CB353" s="92">
        <f t="shared" si="1605"/>
        <v>0</v>
      </c>
      <c r="CC353" s="92">
        <f t="shared" si="1605"/>
        <v>0</v>
      </c>
      <c r="CD353" s="92">
        <f t="shared" si="1605"/>
        <v>0</v>
      </c>
      <c r="CE353" s="92">
        <f t="shared" si="1605"/>
        <v>0</v>
      </c>
      <c r="CF353" s="92">
        <f t="shared" si="1605"/>
        <v>0</v>
      </c>
      <c r="CG353" s="92">
        <f t="shared" si="1605"/>
        <v>0</v>
      </c>
      <c r="CH353" s="92">
        <f t="shared" ref="CH353:CJ353" si="1611">CH354+CH355+CH356+CH357+CH358+CH359</f>
        <v>0</v>
      </c>
      <c r="CI353" s="92">
        <f t="shared" si="1611"/>
        <v>0</v>
      </c>
      <c r="CJ353" s="92">
        <f t="shared" si="1611"/>
        <v>0</v>
      </c>
      <c r="CK353" s="92">
        <f t="shared" si="1605"/>
        <v>0</v>
      </c>
      <c r="CL353" s="92">
        <f t="shared" si="1605"/>
        <v>0</v>
      </c>
      <c r="CM353" s="92">
        <f t="shared" si="1605"/>
        <v>0</v>
      </c>
      <c r="CN353" s="92">
        <f t="shared" si="1605"/>
        <v>0</v>
      </c>
      <c r="CO353" s="92">
        <f t="shared" si="1605"/>
        <v>0</v>
      </c>
      <c r="CP353" s="92">
        <f t="shared" si="1605"/>
        <v>0</v>
      </c>
      <c r="CQ353" s="92">
        <f t="shared" ref="CQ353:CS353" si="1612">CQ354+CQ355+CQ356+CQ357+CQ358+CQ359</f>
        <v>0</v>
      </c>
      <c r="CR353" s="92">
        <f t="shared" si="1612"/>
        <v>0</v>
      </c>
      <c r="CS353" s="92">
        <f t="shared" si="1612"/>
        <v>0</v>
      </c>
      <c r="CT353" s="92">
        <f t="shared" si="1605"/>
        <v>0</v>
      </c>
      <c r="CU353" s="92">
        <f t="shared" si="1605"/>
        <v>0</v>
      </c>
      <c r="CV353" s="92">
        <f t="shared" si="1605"/>
        <v>0</v>
      </c>
      <c r="CW353" s="92">
        <f t="shared" si="1605"/>
        <v>0</v>
      </c>
      <c r="CX353" s="92">
        <f t="shared" si="1605"/>
        <v>0</v>
      </c>
      <c r="CY353" s="92">
        <f t="shared" si="1605"/>
        <v>0</v>
      </c>
      <c r="CZ353" s="92">
        <f t="shared" si="1605"/>
        <v>0</v>
      </c>
      <c r="DA353" s="92">
        <f t="shared" si="1605"/>
        <v>0</v>
      </c>
      <c r="DB353" s="92">
        <f t="shared" si="1605"/>
        <v>0</v>
      </c>
      <c r="DC353" s="92">
        <f t="shared" si="1605"/>
        <v>318.39999999999998</v>
      </c>
      <c r="DD353" s="92">
        <f t="shared" si="1605"/>
        <v>0</v>
      </c>
      <c r="DE353" s="92">
        <f t="shared" si="1605"/>
        <v>0</v>
      </c>
      <c r="DF353" s="92">
        <f t="shared" si="1605"/>
        <v>3533.8804</v>
      </c>
      <c r="DG353" s="92">
        <f t="shared" si="1605"/>
        <v>3533.8804</v>
      </c>
      <c r="DH353" s="135">
        <f t="shared" ref="DH353:DH354" si="1613">DG353/DF353*100</f>
        <v>100</v>
      </c>
      <c r="DI353" s="92">
        <f t="shared" ref="DI353:DY353" si="1614">DI354+DI355+DI356+DI357+DI358+DI359</f>
        <v>0</v>
      </c>
      <c r="DJ353" s="92">
        <f t="shared" si="1614"/>
        <v>0</v>
      </c>
      <c r="DK353" s="92">
        <f t="shared" si="1614"/>
        <v>0</v>
      </c>
      <c r="DL353" s="92">
        <f t="shared" ref="DL353:DN353" si="1615">DL354+DL355+DL356+DL357+DL358+DL359</f>
        <v>0</v>
      </c>
      <c r="DM353" s="92">
        <f t="shared" si="1615"/>
        <v>0</v>
      </c>
      <c r="DN353" s="92">
        <f t="shared" si="1615"/>
        <v>0</v>
      </c>
      <c r="DO353" s="92">
        <f t="shared" ref="DO353:DQ353" si="1616">DO354+DO355+DO356+DO357+DO358+DO359</f>
        <v>0</v>
      </c>
      <c r="DP353" s="92">
        <f t="shared" si="1616"/>
        <v>0</v>
      </c>
      <c r="DQ353" s="92">
        <f t="shared" si="1616"/>
        <v>0</v>
      </c>
      <c r="DR353" s="92">
        <f t="shared" ref="DR353:DT353" si="1617">DR354+DR355+DR356+DR357+DR358+DR359</f>
        <v>0</v>
      </c>
      <c r="DS353" s="92">
        <f t="shared" si="1617"/>
        <v>0</v>
      </c>
      <c r="DT353" s="92">
        <f t="shared" si="1617"/>
        <v>0</v>
      </c>
      <c r="DU353" s="92">
        <f t="shared" si="1614"/>
        <v>3789.8</v>
      </c>
      <c r="DV353" s="92">
        <f t="shared" si="1614"/>
        <v>1233.20001</v>
      </c>
      <c r="DW353" s="92">
        <f t="shared" si="132"/>
        <v>32.539975988178796</v>
      </c>
      <c r="DX353" s="92">
        <f t="shared" si="1614"/>
        <v>14103</v>
      </c>
      <c r="DY353" s="92">
        <f t="shared" si="1614"/>
        <v>14072.8896</v>
      </c>
      <c r="DZ353" s="91">
        <f t="shared" si="1310"/>
        <v>99.78649649010849</v>
      </c>
      <c r="EA353" s="92">
        <f t="shared" ref="EA353:EB353" si="1618">EA354+EA355+EA356+EA357+EA358+EA359</f>
        <v>1810.1179999999999</v>
      </c>
      <c r="EB353" s="92">
        <f t="shared" si="1618"/>
        <v>1034.328</v>
      </c>
      <c r="EC353" s="92">
        <f>EB353/EA353*100</f>
        <v>57.141468125282437</v>
      </c>
      <c r="ED353" s="92">
        <f t="shared" ref="ED353:EE353" si="1619">ED354+ED355+ED356+ED357+ED358+ED359</f>
        <v>258.58199999999999</v>
      </c>
      <c r="EE353" s="92">
        <f t="shared" si="1619"/>
        <v>0</v>
      </c>
      <c r="EF353" s="92">
        <f t="shared" ref="EF353:EF354" si="1620">EE353/ED353*100</f>
        <v>0</v>
      </c>
      <c r="EG353" s="92">
        <f t="shared" ref="EG353:EI353" si="1621">EG354+EG355+EG356+EG357+EG358+EG359</f>
        <v>440</v>
      </c>
      <c r="EH353" s="92">
        <f t="shared" si="1621"/>
        <v>0</v>
      </c>
      <c r="EI353" s="92">
        <f t="shared" si="1621"/>
        <v>0</v>
      </c>
      <c r="EJ353" s="92">
        <f t="shared" ref="EJ353:EK353" si="1622">EJ354+EJ355+EJ356+EJ357+EJ358+EJ359</f>
        <v>1568.7460000000001</v>
      </c>
      <c r="EK353" s="92">
        <f t="shared" si="1622"/>
        <v>1568.7459799999999</v>
      </c>
      <c r="EL353" s="92">
        <f t="shared" ref="EL353:EL354" si="1623">EK353/EJ353*100</f>
        <v>99.999998725096333</v>
      </c>
      <c r="EM353" s="92">
        <f t="shared" ref="EM353:EQ353" si="1624">EM354+EM355+EM356+EM357+EM358+EM359</f>
        <v>0</v>
      </c>
      <c r="EN353" s="92">
        <f t="shared" si="1624"/>
        <v>0</v>
      </c>
      <c r="EO353" s="92">
        <f t="shared" si="1624"/>
        <v>0</v>
      </c>
      <c r="EP353" s="92">
        <f t="shared" si="1624"/>
        <v>2800</v>
      </c>
      <c r="EQ353" s="92">
        <f t="shared" si="1624"/>
        <v>2800</v>
      </c>
      <c r="ER353" s="92">
        <f t="shared" ref="ER353:ER354" si="1625">EQ353/EP353*100</f>
        <v>100</v>
      </c>
      <c r="ES353" s="92">
        <f t="shared" ref="ES353:ET353" si="1626">ES354+ES355+ES356+ES357+ES358+ES359</f>
        <v>2000</v>
      </c>
      <c r="ET353" s="92">
        <f t="shared" si="1626"/>
        <v>2000</v>
      </c>
      <c r="EU353" s="92">
        <f t="shared" ref="EU353:EU354" si="1627">ET353/ES353*100</f>
        <v>100</v>
      </c>
      <c r="EV353" s="92">
        <f t="shared" ref="EV353:EX353" si="1628">EV354+EV355+EV356+EV357+EV358+EV359</f>
        <v>0</v>
      </c>
      <c r="EW353" s="92">
        <f t="shared" si="1628"/>
        <v>0</v>
      </c>
      <c r="EX353" s="92">
        <f t="shared" si="1628"/>
        <v>0</v>
      </c>
      <c r="EY353" s="92">
        <f t="shared" ref="EY353:FA353" si="1629">EY354+EY355+EY356+EY357+EY358+EY359</f>
        <v>0</v>
      </c>
      <c r="EZ353" s="92">
        <f t="shared" si="1629"/>
        <v>0</v>
      </c>
      <c r="FA353" s="92">
        <f t="shared" si="1629"/>
        <v>0</v>
      </c>
      <c r="FB353" s="92">
        <f t="shared" ref="FB353:FD353" si="1630">FB354+FB355+FB356+FB357+FB358+FB359</f>
        <v>0</v>
      </c>
      <c r="FC353" s="92">
        <f t="shared" si="1630"/>
        <v>0</v>
      </c>
      <c r="FD353" s="92">
        <f t="shared" si="1630"/>
        <v>0</v>
      </c>
      <c r="FE353" s="92">
        <f t="shared" ref="FE353:FG353" si="1631">FE354+FE355+FE356+FE357+FE358+FE359</f>
        <v>0</v>
      </c>
      <c r="FF353" s="92">
        <f t="shared" si="1631"/>
        <v>0</v>
      </c>
      <c r="FG353" s="92">
        <f t="shared" si="1631"/>
        <v>0</v>
      </c>
      <c r="FH353" s="92">
        <f t="shared" ref="FH353:FL353" si="1632">FH354+FH355+FH356+FH357+FH358+FH359</f>
        <v>0</v>
      </c>
      <c r="FI353" s="92">
        <f t="shared" si="1632"/>
        <v>0</v>
      </c>
      <c r="FJ353" s="92">
        <f t="shared" si="1632"/>
        <v>0</v>
      </c>
      <c r="FK353" s="92">
        <f t="shared" si="1632"/>
        <v>723.7</v>
      </c>
      <c r="FL353" s="92">
        <f t="shared" si="1632"/>
        <v>0</v>
      </c>
      <c r="FM353" s="92">
        <f t="shared" ref="FM353:FM354" si="1633">FL353/FK353*100</f>
        <v>0</v>
      </c>
      <c r="FN353" s="92">
        <f t="shared" ref="FN353:FR353" si="1634">FN354+FN355+FN356+FN357+FN358+FN359</f>
        <v>0</v>
      </c>
      <c r="FO353" s="92">
        <f t="shared" si="1634"/>
        <v>0</v>
      </c>
      <c r="FP353" s="92">
        <f t="shared" si="1634"/>
        <v>0</v>
      </c>
      <c r="FQ353" s="92">
        <f t="shared" si="1634"/>
        <v>0</v>
      </c>
      <c r="FR353" s="92">
        <f t="shared" si="1634"/>
        <v>0</v>
      </c>
      <c r="FS353" s="92"/>
      <c r="FT353" s="92">
        <f t="shared" ref="FT353:FU353" si="1635">FT354+FT355+FT356+FT357+FT358+FT359</f>
        <v>0</v>
      </c>
      <c r="FU353" s="92">
        <f t="shared" si="1635"/>
        <v>0</v>
      </c>
      <c r="FV353" s="92"/>
      <c r="FW353" s="92">
        <f t="shared" ref="FW353:FX353" si="1636">FW354+FW355+FW356+FW357+FW358+FW359</f>
        <v>75713.258430000002</v>
      </c>
      <c r="FX353" s="92">
        <f t="shared" si="1636"/>
        <v>37641.458200000001</v>
      </c>
      <c r="FY353" s="92">
        <f t="shared" ref="FY353:FY354" si="1637">FX353/FW353*100</f>
        <v>49.715808011091042</v>
      </c>
      <c r="FZ353" s="92">
        <f t="shared" ref="FZ353:GA353" si="1638">FZ354+FZ355+FZ356+FZ357+FZ358+FZ359</f>
        <v>3530</v>
      </c>
      <c r="GA353" s="92">
        <f t="shared" si="1638"/>
        <v>30</v>
      </c>
      <c r="GB353" s="92">
        <f t="shared" ref="GB353:GB354" si="1639">GA353/FZ353*100</f>
        <v>0.84985835694051004</v>
      </c>
      <c r="GC353" s="92">
        <f t="shared" ref="GC353:GD353" si="1640">GC354+GC355+GC356+GC357+GC358+GC359</f>
        <v>0</v>
      </c>
      <c r="GD353" s="92">
        <f t="shared" si="1640"/>
        <v>0</v>
      </c>
      <c r="GE353" s="92"/>
      <c r="GF353" s="92">
        <f t="shared" ref="GF353:GG353" si="1641">GF354+GF355+GF356+GF357+GF358+GF359</f>
        <v>0</v>
      </c>
      <c r="GG353" s="92">
        <f t="shared" si="1641"/>
        <v>0</v>
      </c>
      <c r="GH353" s="92"/>
      <c r="GI353" s="92"/>
      <c r="GJ353" s="92">
        <f t="shared" ref="GJ353" si="1642">GJ354+GJ355+GJ356+GJ357+GJ358+GJ359</f>
        <v>0</v>
      </c>
      <c r="GK353" s="92"/>
      <c r="GL353" s="92">
        <f t="shared" ref="GL353:GM353" si="1643">GL354+GL355+GL356+GL357+GL358+GL359</f>
        <v>0</v>
      </c>
      <c r="GM353" s="92">
        <f t="shared" si="1643"/>
        <v>0</v>
      </c>
      <c r="GN353" s="92"/>
      <c r="GO353" s="92">
        <f t="shared" ref="GO353:GQ353" si="1644">GO354+GO355+GO356+GO357+GO358+GO359</f>
        <v>0</v>
      </c>
      <c r="GP353" s="92">
        <f t="shared" si="1644"/>
        <v>0</v>
      </c>
      <c r="GQ353" s="92">
        <f t="shared" si="1644"/>
        <v>0</v>
      </c>
      <c r="GR353" s="92">
        <f t="shared" ref="GR353:GT353" si="1645">GR354+GR355+GR356+GR357+GR358+GR359</f>
        <v>0</v>
      </c>
      <c r="GS353" s="92">
        <f t="shared" si="1645"/>
        <v>0</v>
      </c>
      <c r="GT353" s="92">
        <f t="shared" si="1645"/>
        <v>0</v>
      </c>
      <c r="GU353" s="92">
        <f t="shared" ref="GU353:GY353" si="1646">GU354+GU355+GU356+GU357+GU358+GU359</f>
        <v>0</v>
      </c>
      <c r="GV353" s="92">
        <f t="shared" si="1646"/>
        <v>0</v>
      </c>
      <c r="GW353" s="92">
        <f t="shared" si="1646"/>
        <v>0</v>
      </c>
      <c r="GX353" s="92">
        <f t="shared" si="1646"/>
        <v>525.4</v>
      </c>
      <c r="GY353" s="92">
        <f t="shared" si="1646"/>
        <v>0</v>
      </c>
      <c r="GZ353" s="91">
        <f t="shared" ref="GZ353:GZ354" si="1647">GY353/GX353*100</f>
        <v>0</v>
      </c>
      <c r="HA353" s="92"/>
      <c r="HB353" s="92"/>
      <c r="HC353" s="91"/>
    </row>
    <row r="354" spans="1:211" s="31" customFormat="1" ht="15.75" x14ac:dyDescent="0.25">
      <c r="A354" s="41" t="s">
        <v>338</v>
      </c>
      <c r="B354" s="134">
        <f t="shared" si="1492"/>
        <v>115154.17564999999</v>
      </c>
      <c r="C354" s="134">
        <f t="shared" si="1493"/>
        <v>61709.936419999998</v>
      </c>
      <c r="D354" s="74">
        <f t="shared" si="104"/>
        <v>53.588969806497857</v>
      </c>
      <c r="E354" s="74"/>
      <c r="F354" s="74"/>
      <c r="G354" s="74"/>
      <c r="H354" s="78"/>
      <c r="I354" s="78"/>
      <c r="J354" s="74"/>
      <c r="K354" s="78"/>
      <c r="L354" s="78"/>
      <c r="M354" s="74"/>
      <c r="N354" s="78"/>
      <c r="O354" s="78"/>
      <c r="P354" s="74"/>
      <c r="Q354" s="78"/>
      <c r="R354" s="78"/>
      <c r="S354" s="74"/>
      <c r="T354" s="78"/>
      <c r="U354" s="78"/>
      <c r="V354" s="74"/>
      <c r="W354" s="78"/>
      <c r="X354" s="78"/>
      <c r="Y354" s="74"/>
      <c r="Z354" s="74"/>
      <c r="AA354" s="74"/>
      <c r="AB354" s="74"/>
      <c r="AC354" s="74"/>
      <c r="AD354" s="74"/>
      <c r="AE354" s="74"/>
      <c r="AF354" s="78">
        <v>0</v>
      </c>
      <c r="AG354" s="78">
        <v>0</v>
      </c>
      <c r="AH354" s="74"/>
      <c r="AI354" s="78"/>
      <c r="AJ354" s="78"/>
      <c r="AK354" s="78"/>
      <c r="AL354" s="78">
        <v>102.04082</v>
      </c>
      <c r="AM354" s="78">
        <v>102.04083</v>
      </c>
      <c r="AN354" s="74">
        <f t="shared" si="1554"/>
        <v>100.00000979999966</v>
      </c>
      <c r="AO354" s="78"/>
      <c r="AP354" s="78"/>
      <c r="AQ354" s="74"/>
      <c r="AR354" s="78">
        <v>46.95</v>
      </c>
      <c r="AS354" s="78">
        <v>46.95</v>
      </c>
      <c r="AT354" s="74">
        <f>AS354/AR354*100</f>
        <v>100</v>
      </c>
      <c r="AU354" s="78"/>
      <c r="AV354" s="78"/>
      <c r="AW354" s="74"/>
      <c r="AX354" s="78"/>
      <c r="AY354" s="78"/>
      <c r="AZ354" s="74"/>
      <c r="BA354" s="78"/>
      <c r="BB354" s="78"/>
      <c r="BC354" s="74"/>
      <c r="BD354" s="74"/>
      <c r="BE354" s="74"/>
      <c r="BF354" s="74"/>
      <c r="BG354" s="78">
        <v>0</v>
      </c>
      <c r="BH354" s="78"/>
      <c r="BI354" s="74"/>
      <c r="BJ354" s="78">
        <v>14330.4</v>
      </c>
      <c r="BK354" s="74">
        <v>9553.6</v>
      </c>
      <c r="BL354" s="78">
        <f t="shared" si="118"/>
        <v>66.666666666666671</v>
      </c>
      <c r="BM354" s="78"/>
      <c r="BN354" s="108"/>
      <c r="BO354" s="108"/>
      <c r="BP354" s="78"/>
      <c r="BQ354" s="108"/>
      <c r="BR354" s="108"/>
      <c r="BS354" s="78">
        <v>2594.335</v>
      </c>
      <c r="BT354" s="78">
        <v>2055.7330000000002</v>
      </c>
      <c r="BU354" s="78">
        <f t="shared" si="121"/>
        <v>79.239304099123672</v>
      </c>
      <c r="BV354" s="78">
        <v>508.565</v>
      </c>
      <c r="BW354" s="78"/>
      <c r="BX354" s="78">
        <f t="shared" si="1608"/>
        <v>0</v>
      </c>
      <c r="BY354" s="78">
        <v>560</v>
      </c>
      <c r="BZ354" s="78">
        <v>110</v>
      </c>
      <c r="CA354" s="78">
        <f t="shared" si="1610"/>
        <v>19.642857142857142</v>
      </c>
      <c r="CB354" s="78"/>
      <c r="CC354" s="108"/>
      <c r="CD354" s="108"/>
      <c r="CE354" s="78"/>
      <c r="CF354" s="108"/>
      <c r="CG354" s="108"/>
      <c r="CH354" s="78"/>
      <c r="CI354" s="108"/>
      <c r="CJ354" s="108"/>
      <c r="CK354" s="78"/>
      <c r="CL354" s="108"/>
      <c r="CM354" s="108"/>
      <c r="CN354" s="78"/>
      <c r="CO354" s="108"/>
      <c r="CP354" s="108"/>
      <c r="CQ354" s="78"/>
      <c r="CR354" s="108"/>
      <c r="CS354" s="108"/>
      <c r="CT354" s="78"/>
      <c r="CU354" s="108"/>
      <c r="CV354" s="108"/>
      <c r="CW354" s="78"/>
      <c r="CX354" s="108"/>
      <c r="CY354" s="108"/>
      <c r="CZ354" s="78"/>
      <c r="DA354" s="108"/>
      <c r="DB354" s="108"/>
      <c r="DC354" s="78">
        <v>318.39999999999998</v>
      </c>
      <c r="DD354" s="108"/>
      <c r="DE354" s="108"/>
      <c r="DF354" s="78">
        <v>3533.8804</v>
      </c>
      <c r="DG354" s="78">
        <v>3533.8804</v>
      </c>
      <c r="DH354" s="78">
        <f t="shared" si="1613"/>
        <v>100</v>
      </c>
      <c r="DI354" s="78"/>
      <c r="DJ354" s="108"/>
      <c r="DK354" s="108"/>
      <c r="DL354" s="78"/>
      <c r="DM354" s="108"/>
      <c r="DN354" s="108"/>
      <c r="DO354" s="78"/>
      <c r="DP354" s="108"/>
      <c r="DQ354" s="108"/>
      <c r="DR354" s="78"/>
      <c r="DS354" s="108"/>
      <c r="DT354" s="108"/>
      <c r="DU354" s="78">
        <v>3789.8</v>
      </c>
      <c r="DV354" s="78">
        <v>1233.20001</v>
      </c>
      <c r="DW354" s="78">
        <f t="shared" si="132"/>
        <v>32.539975988178796</v>
      </c>
      <c r="DX354" s="78"/>
      <c r="DY354" s="108"/>
      <c r="DZ354" s="74"/>
      <c r="EA354" s="78">
        <v>1810.1179999999999</v>
      </c>
      <c r="EB354" s="78">
        <v>1034.328</v>
      </c>
      <c r="EC354" s="78">
        <f>EB354/EA354*100</f>
        <v>57.141468125282437</v>
      </c>
      <c r="ED354" s="78">
        <v>258.58199999999999</v>
      </c>
      <c r="EE354" s="78"/>
      <c r="EF354" s="78">
        <f t="shared" si="1620"/>
        <v>0</v>
      </c>
      <c r="EG354" s="78">
        <v>440</v>
      </c>
      <c r="EH354" s="108"/>
      <c r="EI354" s="108"/>
      <c r="EJ354" s="78">
        <v>1568.7460000000001</v>
      </c>
      <c r="EK354" s="78">
        <v>1568.7459799999999</v>
      </c>
      <c r="EL354" s="78">
        <f t="shared" si="1623"/>
        <v>99.999998725096333</v>
      </c>
      <c r="EM354" s="78"/>
      <c r="EN354" s="108"/>
      <c r="EO354" s="108"/>
      <c r="EP354" s="78">
        <v>2800</v>
      </c>
      <c r="EQ354" s="78">
        <v>2800</v>
      </c>
      <c r="ER354" s="78">
        <f t="shared" si="1625"/>
        <v>100</v>
      </c>
      <c r="ES354" s="78">
        <v>2000</v>
      </c>
      <c r="ET354" s="78">
        <v>2000</v>
      </c>
      <c r="EU354" s="78">
        <f t="shared" si="1627"/>
        <v>100</v>
      </c>
      <c r="EV354" s="78"/>
      <c r="EW354" s="108"/>
      <c r="EX354" s="108"/>
      <c r="EY354" s="78"/>
      <c r="EZ354" s="108"/>
      <c r="FA354" s="108"/>
      <c r="FB354" s="78"/>
      <c r="FC354" s="108"/>
      <c r="FD354" s="108"/>
      <c r="FE354" s="78"/>
      <c r="FF354" s="108"/>
      <c r="FG354" s="108"/>
      <c r="FH354" s="78"/>
      <c r="FI354" s="108"/>
      <c r="FJ354" s="108"/>
      <c r="FK354" s="78">
        <v>723.7</v>
      </c>
      <c r="FL354" s="78"/>
      <c r="FM354" s="78">
        <f t="shared" si="1633"/>
        <v>0</v>
      </c>
      <c r="FN354" s="78"/>
      <c r="FO354" s="108"/>
      <c r="FP354" s="108"/>
      <c r="FQ354" s="78"/>
      <c r="FR354" s="78"/>
      <c r="FS354" s="78"/>
      <c r="FT354" s="78"/>
      <c r="FU354" s="78"/>
      <c r="FV354" s="78"/>
      <c r="FW354" s="78">
        <v>75713.258430000002</v>
      </c>
      <c r="FX354" s="78">
        <v>37641.458200000001</v>
      </c>
      <c r="FY354" s="78">
        <f t="shared" si="1637"/>
        <v>49.715808011091042</v>
      </c>
      <c r="FZ354" s="78">
        <v>3530</v>
      </c>
      <c r="GA354" s="78">
        <v>30</v>
      </c>
      <c r="GB354" s="78">
        <f t="shared" si="1639"/>
        <v>0.84985835694051004</v>
      </c>
      <c r="GC354" s="78"/>
      <c r="GD354" s="78"/>
      <c r="GE354" s="78"/>
      <c r="GF354" s="78"/>
      <c r="GG354" s="78"/>
      <c r="GH354" s="78"/>
      <c r="GI354" s="78"/>
      <c r="GJ354" s="78"/>
      <c r="GK354" s="78"/>
      <c r="GL354" s="78"/>
      <c r="GM354" s="78"/>
      <c r="GN354" s="78"/>
      <c r="GO354" s="78">
        <v>0</v>
      </c>
      <c r="GP354" s="78">
        <v>0</v>
      </c>
      <c r="GQ354" s="74"/>
      <c r="GR354" s="78">
        <v>0</v>
      </c>
      <c r="GS354" s="78">
        <v>0</v>
      </c>
      <c r="GT354" s="74"/>
      <c r="GU354" s="78">
        <v>0</v>
      </c>
      <c r="GV354" s="78">
        <v>0</v>
      </c>
      <c r="GW354" s="74"/>
      <c r="GX354" s="78">
        <v>525.4</v>
      </c>
      <c r="GY354" s="78"/>
      <c r="GZ354" s="74">
        <f t="shared" si="1647"/>
        <v>0</v>
      </c>
      <c r="HA354" s="78"/>
      <c r="HB354" s="78"/>
      <c r="HC354" s="74"/>
    </row>
    <row r="355" spans="1:211" s="31" customFormat="1" ht="15.75" x14ac:dyDescent="0.25">
      <c r="A355" s="41" t="s">
        <v>323</v>
      </c>
      <c r="B355" s="134">
        <f t="shared" si="1492"/>
        <v>0</v>
      </c>
      <c r="C355" s="134">
        <f t="shared" si="1493"/>
        <v>0</v>
      </c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112"/>
      <c r="BK355" s="112"/>
      <c r="BL355" s="112"/>
      <c r="BM355" s="74"/>
      <c r="BN355" s="74"/>
      <c r="BO355" s="109"/>
      <c r="BP355" s="74"/>
      <c r="BQ355" s="74"/>
      <c r="BR355" s="109"/>
      <c r="BS355" s="74"/>
      <c r="BT355" s="74"/>
      <c r="BU355" s="109"/>
      <c r="BV355" s="74"/>
      <c r="BW355" s="74"/>
      <c r="BX355" s="109"/>
      <c r="BY355" s="74"/>
      <c r="BZ355" s="74"/>
      <c r="CA355" s="109"/>
      <c r="CB355" s="74"/>
      <c r="CC355" s="74"/>
      <c r="CD355" s="109"/>
      <c r="CE355" s="74"/>
      <c r="CF355" s="74"/>
      <c r="CG355" s="109"/>
      <c r="CH355" s="74"/>
      <c r="CI355" s="74"/>
      <c r="CJ355" s="109"/>
      <c r="CK355" s="74"/>
      <c r="CL355" s="74"/>
      <c r="CM355" s="109"/>
      <c r="CN355" s="74"/>
      <c r="CO355" s="74"/>
      <c r="CP355" s="109"/>
      <c r="CQ355" s="74"/>
      <c r="CR355" s="74"/>
      <c r="CS355" s="109"/>
      <c r="CT355" s="74"/>
      <c r="CU355" s="74"/>
      <c r="CV355" s="109"/>
      <c r="CW355" s="74"/>
      <c r="CX355" s="74"/>
      <c r="CY355" s="109"/>
      <c r="CZ355" s="74"/>
      <c r="DA355" s="74"/>
      <c r="DB355" s="109"/>
      <c r="DC355" s="74"/>
      <c r="DD355" s="74"/>
      <c r="DE355" s="109"/>
      <c r="DF355" s="74"/>
      <c r="DG355" s="74"/>
      <c r="DH355" s="74"/>
      <c r="DI355" s="78"/>
      <c r="DJ355" s="74"/>
      <c r="DK355" s="109"/>
      <c r="DL355" s="78"/>
      <c r="DM355" s="74"/>
      <c r="DN355" s="109"/>
      <c r="DO355" s="78"/>
      <c r="DP355" s="74"/>
      <c r="DQ355" s="109"/>
      <c r="DR355" s="78"/>
      <c r="DS355" s="74"/>
      <c r="DT355" s="109"/>
      <c r="DU355" s="78"/>
      <c r="DV355" s="74"/>
      <c r="DW355" s="109"/>
      <c r="DX355" s="78"/>
      <c r="DY355" s="74"/>
      <c r="DZ355" s="74"/>
      <c r="EA355" s="78"/>
      <c r="EB355" s="74"/>
      <c r="EC355" s="109"/>
      <c r="ED355" s="78"/>
      <c r="EE355" s="74"/>
      <c r="EF355" s="109"/>
      <c r="EG355" s="78"/>
      <c r="EH355" s="74"/>
      <c r="EI355" s="109"/>
      <c r="EJ355" s="78"/>
      <c r="EK355" s="74"/>
      <c r="EL355" s="78"/>
      <c r="EM355" s="78"/>
      <c r="EN355" s="74"/>
      <c r="EO355" s="109"/>
      <c r="EP355" s="74"/>
      <c r="EQ355" s="74"/>
      <c r="ER355" s="109"/>
      <c r="ES355" s="74"/>
      <c r="ET355" s="74"/>
      <c r="EU355" s="109"/>
      <c r="EV355" s="78"/>
      <c r="EW355" s="74"/>
      <c r="EX355" s="109"/>
      <c r="EY355" s="78"/>
      <c r="EZ355" s="74"/>
      <c r="FA355" s="109"/>
      <c r="FB355" s="78"/>
      <c r="FC355" s="74"/>
      <c r="FD355" s="109"/>
      <c r="FE355" s="78"/>
      <c r="FF355" s="74"/>
      <c r="FG355" s="109"/>
      <c r="FH355" s="78"/>
      <c r="FI355" s="74"/>
      <c r="FJ355" s="109"/>
      <c r="FK355" s="74"/>
      <c r="FL355" s="74"/>
      <c r="FM355" s="109"/>
      <c r="FN355" s="78"/>
      <c r="FO355" s="74"/>
      <c r="FP355" s="109"/>
      <c r="FQ355" s="74"/>
      <c r="FR355" s="74"/>
      <c r="FS355" s="109"/>
      <c r="FT355" s="74"/>
      <c r="FU355" s="74"/>
      <c r="FV355" s="109"/>
      <c r="FW355" s="74"/>
      <c r="FX355" s="74"/>
      <c r="FY355" s="109"/>
      <c r="FZ355" s="74"/>
      <c r="GA355" s="74"/>
      <c r="GB355" s="109"/>
      <c r="GC355" s="74"/>
      <c r="GD355" s="74"/>
      <c r="GE355" s="109"/>
      <c r="GF355" s="74"/>
      <c r="GG355" s="74"/>
      <c r="GH355" s="109"/>
      <c r="GI355" s="74"/>
      <c r="GJ355" s="74"/>
      <c r="GK355" s="109"/>
      <c r="GL355" s="74"/>
      <c r="GM355" s="74"/>
      <c r="GN355" s="109"/>
      <c r="GO355" s="74"/>
      <c r="GP355" s="74"/>
      <c r="GQ355" s="74"/>
      <c r="GR355" s="74"/>
      <c r="GS355" s="74"/>
      <c r="GT355" s="74"/>
      <c r="GU355" s="74"/>
      <c r="GV355" s="74"/>
      <c r="GW355" s="74"/>
      <c r="GX355" s="74"/>
      <c r="GY355" s="74"/>
      <c r="GZ355" s="74"/>
      <c r="HA355" s="74"/>
      <c r="HB355" s="74"/>
      <c r="HC355" s="74"/>
    </row>
    <row r="356" spans="1:211" s="31" customFormat="1" ht="15.75" x14ac:dyDescent="0.25">
      <c r="A356" s="41" t="s">
        <v>611</v>
      </c>
      <c r="B356" s="134">
        <f t="shared" si="1492"/>
        <v>1926</v>
      </c>
      <c r="C356" s="134">
        <f t="shared" si="1493"/>
        <v>1924.5156000000002</v>
      </c>
      <c r="D356" s="74">
        <f t="shared" si="104"/>
        <v>99.922928348909664</v>
      </c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112"/>
      <c r="BK356" s="112"/>
      <c r="BL356" s="112"/>
      <c r="BM356" s="74"/>
      <c r="BN356" s="74"/>
      <c r="BO356" s="109"/>
      <c r="BP356" s="74"/>
      <c r="BQ356" s="74"/>
      <c r="BR356" s="109"/>
      <c r="BS356" s="74"/>
      <c r="BT356" s="74"/>
      <c r="BU356" s="109"/>
      <c r="BV356" s="74"/>
      <c r="BW356" s="74"/>
      <c r="BX356" s="109"/>
      <c r="BY356" s="74"/>
      <c r="BZ356" s="74"/>
      <c r="CA356" s="109"/>
      <c r="CB356" s="74"/>
      <c r="CC356" s="74"/>
      <c r="CD356" s="109"/>
      <c r="CE356" s="74"/>
      <c r="CF356" s="74"/>
      <c r="CG356" s="109"/>
      <c r="CH356" s="74"/>
      <c r="CI356" s="74"/>
      <c r="CJ356" s="109"/>
      <c r="CK356" s="74"/>
      <c r="CL356" s="74"/>
      <c r="CM356" s="109"/>
      <c r="CN356" s="74"/>
      <c r="CO356" s="74"/>
      <c r="CP356" s="109"/>
      <c r="CQ356" s="74"/>
      <c r="CR356" s="74"/>
      <c r="CS356" s="109"/>
      <c r="CT356" s="74"/>
      <c r="CU356" s="74"/>
      <c r="CV356" s="109"/>
      <c r="CW356" s="74"/>
      <c r="CX356" s="74"/>
      <c r="CY356" s="109"/>
      <c r="CZ356" s="74"/>
      <c r="DA356" s="74"/>
      <c r="DB356" s="109"/>
      <c r="DC356" s="74"/>
      <c r="DD356" s="74"/>
      <c r="DE356" s="109"/>
      <c r="DF356" s="74"/>
      <c r="DG356" s="74"/>
      <c r="DH356" s="74"/>
      <c r="DI356" s="78"/>
      <c r="DJ356" s="74"/>
      <c r="DK356" s="109"/>
      <c r="DL356" s="78"/>
      <c r="DM356" s="74"/>
      <c r="DN356" s="109"/>
      <c r="DO356" s="78"/>
      <c r="DP356" s="74"/>
      <c r="DQ356" s="109"/>
      <c r="DR356" s="78"/>
      <c r="DS356" s="74"/>
      <c r="DT356" s="109"/>
      <c r="DU356" s="78"/>
      <c r="DV356" s="74"/>
      <c r="DW356" s="109"/>
      <c r="DX356" s="78">
        <v>1926</v>
      </c>
      <c r="DY356" s="74">
        <v>1924.5156000000002</v>
      </c>
      <c r="DZ356" s="74">
        <f t="shared" si="1310"/>
        <v>99.922928348909664</v>
      </c>
      <c r="EA356" s="78"/>
      <c r="EB356" s="74"/>
      <c r="EC356" s="109"/>
      <c r="ED356" s="78"/>
      <c r="EE356" s="74"/>
      <c r="EF356" s="109"/>
      <c r="EG356" s="78"/>
      <c r="EH356" s="74"/>
      <c r="EI356" s="109"/>
      <c r="EJ356" s="78"/>
      <c r="EK356" s="74"/>
      <c r="EL356" s="78"/>
      <c r="EM356" s="78"/>
      <c r="EN356" s="74"/>
      <c r="EO356" s="109"/>
      <c r="EP356" s="74"/>
      <c r="EQ356" s="74"/>
      <c r="ER356" s="109"/>
      <c r="ES356" s="74"/>
      <c r="ET356" s="74"/>
      <c r="EU356" s="109"/>
      <c r="EV356" s="78"/>
      <c r="EW356" s="74"/>
      <c r="EX356" s="109"/>
      <c r="EY356" s="78"/>
      <c r="EZ356" s="74"/>
      <c r="FA356" s="109"/>
      <c r="FB356" s="78"/>
      <c r="FC356" s="74"/>
      <c r="FD356" s="109"/>
      <c r="FE356" s="78"/>
      <c r="FF356" s="74"/>
      <c r="FG356" s="109"/>
      <c r="FH356" s="78"/>
      <c r="FI356" s="74"/>
      <c r="FJ356" s="109"/>
      <c r="FK356" s="74"/>
      <c r="FL356" s="74"/>
      <c r="FM356" s="109"/>
      <c r="FN356" s="78"/>
      <c r="FO356" s="74"/>
      <c r="FP356" s="109"/>
      <c r="FQ356" s="74"/>
      <c r="FR356" s="74"/>
      <c r="FS356" s="109"/>
      <c r="FT356" s="74"/>
      <c r="FU356" s="74"/>
      <c r="FV356" s="109"/>
      <c r="FW356" s="74"/>
      <c r="FX356" s="74"/>
      <c r="FY356" s="109"/>
      <c r="FZ356" s="74"/>
      <c r="GA356" s="74"/>
      <c r="GB356" s="109"/>
      <c r="GC356" s="74"/>
      <c r="GD356" s="74"/>
      <c r="GE356" s="109"/>
      <c r="GF356" s="74"/>
      <c r="GG356" s="74"/>
      <c r="GH356" s="109"/>
      <c r="GI356" s="74"/>
      <c r="GJ356" s="74"/>
      <c r="GK356" s="109"/>
      <c r="GL356" s="74"/>
      <c r="GM356" s="74"/>
      <c r="GN356" s="109"/>
      <c r="GO356" s="74"/>
      <c r="GP356" s="74"/>
      <c r="GQ356" s="74"/>
      <c r="GR356" s="74"/>
      <c r="GS356" s="74"/>
      <c r="GT356" s="74"/>
      <c r="GU356" s="74"/>
      <c r="GV356" s="74"/>
      <c r="GW356" s="74"/>
      <c r="GX356" s="74"/>
      <c r="GY356" s="74"/>
      <c r="GZ356" s="74"/>
      <c r="HA356" s="74"/>
      <c r="HB356" s="74"/>
      <c r="HC356" s="74"/>
    </row>
    <row r="357" spans="1:211" s="31" customFormat="1" ht="15.75" x14ac:dyDescent="0.25">
      <c r="A357" s="41" t="s">
        <v>394</v>
      </c>
      <c r="B357" s="134">
        <f t="shared" si="1492"/>
        <v>7635</v>
      </c>
      <c r="C357" s="134">
        <f t="shared" si="1493"/>
        <v>7635</v>
      </c>
      <c r="D357" s="74">
        <f t="shared" si="104"/>
        <v>100</v>
      </c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112"/>
      <c r="BK357" s="112"/>
      <c r="BL357" s="112"/>
      <c r="BM357" s="74"/>
      <c r="BN357" s="74"/>
      <c r="BO357" s="109"/>
      <c r="BP357" s="74"/>
      <c r="BQ357" s="74"/>
      <c r="BR357" s="109"/>
      <c r="BS357" s="74"/>
      <c r="BT357" s="74"/>
      <c r="BU357" s="109"/>
      <c r="BV357" s="74"/>
      <c r="BW357" s="74"/>
      <c r="BX357" s="109"/>
      <c r="BY357" s="74"/>
      <c r="BZ357" s="74"/>
      <c r="CA357" s="109"/>
      <c r="CB357" s="74"/>
      <c r="CC357" s="74"/>
      <c r="CD357" s="109"/>
      <c r="CE357" s="74"/>
      <c r="CF357" s="74"/>
      <c r="CG357" s="109"/>
      <c r="CH357" s="74"/>
      <c r="CI357" s="74"/>
      <c r="CJ357" s="109"/>
      <c r="CK357" s="74"/>
      <c r="CL357" s="74"/>
      <c r="CM357" s="109"/>
      <c r="CN357" s="74"/>
      <c r="CO357" s="74"/>
      <c r="CP357" s="109"/>
      <c r="CQ357" s="74"/>
      <c r="CR357" s="74"/>
      <c r="CS357" s="109"/>
      <c r="CT357" s="74"/>
      <c r="CU357" s="74"/>
      <c r="CV357" s="109"/>
      <c r="CW357" s="74"/>
      <c r="CX357" s="74"/>
      <c r="CY357" s="109"/>
      <c r="CZ357" s="74"/>
      <c r="DA357" s="74"/>
      <c r="DB357" s="109"/>
      <c r="DC357" s="74"/>
      <c r="DD357" s="74"/>
      <c r="DE357" s="109"/>
      <c r="DF357" s="74"/>
      <c r="DG357" s="74"/>
      <c r="DH357" s="74"/>
      <c r="DI357" s="78"/>
      <c r="DJ357" s="74"/>
      <c r="DK357" s="109"/>
      <c r="DL357" s="78"/>
      <c r="DM357" s="74"/>
      <c r="DN357" s="109"/>
      <c r="DO357" s="78"/>
      <c r="DP357" s="74"/>
      <c r="DQ357" s="109"/>
      <c r="DR357" s="78"/>
      <c r="DS357" s="74"/>
      <c r="DT357" s="109"/>
      <c r="DU357" s="78"/>
      <c r="DV357" s="74"/>
      <c r="DW357" s="109"/>
      <c r="DX357" s="78">
        <v>7635</v>
      </c>
      <c r="DY357" s="74">
        <v>7635</v>
      </c>
      <c r="DZ357" s="74">
        <f t="shared" si="1310"/>
        <v>100</v>
      </c>
      <c r="EA357" s="78"/>
      <c r="EB357" s="74"/>
      <c r="EC357" s="109"/>
      <c r="ED357" s="78"/>
      <c r="EE357" s="74"/>
      <c r="EF357" s="109"/>
      <c r="EG357" s="78"/>
      <c r="EH357" s="74"/>
      <c r="EI357" s="109"/>
      <c r="EJ357" s="78"/>
      <c r="EK357" s="74"/>
      <c r="EL357" s="78"/>
      <c r="EM357" s="78"/>
      <c r="EN357" s="74"/>
      <c r="EO357" s="109"/>
      <c r="EP357" s="74"/>
      <c r="EQ357" s="74"/>
      <c r="ER357" s="109"/>
      <c r="ES357" s="74"/>
      <c r="ET357" s="74"/>
      <c r="EU357" s="109"/>
      <c r="EV357" s="78"/>
      <c r="EW357" s="74"/>
      <c r="EX357" s="109"/>
      <c r="EY357" s="78"/>
      <c r="EZ357" s="74"/>
      <c r="FA357" s="109"/>
      <c r="FB357" s="78"/>
      <c r="FC357" s="74"/>
      <c r="FD357" s="109"/>
      <c r="FE357" s="78"/>
      <c r="FF357" s="74"/>
      <c r="FG357" s="109"/>
      <c r="FH357" s="78"/>
      <c r="FI357" s="74"/>
      <c r="FJ357" s="109"/>
      <c r="FK357" s="74"/>
      <c r="FL357" s="74"/>
      <c r="FM357" s="109"/>
      <c r="FN357" s="78"/>
      <c r="FO357" s="74"/>
      <c r="FP357" s="109"/>
      <c r="FQ357" s="74"/>
      <c r="FR357" s="74"/>
      <c r="FS357" s="109"/>
      <c r="FT357" s="74"/>
      <c r="FU357" s="74"/>
      <c r="FV357" s="109"/>
      <c r="FW357" s="74"/>
      <c r="FX357" s="74"/>
      <c r="FY357" s="109"/>
      <c r="FZ357" s="74"/>
      <c r="GA357" s="74"/>
      <c r="GB357" s="109"/>
      <c r="GC357" s="74"/>
      <c r="GD357" s="74"/>
      <c r="GE357" s="109"/>
      <c r="GF357" s="74"/>
      <c r="GG357" s="74"/>
      <c r="GH357" s="109"/>
      <c r="GI357" s="74"/>
      <c r="GJ357" s="74"/>
      <c r="GK357" s="109"/>
      <c r="GL357" s="74"/>
      <c r="GM357" s="74"/>
      <c r="GN357" s="109"/>
      <c r="GO357" s="74"/>
      <c r="GP357" s="74"/>
      <c r="GQ357" s="74"/>
      <c r="GR357" s="74"/>
      <c r="GS357" s="74"/>
      <c r="GT357" s="74"/>
      <c r="GU357" s="74"/>
      <c r="GV357" s="74"/>
      <c r="GW357" s="74"/>
      <c r="GX357" s="74"/>
      <c r="GY357" s="74"/>
      <c r="GZ357" s="74"/>
      <c r="HA357" s="74"/>
      <c r="HB357" s="74"/>
      <c r="HC357" s="74"/>
    </row>
    <row r="358" spans="1:211" s="31" customFormat="1" ht="15.75" x14ac:dyDescent="0.25">
      <c r="A358" s="41" t="s">
        <v>396</v>
      </c>
      <c r="B358" s="134">
        <f t="shared" si="1492"/>
        <v>6042</v>
      </c>
      <c r="C358" s="134">
        <f t="shared" si="1493"/>
        <v>6013.3739999999998</v>
      </c>
      <c r="D358" s="74">
        <f t="shared" si="104"/>
        <v>99.526216484607744</v>
      </c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>
        <v>1500</v>
      </c>
      <c r="BE358" s="74">
        <v>1500</v>
      </c>
      <c r="BF358" s="74">
        <f t="shared" si="1448"/>
        <v>100</v>
      </c>
      <c r="BG358" s="74"/>
      <c r="BH358" s="74"/>
      <c r="BI358" s="74"/>
      <c r="BJ358" s="112"/>
      <c r="BK358" s="112"/>
      <c r="BL358" s="112"/>
      <c r="BM358" s="74"/>
      <c r="BN358" s="74"/>
      <c r="BO358" s="109"/>
      <c r="BP358" s="74"/>
      <c r="BQ358" s="74"/>
      <c r="BR358" s="109"/>
      <c r="BS358" s="74"/>
      <c r="BT358" s="74"/>
      <c r="BU358" s="109"/>
      <c r="BV358" s="74"/>
      <c r="BW358" s="74"/>
      <c r="BX358" s="109"/>
      <c r="BY358" s="74"/>
      <c r="BZ358" s="74"/>
      <c r="CA358" s="109"/>
      <c r="CB358" s="74"/>
      <c r="CC358" s="74"/>
      <c r="CD358" s="109"/>
      <c r="CE358" s="74"/>
      <c r="CF358" s="74"/>
      <c r="CG358" s="109"/>
      <c r="CH358" s="74"/>
      <c r="CI358" s="74"/>
      <c r="CJ358" s="109"/>
      <c r="CK358" s="74"/>
      <c r="CL358" s="74"/>
      <c r="CM358" s="109"/>
      <c r="CN358" s="74"/>
      <c r="CO358" s="74"/>
      <c r="CP358" s="109"/>
      <c r="CQ358" s="74"/>
      <c r="CR358" s="74"/>
      <c r="CS358" s="109"/>
      <c r="CT358" s="74"/>
      <c r="CU358" s="74"/>
      <c r="CV358" s="109"/>
      <c r="CW358" s="74"/>
      <c r="CX358" s="74"/>
      <c r="CY358" s="109"/>
      <c r="CZ358" s="74"/>
      <c r="DA358" s="74"/>
      <c r="DB358" s="109"/>
      <c r="DC358" s="74"/>
      <c r="DD358" s="74"/>
      <c r="DE358" s="109"/>
      <c r="DF358" s="74"/>
      <c r="DG358" s="74"/>
      <c r="DH358" s="74"/>
      <c r="DI358" s="78"/>
      <c r="DJ358" s="74"/>
      <c r="DK358" s="109"/>
      <c r="DL358" s="78"/>
      <c r="DM358" s="74"/>
      <c r="DN358" s="109"/>
      <c r="DO358" s="78"/>
      <c r="DP358" s="74"/>
      <c r="DQ358" s="109"/>
      <c r="DR358" s="78"/>
      <c r="DS358" s="74"/>
      <c r="DT358" s="109"/>
      <c r="DU358" s="78"/>
      <c r="DV358" s="74"/>
      <c r="DW358" s="109"/>
      <c r="DX358" s="78">
        <v>4542</v>
      </c>
      <c r="DY358" s="74">
        <v>4513.3739999999998</v>
      </c>
      <c r="DZ358" s="74">
        <f t="shared" si="1310"/>
        <v>99.369749009247016</v>
      </c>
      <c r="EA358" s="78"/>
      <c r="EB358" s="74"/>
      <c r="EC358" s="109"/>
      <c r="ED358" s="78"/>
      <c r="EE358" s="74"/>
      <c r="EF358" s="109"/>
      <c r="EG358" s="78"/>
      <c r="EH358" s="74"/>
      <c r="EI358" s="109"/>
      <c r="EJ358" s="78"/>
      <c r="EK358" s="74"/>
      <c r="EL358" s="78"/>
      <c r="EM358" s="78"/>
      <c r="EN358" s="74"/>
      <c r="EO358" s="109"/>
      <c r="EP358" s="74"/>
      <c r="EQ358" s="74"/>
      <c r="ER358" s="109"/>
      <c r="ES358" s="74"/>
      <c r="ET358" s="74"/>
      <c r="EU358" s="109"/>
      <c r="EV358" s="78"/>
      <c r="EW358" s="74"/>
      <c r="EX358" s="109"/>
      <c r="EY358" s="78"/>
      <c r="EZ358" s="74"/>
      <c r="FA358" s="109"/>
      <c r="FB358" s="78"/>
      <c r="FC358" s="74"/>
      <c r="FD358" s="109"/>
      <c r="FE358" s="78"/>
      <c r="FF358" s="74"/>
      <c r="FG358" s="109"/>
      <c r="FH358" s="78"/>
      <c r="FI358" s="74"/>
      <c r="FJ358" s="109"/>
      <c r="FK358" s="74"/>
      <c r="FL358" s="74"/>
      <c r="FM358" s="109"/>
      <c r="FN358" s="78"/>
      <c r="FO358" s="74"/>
      <c r="FP358" s="109"/>
      <c r="FQ358" s="74"/>
      <c r="FR358" s="74"/>
      <c r="FS358" s="109"/>
      <c r="FT358" s="74"/>
      <c r="FU358" s="74"/>
      <c r="FV358" s="109"/>
      <c r="FW358" s="74"/>
      <c r="FX358" s="74"/>
      <c r="FY358" s="109"/>
      <c r="FZ358" s="74"/>
      <c r="GA358" s="74"/>
      <c r="GB358" s="109"/>
      <c r="GC358" s="74"/>
      <c r="GD358" s="74"/>
      <c r="GE358" s="109"/>
      <c r="GF358" s="74"/>
      <c r="GG358" s="74"/>
      <c r="GH358" s="109"/>
      <c r="GI358" s="74"/>
      <c r="GJ358" s="74"/>
      <c r="GK358" s="109"/>
      <c r="GL358" s="74"/>
      <c r="GM358" s="74"/>
      <c r="GN358" s="109"/>
      <c r="GO358" s="74"/>
      <c r="GP358" s="74"/>
      <c r="GQ358" s="74"/>
      <c r="GR358" s="74"/>
      <c r="GS358" s="74"/>
      <c r="GT358" s="74"/>
      <c r="GU358" s="74"/>
      <c r="GV358" s="74"/>
      <c r="GW358" s="74"/>
      <c r="GX358" s="74"/>
      <c r="GY358" s="74"/>
      <c r="GZ358" s="74"/>
      <c r="HA358" s="74"/>
      <c r="HB358" s="74"/>
      <c r="HC358" s="74"/>
    </row>
    <row r="359" spans="1:211" s="31" customFormat="1" ht="15.75" x14ac:dyDescent="0.25">
      <c r="A359" s="41" t="s">
        <v>395</v>
      </c>
      <c r="B359" s="134">
        <f t="shared" si="1492"/>
        <v>12500</v>
      </c>
      <c r="C359" s="134">
        <f t="shared" si="1493"/>
        <v>11750</v>
      </c>
      <c r="D359" s="74">
        <f>C359/B359*100</f>
        <v>94</v>
      </c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>
        <v>1500</v>
      </c>
      <c r="BE359" s="74">
        <v>750</v>
      </c>
      <c r="BF359" s="74">
        <f t="shared" si="1448"/>
        <v>50</v>
      </c>
      <c r="BG359" s="74">
        <v>11000</v>
      </c>
      <c r="BH359" s="74">
        <v>11000</v>
      </c>
      <c r="BI359" s="74">
        <f>BH359/BG359*100</f>
        <v>100</v>
      </c>
      <c r="BJ359" s="112"/>
      <c r="BK359" s="112"/>
      <c r="BL359" s="112"/>
      <c r="BM359" s="74"/>
      <c r="BN359" s="74"/>
      <c r="BO359" s="109"/>
      <c r="BP359" s="74"/>
      <c r="BQ359" s="74"/>
      <c r="BR359" s="109"/>
      <c r="BS359" s="74"/>
      <c r="BT359" s="74"/>
      <c r="BU359" s="109"/>
      <c r="BV359" s="74"/>
      <c r="BW359" s="74"/>
      <c r="BX359" s="109"/>
      <c r="BY359" s="74"/>
      <c r="BZ359" s="74"/>
      <c r="CA359" s="109"/>
      <c r="CB359" s="74"/>
      <c r="CC359" s="74"/>
      <c r="CD359" s="109"/>
      <c r="CE359" s="74"/>
      <c r="CF359" s="74"/>
      <c r="CG359" s="109"/>
      <c r="CH359" s="74"/>
      <c r="CI359" s="74"/>
      <c r="CJ359" s="109"/>
      <c r="CK359" s="74"/>
      <c r="CL359" s="74"/>
      <c r="CM359" s="109"/>
      <c r="CN359" s="74"/>
      <c r="CO359" s="74"/>
      <c r="CP359" s="109"/>
      <c r="CQ359" s="74"/>
      <c r="CR359" s="74"/>
      <c r="CS359" s="109"/>
      <c r="CT359" s="74"/>
      <c r="CU359" s="74"/>
      <c r="CV359" s="109"/>
      <c r="CW359" s="74"/>
      <c r="CX359" s="74"/>
      <c r="CY359" s="109"/>
      <c r="CZ359" s="78"/>
      <c r="DA359" s="74"/>
      <c r="DB359" s="109"/>
      <c r="DC359" s="74"/>
      <c r="DD359" s="74"/>
      <c r="DE359" s="109"/>
      <c r="DF359" s="74"/>
      <c r="DG359" s="74"/>
      <c r="DH359" s="74"/>
      <c r="DI359" s="78"/>
      <c r="DJ359" s="74"/>
      <c r="DK359" s="109"/>
      <c r="DL359" s="78"/>
      <c r="DM359" s="74"/>
      <c r="DN359" s="109"/>
      <c r="DO359" s="78"/>
      <c r="DP359" s="74"/>
      <c r="DQ359" s="109"/>
      <c r="DR359" s="78"/>
      <c r="DS359" s="74"/>
      <c r="DT359" s="109"/>
      <c r="DU359" s="78"/>
      <c r="DV359" s="74"/>
      <c r="DW359" s="109"/>
      <c r="DX359" s="78"/>
      <c r="DY359" s="74"/>
      <c r="DZ359" s="74"/>
      <c r="EA359" s="78"/>
      <c r="EB359" s="74"/>
      <c r="EC359" s="109"/>
      <c r="ED359" s="78"/>
      <c r="EE359" s="74"/>
      <c r="EF359" s="109"/>
      <c r="EG359" s="78"/>
      <c r="EH359" s="74"/>
      <c r="EI359" s="109"/>
      <c r="EJ359" s="78"/>
      <c r="EK359" s="74"/>
      <c r="EL359" s="78"/>
      <c r="EM359" s="78"/>
      <c r="EN359" s="74"/>
      <c r="EO359" s="109"/>
      <c r="EP359" s="74"/>
      <c r="EQ359" s="74"/>
      <c r="ER359" s="109"/>
      <c r="ES359" s="74"/>
      <c r="ET359" s="74"/>
      <c r="EU359" s="109"/>
      <c r="EV359" s="78"/>
      <c r="EW359" s="74"/>
      <c r="EX359" s="109"/>
      <c r="EY359" s="78"/>
      <c r="EZ359" s="74"/>
      <c r="FA359" s="109"/>
      <c r="FB359" s="78"/>
      <c r="FC359" s="74"/>
      <c r="FD359" s="109"/>
      <c r="FE359" s="78"/>
      <c r="FF359" s="74"/>
      <c r="FG359" s="109"/>
      <c r="FH359" s="78"/>
      <c r="FI359" s="74"/>
      <c r="FJ359" s="109"/>
      <c r="FK359" s="74"/>
      <c r="FL359" s="74"/>
      <c r="FM359" s="109"/>
      <c r="FN359" s="78"/>
      <c r="FO359" s="74"/>
      <c r="FP359" s="109"/>
      <c r="FQ359" s="74"/>
      <c r="FR359" s="74"/>
      <c r="FS359" s="109"/>
      <c r="FT359" s="74"/>
      <c r="FU359" s="74"/>
      <c r="FV359" s="109"/>
      <c r="FW359" s="74"/>
      <c r="FX359" s="74"/>
      <c r="FY359" s="109"/>
      <c r="FZ359" s="74"/>
      <c r="GA359" s="74"/>
      <c r="GB359" s="109"/>
      <c r="GC359" s="74"/>
      <c r="GD359" s="74"/>
      <c r="GE359" s="109"/>
      <c r="GF359" s="74"/>
      <c r="GG359" s="74"/>
      <c r="GH359" s="109"/>
      <c r="GI359" s="74"/>
      <c r="GJ359" s="74"/>
      <c r="GK359" s="109"/>
      <c r="GL359" s="74"/>
      <c r="GM359" s="74"/>
      <c r="GN359" s="109"/>
      <c r="GO359" s="74"/>
      <c r="GP359" s="74"/>
      <c r="GQ359" s="74"/>
      <c r="GR359" s="74"/>
      <c r="GS359" s="74"/>
      <c r="GT359" s="74"/>
      <c r="GU359" s="74"/>
      <c r="GV359" s="74"/>
      <c r="GW359" s="74"/>
      <c r="GX359" s="74"/>
      <c r="GY359" s="74"/>
      <c r="GZ359" s="74"/>
      <c r="HA359" s="74"/>
      <c r="HB359" s="74"/>
      <c r="HC359" s="74"/>
    </row>
    <row r="360" spans="1:211" s="32" customFormat="1" ht="31.5" x14ac:dyDescent="0.25">
      <c r="A360" s="40" t="s">
        <v>393</v>
      </c>
      <c r="B360" s="133">
        <f t="shared" si="1492"/>
        <v>92238.573312200009</v>
      </c>
      <c r="C360" s="133">
        <f t="shared" si="1493"/>
        <v>74146.818870000003</v>
      </c>
      <c r="D360" s="91">
        <f t="shared" ref="D360" si="1648">C360/B360*100</f>
        <v>80.385912539036326</v>
      </c>
      <c r="E360" s="92">
        <f t="shared" ref="E360:BK360" si="1649">E361+E362+E363+E364+E365+E367+E368+E369+E370+E371+E372</f>
        <v>0</v>
      </c>
      <c r="F360" s="92">
        <f t="shared" si="1649"/>
        <v>0</v>
      </c>
      <c r="G360" s="92">
        <f t="shared" si="1649"/>
        <v>0</v>
      </c>
      <c r="H360" s="92">
        <f t="shared" si="1649"/>
        <v>0</v>
      </c>
      <c r="I360" s="92">
        <f t="shared" si="1649"/>
        <v>0</v>
      </c>
      <c r="J360" s="92">
        <f t="shared" si="1649"/>
        <v>0</v>
      </c>
      <c r="K360" s="92">
        <f t="shared" ref="K360:M360" si="1650">K361+K362+K363+K364+K365+K367+K368+K369+K370+K371+K372</f>
        <v>0</v>
      </c>
      <c r="L360" s="92">
        <f t="shared" si="1650"/>
        <v>0</v>
      </c>
      <c r="M360" s="92">
        <f t="shared" si="1650"/>
        <v>0</v>
      </c>
      <c r="N360" s="92">
        <f t="shared" ref="N360:P360" si="1651">N361+N362+N363+N364+N365+N367+N368+N369+N370+N371+N372</f>
        <v>0</v>
      </c>
      <c r="O360" s="92">
        <f t="shared" si="1651"/>
        <v>0</v>
      </c>
      <c r="P360" s="92">
        <f t="shared" si="1651"/>
        <v>0</v>
      </c>
      <c r="Q360" s="92">
        <f t="shared" ref="Q360:S360" si="1652">Q361+Q362+Q363+Q364+Q365+Q367+Q368+Q369+Q370+Q371+Q372</f>
        <v>0</v>
      </c>
      <c r="R360" s="92">
        <f t="shared" si="1652"/>
        <v>0</v>
      </c>
      <c r="S360" s="92">
        <f t="shared" si="1652"/>
        <v>0</v>
      </c>
      <c r="T360" s="92">
        <f t="shared" ref="T360:V360" si="1653">T361+T362+T363+T364+T365+T367+T368+T369+T370+T371+T372</f>
        <v>0</v>
      </c>
      <c r="U360" s="92">
        <f t="shared" si="1653"/>
        <v>0</v>
      </c>
      <c r="V360" s="92">
        <f t="shared" si="1653"/>
        <v>0</v>
      </c>
      <c r="W360" s="92">
        <f t="shared" ref="W360:Y360" si="1654">W361+W362+W363+W364+W365+W367+W368+W369+W370+W371+W372</f>
        <v>0</v>
      </c>
      <c r="X360" s="92">
        <f t="shared" si="1654"/>
        <v>0</v>
      </c>
      <c r="Y360" s="92">
        <f t="shared" si="1654"/>
        <v>0</v>
      </c>
      <c r="Z360" s="92">
        <f t="shared" si="1649"/>
        <v>227.1885</v>
      </c>
      <c r="AA360" s="92">
        <f t="shared" si="1649"/>
        <v>227.1885</v>
      </c>
      <c r="AB360" s="92">
        <f t="shared" ref="AB360:AB373" si="1655">AA360/Z360*100</f>
        <v>100</v>
      </c>
      <c r="AC360" s="92">
        <f t="shared" si="1649"/>
        <v>0</v>
      </c>
      <c r="AD360" s="92">
        <f t="shared" si="1649"/>
        <v>0</v>
      </c>
      <c r="AE360" s="92">
        <f t="shared" si="1649"/>
        <v>0</v>
      </c>
      <c r="AF360" s="92">
        <f t="shared" si="1649"/>
        <v>0</v>
      </c>
      <c r="AG360" s="92">
        <f t="shared" si="1649"/>
        <v>0</v>
      </c>
      <c r="AH360" s="92">
        <f t="shared" si="1649"/>
        <v>0</v>
      </c>
      <c r="AI360" s="92">
        <f t="shared" si="1649"/>
        <v>0</v>
      </c>
      <c r="AJ360" s="92">
        <f t="shared" si="1649"/>
        <v>0</v>
      </c>
      <c r="AK360" s="92"/>
      <c r="AL360" s="92">
        <f t="shared" si="1649"/>
        <v>0</v>
      </c>
      <c r="AM360" s="92">
        <f t="shared" si="1649"/>
        <v>0</v>
      </c>
      <c r="AN360" s="91"/>
      <c r="AO360" s="92">
        <f t="shared" si="1649"/>
        <v>51.020412200000003</v>
      </c>
      <c r="AP360" s="92">
        <f t="shared" si="1649"/>
        <v>51.020420000000001</v>
      </c>
      <c r="AQ360" s="91">
        <f>AP360/AO360*100</f>
        <v>100.00001528799878</v>
      </c>
      <c r="AR360" s="92">
        <f t="shared" ref="AR360:AS360" si="1656">AR361+AR362+AR363+AR364+AR365+AR367+AR368+AR369+AR370+AR371+AR372</f>
        <v>82.938000000000002</v>
      </c>
      <c r="AS360" s="92">
        <f t="shared" si="1656"/>
        <v>82.938000000000002</v>
      </c>
      <c r="AT360" s="91">
        <f>AS360/AR360*100</f>
        <v>100</v>
      </c>
      <c r="AU360" s="92"/>
      <c r="AV360" s="92"/>
      <c r="AW360" s="91"/>
      <c r="AX360" s="92"/>
      <c r="AY360" s="92"/>
      <c r="AZ360" s="91"/>
      <c r="BA360" s="92">
        <f t="shared" si="1649"/>
        <v>0</v>
      </c>
      <c r="BB360" s="92">
        <f t="shared" si="1649"/>
        <v>0</v>
      </c>
      <c r="BC360" s="92">
        <f t="shared" si="1649"/>
        <v>0</v>
      </c>
      <c r="BD360" s="92">
        <f t="shared" si="1649"/>
        <v>4951.6000000000004</v>
      </c>
      <c r="BE360" s="92">
        <f t="shared" si="1649"/>
        <v>2476.3000000000002</v>
      </c>
      <c r="BF360" s="91">
        <f t="shared" si="1448"/>
        <v>50.01009774618305</v>
      </c>
      <c r="BG360" s="92">
        <f t="shared" si="1649"/>
        <v>10000</v>
      </c>
      <c r="BH360" s="92">
        <f t="shared" si="1649"/>
        <v>10000</v>
      </c>
      <c r="BI360" s="91">
        <f t="shared" ref="BI360" si="1657">BH360/BG360*100</f>
        <v>100</v>
      </c>
      <c r="BJ360" s="92">
        <f t="shared" si="1649"/>
        <v>13423</v>
      </c>
      <c r="BK360" s="92">
        <f t="shared" si="1649"/>
        <v>8047.74046</v>
      </c>
      <c r="BL360" s="92">
        <f t="shared" si="118"/>
        <v>59.954857036430006</v>
      </c>
      <c r="BM360" s="92">
        <f t="shared" ref="BM360:DG360" si="1658">BM361+BM362+BM363+BM364+BM365+BM367+BM368+BM369+BM370+BM371+BM372</f>
        <v>0</v>
      </c>
      <c r="BN360" s="92">
        <f t="shared" si="1658"/>
        <v>0</v>
      </c>
      <c r="BO360" s="92">
        <f t="shared" si="1658"/>
        <v>0</v>
      </c>
      <c r="BP360" s="92">
        <f t="shared" ref="BP360:BR360" si="1659">BP361+BP362+BP363+BP364+BP365+BP367+BP368+BP369+BP370+BP371+BP372</f>
        <v>0</v>
      </c>
      <c r="BQ360" s="92">
        <f t="shared" si="1659"/>
        <v>0</v>
      </c>
      <c r="BR360" s="92">
        <f t="shared" si="1659"/>
        <v>0</v>
      </c>
      <c r="BS360" s="92">
        <f t="shared" si="1658"/>
        <v>2600.9</v>
      </c>
      <c r="BT360" s="92">
        <f t="shared" si="1658"/>
        <v>1738.61357</v>
      </c>
      <c r="BU360" s="92">
        <f t="shared" si="121"/>
        <v>66.846613479949241</v>
      </c>
      <c r="BV360" s="92">
        <f t="shared" ref="BV360:BW360" si="1660">BV361+BV362+BV363+BV364+BV365+BV367+BV368+BV369+BV370+BV371+BV372</f>
        <v>502</v>
      </c>
      <c r="BW360" s="92">
        <f t="shared" si="1660"/>
        <v>0</v>
      </c>
      <c r="BX360" s="92">
        <f t="shared" ref="BX360:BX361" si="1661">BW360/BV360*100</f>
        <v>0</v>
      </c>
      <c r="BY360" s="92">
        <f t="shared" ref="BY360:BZ360" si="1662">BY361+BY362+BY363+BY364+BY365+BY367+BY368+BY369+BY370+BY371+BY372</f>
        <v>560</v>
      </c>
      <c r="BZ360" s="92">
        <f t="shared" si="1662"/>
        <v>4.5</v>
      </c>
      <c r="CA360" s="92">
        <f t="shared" ref="CA360:CA361" si="1663">BZ360/BY360*100</f>
        <v>0.80357142857142849</v>
      </c>
      <c r="CB360" s="92">
        <f t="shared" si="1658"/>
        <v>0</v>
      </c>
      <c r="CC360" s="92">
        <f t="shared" si="1658"/>
        <v>0</v>
      </c>
      <c r="CD360" s="92">
        <f t="shared" si="1658"/>
        <v>0</v>
      </c>
      <c r="CE360" s="92">
        <f t="shared" si="1658"/>
        <v>0</v>
      </c>
      <c r="CF360" s="92">
        <f t="shared" si="1658"/>
        <v>0</v>
      </c>
      <c r="CG360" s="92">
        <f t="shared" si="1658"/>
        <v>0</v>
      </c>
      <c r="CH360" s="92">
        <f t="shared" ref="CH360:CJ360" si="1664">CH361+CH362+CH363+CH364+CH365+CH367+CH368+CH369+CH370+CH371+CH372</f>
        <v>0</v>
      </c>
      <c r="CI360" s="92">
        <f t="shared" si="1664"/>
        <v>0</v>
      </c>
      <c r="CJ360" s="92">
        <f t="shared" si="1664"/>
        <v>0</v>
      </c>
      <c r="CK360" s="92">
        <f t="shared" si="1658"/>
        <v>0</v>
      </c>
      <c r="CL360" s="92">
        <f t="shared" si="1658"/>
        <v>0</v>
      </c>
      <c r="CM360" s="92">
        <f t="shared" si="1658"/>
        <v>0</v>
      </c>
      <c r="CN360" s="92">
        <f t="shared" si="1658"/>
        <v>0</v>
      </c>
      <c r="CO360" s="92">
        <f t="shared" si="1658"/>
        <v>0</v>
      </c>
      <c r="CP360" s="92">
        <f t="shared" si="1658"/>
        <v>0</v>
      </c>
      <c r="CQ360" s="92">
        <f t="shared" ref="CQ360:CS360" si="1665">CQ361+CQ362+CQ363+CQ364+CQ365+CQ367+CQ368+CQ369+CQ370+CQ371+CQ372</f>
        <v>0</v>
      </c>
      <c r="CR360" s="92">
        <f t="shared" si="1665"/>
        <v>0</v>
      </c>
      <c r="CS360" s="92">
        <f t="shared" si="1665"/>
        <v>0</v>
      </c>
      <c r="CT360" s="92">
        <f t="shared" si="1658"/>
        <v>0</v>
      </c>
      <c r="CU360" s="92">
        <f t="shared" si="1658"/>
        <v>0</v>
      </c>
      <c r="CV360" s="92">
        <f t="shared" si="1658"/>
        <v>0</v>
      </c>
      <c r="CW360" s="92">
        <f t="shared" si="1658"/>
        <v>0</v>
      </c>
      <c r="CX360" s="92">
        <f t="shared" si="1658"/>
        <v>0</v>
      </c>
      <c r="CY360" s="92">
        <f t="shared" si="1658"/>
        <v>0</v>
      </c>
      <c r="CZ360" s="92">
        <f t="shared" si="1658"/>
        <v>1000</v>
      </c>
      <c r="DA360" s="92">
        <f t="shared" si="1658"/>
        <v>1000</v>
      </c>
      <c r="DB360" s="91">
        <f t="shared" ref="DB360" si="1666">DA360/CZ360*100</f>
        <v>100</v>
      </c>
      <c r="DC360" s="92">
        <f t="shared" si="1658"/>
        <v>370.6</v>
      </c>
      <c r="DD360" s="92">
        <f t="shared" si="1658"/>
        <v>0</v>
      </c>
      <c r="DE360" s="92">
        <f t="shared" si="1658"/>
        <v>0</v>
      </c>
      <c r="DF360" s="92">
        <f t="shared" si="1658"/>
        <v>1704.0803999999998</v>
      </c>
      <c r="DG360" s="92">
        <f t="shared" si="1658"/>
        <v>1704.0803999999998</v>
      </c>
      <c r="DH360" s="92">
        <f>DG360/DF360*100</f>
        <v>100</v>
      </c>
      <c r="DI360" s="92">
        <f t="shared" ref="DI360:DV360" si="1667">DI361+DI362+DI363+DI364+DI365+DI367+DI368+DI369+DI370+DI371+DI372</f>
        <v>0</v>
      </c>
      <c r="DJ360" s="92">
        <f t="shared" si="1667"/>
        <v>0</v>
      </c>
      <c r="DK360" s="92">
        <f t="shared" si="1667"/>
        <v>0</v>
      </c>
      <c r="DL360" s="92">
        <f t="shared" ref="DL360:DN360" si="1668">DL361+DL362+DL363+DL364+DL365+DL367+DL368+DL369+DL370+DL371+DL372</f>
        <v>0</v>
      </c>
      <c r="DM360" s="92">
        <f t="shared" si="1668"/>
        <v>0</v>
      </c>
      <c r="DN360" s="92">
        <f t="shared" si="1668"/>
        <v>0</v>
      </c>
      <c r="DO360" s="92">
        <f t="shared" ref="DO360:DQ360" si="1669">DO361+DO362+DO363+DO364+DO365+DO367+DO368+DO369+DO370+DO371+DO372</f>
        <v>0</v>
      </c>
      <c r="DP360" s="92">
        <f t="shared" si="1669"/>
        <v>0</v>
      </c>
      <c r="DQ360" s="92">
        <f t="shared" si="1669"/>
        <v>0</v>
      </c>
      <c r="DR360" s="92">
        <f t="shared" ref="DR360:DT360" si="1670">DR361+DR362+DR363+DR364+DR365+DR367+DR368+DR369+DR370+DR371+DR372</f>
        <v>0</v>
      </c>
      <c r="DS360" s="92">
        <f t="shared" si="1670"/>
        <v>0</v>
      </c>
      <c r="DT360" s="92">
        <f t="shared" si="1670"/>
        <v>0</v>
      </c>
      <c r="DU360" s="92">
        <f t="shared" si="1667"/>
        <v>5663.4</v>
      </c>
      <c r="DV360" s="92">
        <f t="shared" si="1667"/>
        <v>3726.7049900000002</v>
      </c>
      <c r="DW360" s="92">
        <f t="shared" si="132"/>
        <v>65.803315852668021</v>
      </c>
      <c r="DX360" s="92">
        <f>SUM(DX361:DX372)</f>
        <v>34308</v>
      </c>
      <c r="DY360" s="92">
        <f>SUM(DY361:DY372)</f>
        <v>34307.923199999997</v>
      </c>
      <c r="DZ360" s="91">
        <f t="shared" ref="DZ360:DZ388" si="1671">DY360/DX360*100</f>
        <v>99.999776145505422</v>
      </c>
      <c r="EA360" s="92">
        <f t="shared" ref="EA360:EB360" si="1672">EA361+EA362+EA363+EA364+EA365+EA367+EA368+EA369+EA370+EA371+EA372</f>
        <v>3180.1</v>
      </c>
      <c r="EB360" s="92">
        <f t="shared" si="1672"/>
        <v>1422.1027300000001</v>
      </c>
      <c r="EC360" s="92">
        <f>EB360/EA360*100</f>
        <v>44.718805383478511</v>
      </c>
      <c r="ED360" s="92">
        <f t="shared" ref="ED360:EE360" si="1673">ED361+ED362+ED363+ED364+ED365+ED367+ED368+ED369+ED370+ED371+ED372</f>
        <v>440</v>
      </c>
      <c r="EE360" s="92">
        <f t="shared" si="1673"/>
        <v>0</v>
      </c>
      <c r="EF360" s="92">
        <f>EE360/ED360*100</f>
        <v>0</v>
      </c>
      <c r="EG360" s="92">
        <f t="shared" ref="EG360:EH360" si="1674">EG361+EG362+EG363+EG364+EG365+EG367+EG368+EG369+EG370+EG371+EG372</f>
        <v>720</v>
      </c>
      <c r="EH360" s="92">
        <f t="shared" si="1674"/>
        <v>46</v>
      </c>
      <c r="EI360" s="92">
        <f>EH360/EG360*100</f>
        <v>6.3888888888888884</v>
      </c>
      <c r="EJ360" s="92">
        <f t="shared" ref="EJ360:EK360" si="1675">EJ361+EJ362+EJ363+EJ364+EJ365+EJ367+EJ368+EJ369+EJ370+EJ371+EJ372</f>
        <v>1568.7460000000001</v>
      </c>
      <c r="EK360" s="92">
        <f t="shared" si="1675"/>
        <v>1568.7460000000001</v>
      </c>
      <c r="EL360" s="92">
        <f>EK360/EJ360*100</f>
        <v>100</v>
      </c>
      <c r="EM360" s="92">
        <f t="shared" ref="EM360:EQ360" si="1676">EM361+EM362+EM363+EM364+EM365+EM367+EM368+EM369+EM370+EM371+EM372</f>
        <v>0</v>
      </c>
      <c r="EN360" s="92">
        <f t="shared" si="1676"/>
        <v>0</v>
      </c>
      <c r="EO360" s="92">
        <f t="shared" si="1676"/>
        <v>0</v>
      </c>
      <c r="EP360" s="92">
        <f t="shared" si="1676"/>
        <v>4800</v>
      </c>
      <c r="EQ360" s="92">
        <f t="shared" si="1676"/>
        <v>4487.2514199999996</v>
      </c>
      <c r="ER360" s="92">
        <f t="shared" ref="ER360:ER361" si="1677">EQ360/EP360*100</f>
        <v>93.48440458333333</v>
      </c>
      <c r="ES360" s="92">
        <f t="shared" ref="ES360:ET360" si="1678">ES361+ES362+ES363+ES364+ES365+ES367+ES368+ES369+ES370+ES371+ES372</f>
        <v>5600</v>
      </c>
      <c r="ET360" s="92">
        <f t="shared" si="1678"/>
        <v>3255.7091800000003</v>
      </c>
      <c r="EU360" s="92">
        <f t="shared" ref="EU360:EU361" si="1679">ET360/ES360*100</f>
        <v>58.137663928571435</v>
      </c>
      <c r="EV360" s="92">
        <f t="shared" ref="EV360:EX360" si="1680">EV361+EV362+EV363+EV364+EV365+EV367+EV368+EV369+EV370+EV371+EV372</f>
        <v>0</v>
      </c>
      <c r="EW360" s="92">
        <f t="shared" si="1680"/>
        <v>0</v>
      </c>
      <c r="EX360" s="92">
        <f t="shared" si="1680"/>
        <v>0</v>
      </c>
      <c r="EY360" s="92">
        <f t="shared" ref="EY360:FA360" si="1681">EY361+EY362+EY363+EY364+EY365+EY367+EY368+EY369+EY370+EY371+EY372</f>
        <v>0</v>
      </c>
      <c r="EZ360" s="92">
        <f t="shared" si="1681"/>
        <v>0</v>
      </c>
      <c r="FA360" s="92">
        <f t="shared" si="1681"/>
        <v>0</v>
      </c>
      <c r="FB360" s="92">
        <f t="shared" ref="FB360:FD360" si="1682">FB361+FB362+FB363+FB364+FB365+FB367+FB368+FB369+FB370+FB371+FB372</f>
        <v>0</v>
      </c>
      <c r="FC360" s="92">
        <f t="shared" si="1682"/>
        <v>0</v>
      </c>
      <c r="FD360" s="92">
        <f t="shared" si="1682"/>
        <v>0</v>
      </c>
      <c r="FE360" s="92">
        <f t="shared" ref="FE360:FG360" si="1683">FE361+FE362+FE363+FE364+FE365+FE367+FE368+FE369+FE370+FE371+FE372</f>
        <v>0</v>
      </c>
      <c r="FF360" s="92">
        <f t="shared" si="1683"/>
        <v>0</v>
      </c>
      <c r="FG360" s="92">
        <f t="shared" si="1683"/>
        <v>0</v>
      </c>
      <c r="FH360" s="92">
        <f t="shared" ref="FH360:FJ360" si="1684">FH361+FH362+FH363+FH364+FH365+FH367+FH368+FH369+FH370+FH371+FH372</f>
        <v>0</v>
      </c>
      <c r="FI360" s="92">
        <f t="shared" si="1684"/>
        <v>0</v>
      </c>
      <c r="FJ360" s="92">
        <f t="shared" si="1684"/>
        <v>0</v>
      </c>
      <c r="FK360" s="92"/>
      <c r="FL360" s="92"/>
      <c r="FM360" s="92"/>
      <c r="FN360" s="92">
        <f t="shared" ref="FN360:FP360" si="1685">FN361+FN362+FN363+FN364+FN365+FN367+FN368+FN369+FN370+FN371+FN372</f>
        <v>0</v>
      </c>
      <c r="FO360" s="92">
        <f t="shared" si="1685"/>
        <v>0</v>
      </c>
      <c r="FP360" s="92">
        <f t="shared" si="1685"/>
        <v>0</v>
      </c>
      <c r="FQ360" s="92"/>
      <c r="FR360" s="92"/>
      <c r="FS360" s="92"/>
      <c r="FT360" s="92">
        <f t="shared" ref="FT360:FU360" si="1686">FT361+FT362+FT363+FT364+FT365+FT367+FT368+FT369+FT370+FT371+FT372</f>
        <v>0</v>
      </c>
      <c r="FU360" s="92">
        <f t="shared" si="1686"/>
        <v>0</v>
      </c>
      <c r="FV360" s="92"/>
      <c r="FW360" s="92">
        <f t="shared" ref="FW360:FX360" si="1687">FW361+FW362+FW363+FW364+FW365+FW367+FW368+FW369+FW370+FW371+FW372</f>
        <v>0</v>
      </c>
      <c r="FX360" s="92">
        <f t="shared" si="1687"/>
        <v>0</v>
      </c>
      <c r="FY360" s="92"/>
      <c r="FZ360" s="92">
        <f t="shared" ref="FZ360:GA360" si="1688">FZ361+FZ362+FZ363+FZ364+FZ365+FZ367+FZ368+FZ369+FZ370+FZ371+FZ372</f>
        <v>0</v>
      </c>
      <c r="GA360" s="92">
        <f t="shared" si="1688"/>
        <v>0</v>
      </c>
      <c r="GB360" s="92"/>
      <c r="GC360" s="92">
        <f t="shared" ref="GC360:GD360" si="1689">GC361+GC362+GC363+GC364+GC365+GC367+GC368+GC369+GC370+GC371+GC372</f>
        <v>0</v>
      </c>
      <c r="GD360" s="92">
        <f t="shared" si="1689"/>
        <v>0</v>
      </c>
      <c r="GE360" s="92"/>
      <c r="GF360" s="92">
        <f t="shared" ref="GF360:GG360" si="1690">GF361+GF362+GF363+GF364+GF365+GF367+GF368+GF369+GF370+GF371+GF372</f>
        <v>0</v>
      </c>
      <c r="GG360" s="92">
        <f t="shared" si="1690"/>
        <v>0</v>
      </c>
      <c r="GH360" s="92"/>
      <c r="GI360" s="92">
        <f t="shared" ref="GI360:GJ360" si="1691">GI361+GI362+GI363+GI364+GI365+GI367+GI368+GI369+GI370+GI371+GI372</f>
        <v>0</v>
      </c>
      <c r="GJ360" s="92">
        <f t="shared" si="1691"/>
        <v>0</v>
      </c>
      <c r="GK360" s="92"/>
      <c r="GL360" s="92">
        <f t="shared" ref="GL360:GM360" si="1692">GL361+GL362+GL363+GL364+GL365+GL367+GL368+GL369+GL370+GL371+GL372</f>
        <v>0</v>
      </c>
      <c r="GM360" s="92">
        <f t="shared" si="1692"/>
        <v>0</v>
      </c>
      <c r="GN360" s="92"/>
      <c r="GO360" s="92">
        <f t="shared" ref="GO360:GQ360" si="1693">GO361+GO362+GO363+GO364+GO365+GO367+GO368+GO369+GO370+GO371+GO372</f>
        <v>0</v>
      </c>
      <c r="GP360" s="92">
        <f t="shared" si="1693"/>
        <v>0</v>
      </c>
      <c r="GQ360" s="92">
        <f t="shared" si="1693"/>
        <v>0</v>
      </c>
      <c r="GR360" s="92">
        <f t="shared" ref="GR360:GT360" si="1694">GR361+GR362+GR363+GR364+GR365+GR367+GR368+GR369+GR370+GR371+GR372</f>
        <v>0</v>
      </c>
      <c r="GS360" s="92">
        <f t="shared" si="1694"/>
        <v>0</v>
      </c>
      <c r="GT360" s="92">
        <f t="shared" si="1694"/>
        <v>0</v>
      </c>
      <c r="GU360" s="92">
        <f t="shared" ref="GU360:GY360" si="1695">GU361+GU362+GU363+GU364+GU365+GU367+GU368+GU369+GU370+GU371+GU372</f>
        <v>0</v>
      </c>
      <c r="GV360" s="92">
        <f t="shared" si="1695"/>
        <v>0</v>
      </c>
      <c r="GW360" s="92">
        <f t="shared" si="1695"/>
        <v>0</v>
      </c>
      <c r="GX360" s="92">
        <f t="shared" si="1695"/>
        <v>485</v>
      </c>
      <c r="GY360" s="92">
        <f t="shared" si="1695"/>
        <v>0</v>
      </c>
      <c r="GZ360" s="91">
        <f t="shared" ref="GZ360:GZ361" si="1696">GY360/GX360*100</f>
        <v>0</v>
      </c>
      <c r="HA360" s="92"/>
      <c r="HB360" s="92"/>
      <c r="HC360" s="91"/>
    </row>
    <row r="361" spans="1:211" s="31" customFormat="1" ht="17.25" customHeight="1" x14ac:dyDescent="0.25">
      <c r="A361" s="41" t="s">
        <v>337</v>
      </c>
      <c r="B361" s="134">
        <f t="shared" si="1492"/>
        <v>41978.973312199996</v>
      </c>
      <c r="C361" s="134">
        <f t="shared" si="1493"/>
        <v>26362.595670000002</v>
      </c>
      <c r="D361" s="74">
        <f t="shared" si="104"/>
        <v>62.799524595182191</v>
      </c>
      <c r="E361" s="78"/>
      <c r="F361" s="74"/>
      <c r="G361" s="74"/>
      <c r="H361" s="78"/>
      <c r="I361" s="78"/>
      <c r="J361" s="74"/>
      <c r="K361" s="78"/>
      <c r="L361" s="78"/>
      <c r="M361" s="74"/>
      <c r="N361" s="78"/>
      <c r="O361" s="78"/>
      <c r="P361" s="74"/>
      <c r="Q361" s="78"/>
      <c r="R361" s="78"/>
      <c r="S361" s="74"/>
      <c r="T361" s="78"/>
      <c r="U361" s="78"/>
      <c r="V361" s="74"/>
      <c r="W361" s="78"/>
      <c r="X361" s="78"/>
      <c r="Y361" s="74"/>
      <c r="Z361" s="74">
        <v>227.1885</v>
      </c>
      <c r="AA361" s="74">
        <v>227.1885</v>
      </c>
      <c r="AB361" s="78">
        <f t="shared" si="1655"/>
        <v>100</v>
      </c>
      <c r="AC361" s="74"/>
      <c r="AD361" s="74"/>
      <c r="AE361" s="78"/>
      <c r="AF361" s="78">
        <v>0</v>
      </c>
      <c r="AG361" s="78">
        <v>0</v>
      </c>
      <c r="AH361" s="74"/>
      <c r="AI361" s="78"/>
      <c r="AJ361" s="78"/>
      <c r="AK361" s="78"/>
      <c r="AL361" s="78"/>
      <c r="AM361" s="78"/>
      <c r="AN361" s="74"/>
      <c r="AO361" s="78">
        <v>51.020412200000003</v>
      </c>
      <c r="AP361" s="78">
        <v>51.020420000000001</v>
      </c>
      <c r="AQ361" s="74">
        <f>AP361/AO361*100</f>
        <v>100.00001528799878</v>
      </c>
      <c r="AR361" s="78">
        <v>82.938000000000002</v>
      </c>
      <c r="AS361" s="78">
        <v>82.938000000000002</v>
      </c>
      <c r="AT361" s="74">
        <f>AS361/AR361*100</f>
        <v>100</v>
      </c>
      <c r="AU361" s="78"/>
      <c r="AV361" s="78"/>
      <c r="AW361" s="74"/>
      <c r="AX361" s="78"/>
      <c r="AY361" s="78"/>
      <c r="AZ361" s="74"/>
      <c r="BA361" s="78"/>
      <c r="BB361" s="78"/>
      <c r="BC361" s="74"/>
      <c r="BD361" s="74"/>
      <c r="BE361" s="74"/>
      <c r="BF361" s="74"/>
      <c r="BG361" s="78">
        <v>0</v>
      </c>
      <c r="BH361" s="78"/>
      <c r="BI361" s="74"/>
      <c r="BJ361" s="78">
        <v>13423</v>
      </c>
      <c r="BK361" s="74">
        <v>8047.74046</v>
      </c>
      <c r="BL361" s="78">
        <f t="shared" si="118"/>
        <v>59.954857036430006</v>
      </c>
      <c r="BM361" s="78"/>
      <c r="BN361" s="108"/>
      <c r="BO361" s="108"/>
      <c r="BP361" s="78"/>
      <c r="BQ361" s="108"/>
      <c r="BR361" s="108"/>
      <c r="BS361" s="78">
        <v>2600.9</v>
      </c>
      <c r="BT361" s="78">
        <v>1738.61357</v>
      </c>
      <c r="BU361" s="78">
        <f t="shared" si="121"/>
        <v>66.846613479949241</v>
      </c>
      <c r="BV361" s="78">
        <v>502</v>
      </c>
      <c r="BW361" s="78"/>
      <c r="BX361" s="78">
        <f t="shared" si="1661"/>
        <v>0</v>
      </c>
      <c r="BY361" s="78">
        <v>560</v>
      </c>
      <c r="BZ361" s="78">
        <v>4.5</v>
      </c>
      <c r="CA361" s="78">
        <f t="shared" si="1663"/>
        <v>0.80357142857142849</v>
      </c>
      <c r="CB361" s="78"/>
      <c r="CC361" s="108"/>
      <c r="CD361" s="108"/>
      <c r="CE361" s="78"/>
      <c r="CF361" s="108"/>
      <c r="CG361" s="108"/>
      <c r="CH361" s="78"/>
      <c r="CI361" s="108"/>
      <c r="CJ361" s="108"/>
      <c r="CK361" s="78"/>
      <c r="CL361" s="108"/>
      <c r="CM361" s="108"/>
      <c r="CN361" s="78"/>
      <c r="CO361" s="108"/>
      <c r="CP361" s="108"/>
      <c r="CQ361" s="78"/>
      <c r="CR361" s="108"/>
      <c r="CS361" s="108"/>
      <c r="CT361" s="78"/>
      <c r="CU361" s="108"/>
      <c r="CV361" s="108"/>
      <c r="CW361" s="78"/>
      <c r="CX361" s="108"/>
      <c r="CY361" s="108"/>
      <c r="CZ361" s="78"/>
      <c r="DA361" s="108"/>
      <c r="DB361" s="74"/>
      <c r="DC361" s="78">
        <v>370.6</v>
      </c>
      <c r="DD361" s="108"/>
      <c r="DE361" s="108"/>
      <c r="DF361" s="78">
        <v>1704.0803999999998</v>
      </c>
      <c r="DG361" s="78">
        <v>1704.0803999999998</v>
      </c>
      <c r="DH361" s="78">
        <f>DG361/DF361*100</f>
        <v>100</v>
      </c>
      <c r="DI361" s="78"/>
      <c r="DJ361" s="108"/>
      <c r="DK361" s="108"/>
      <c r="DL361" s="78"/>
      <c r="DM361" s="108"/>
      <c r="DN361" s="108"/>
      <c r="DO361" s="78"/>
      <c r="DP361" s="108"/>
      <c r="DQ361" s="108"/>
      <c r="DR361" s="78"/>
      <c r="DS361" s="108"/>
      <c r="DT361" s="108"/>
      <c r="DU361" s="78">
        <v>5663.4</v>
      </c>
      <c r="DV361" s="78">
        <v>3726.7049900000002</v>
      </c>
      <c r="DW361" s="78">
        <f t="shared" si="132"/>
        <v>65.803315852668021</v>
      </c>
      <c r="DX361" s="78"/>
      <c r="DY361" s="108"/>
      <c r="DZ361" s="74"/>
      <c r="EA361" s="78">
        <v>3180.1</v>
      </c>
      <c r="EB361" s="78">
        <v>1422.1027300000001</v>
      </c>
      <c r="EC361" s="78">
        <f>EB361/EA361*100</f>
        <v>44.718805383478511</v>
      </c>
      <c r="ED361" s="78">
        <v>440</v>
      </c>
      <c r="EE361" s="78"/>
      <c r="EF361" s="78">
        <f>EE361/ED361*100</f>
        <v>0</v>
      </c>
      <c r="EG361" s="78">
        <v>720</v>
      </c>
      <c r="EH361" s="78">
        <v>46</v>
      </c>
      <c r="EI361" s="78">
        <f>EH361/EG361*100</f>
        <v>6.3888888888888884</v>
      </c>
      <c r="EJ361" s="78">
        <v>1568.7460000000001</v>
      </c>
      <c r="EK361" s="78">
        <v>1568.7460000000001</v>
      </c>
      <c r="EL361" s="78">
        <f>EK361/EJ361*100</f>
        <v>100</v>
      </c>
      <c r="EM361" s="78"/>
      <c r="EN361" s="108"/>
      <c r="EO361" s="108"/>
      <c r="EP361" s="78">
        <v>4800</v>
      </c>
      <c r="EQ361" s="78">
        <v>4487.2514199999996</v>
      </c>
      <c r="ER361" s="78">
        <f t="shared" si="1677"/>
        <v>93.48440458333333</v>
      </c>
      <c r="ES361" s="78">
        <v>5600</v>
      </c>
      <c r="ET361" s="78">
        <v>3255.7091800000003</v>
      </c>
      <c r="EU361" s="78">
        <f t="shared" si="1679"/>
        <v>58.137663928571435</v>
      </c>
      <c r="EV361" s="78"/>
      <c r="EW361" s="108"/>
      <c r="EX361" s="108"/>
      <c r="EY361" s="78"/>
      <c r="EZ361" s="108"/>
      <c r="FA361" s="108"/>
      <c r="FB361" s="78"/>
      <c r="FC361" s="108"/>
      <c r="FD361" s="108"/>
      <c r="FE361" s="78"/>
      <c r="FF361" s="108"/>
      <c r="FG361" s="108"/>
      <c r="FH361" s="78"/>
      <c r="FI361" s="108"/>
      <c r="FJ361" s="108"/>
      <c r="FK361" s="78"/>
      <c r="FL361" s="78"/>
      <c r="FM361" s="78"/>
      <c r="FN361" s="78"/>
      <c r="FO361" s="108"/>
      <c r="FP361" s="108"/>
      <c r="FQ361" s="78"/>
      <c r="FR361" s="78"/>
      <c r="FS361" s="78"/>
      <c r="FT361" s="78"/>
      <c r="FU361" s="78"/>
      <c r="FV361" s="78"/>
      <c r="FW361" s="78"/>
      <c r="FX361" s="78"/>
      <c r="FY361" s="78"/>
      <c r="FZ361" s="78"/>
      <c r="GA361" s="78"/>
      <c r="GB361" s="78"/>
      <c r="GC361" s="78"/>
      <c r="GD361" s="78"/>
      <c r="GE361" s="78"/>
      <c r="GF361" s="78"/>
      <c r="GG361" s="78"/>
      <c r="GH361" s="78"/>
      <c r="GI361" s="78"/>
      <c r="GJ361" s="78"/>
      <c r="GK361" s="78"/>
      <c r="GL361" s="78"/>
      <c r="GM361" s="78"/>
      <c r="GN361" s="78"/>
      <c r="GO361" s="78">
        <v>0</v>
      </c>
      <c r="GP361" s="78">
        <v>0</v>
      </c>
      <c r="GQ361" s="74"/>
      <c r="GR361" s="78">
        <v>0</v>
      </c>
      <c r="GS361" s="78">
        <v>0</v>
      </c>
      <c r="GT361" s="74"/>
      <c r="GU361" s="78">
        <v>0</v>
      </c>
      <c r="GV361" s="78">
        <v>0</v>
      </c>
      <c r="GW361" s="74"/>
      <c r="GX361" s="78">
        <v>485</v>
      </c>
      <c r="GY361" s="78"/>
      <c r="GZ361" s="74">
        <f t="shared" si="1696"/>
        <v>0</v>
      </c>
      <c r="HA361" s="78"/>
      <c r="HB361" s="78"/>
      <c r="HC361" s="74"/>
    </row>
    <row r="362" spans="1:211" s="31" customFormat="1" ht="16.5" customHeight="1" x14ac:dyDescent="0.25">
      <c r="A362" s="41" t="s">
        <v>612</v>
      </c>
      <c r="B362" s="134">
        <f t="shared" si="1492"/>
        <v>3147.6</v>
      </c>
      <c r="C362" s="134">
        <f t="shared" si="1493"/>
        <v>2895.3</v>
      </c>
      <c r="D362" s="74">
        <f t="shared" si="104"/>
        <v>91.984369043080449</v>
      </c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8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>
        <v>1461.6</v>
      </c>
      <c r="BE362" s="74">
        <v>1209.3</v>
      </c>
      <c r="BF362" s="74">
        <f t="shared" si="1448"/>
        <v>82.738095238095241</v>
      </c>
      <c r="BG362" s="74"/>
      <c r="BH362" s="74"/>
      <c r="BI362" s="74"/>
      <c r="BJ362" s="112"/>
      <c r="BK362" s="112"/>
      <c r="BL362" s="112"/>
      <c r="BM362" s="74"/>
      <c r="BN362" s="74"/>
      <c r="BO362" s="109"/>
      <c r="BP362" s="74"/>
      <c r="BQ362" s="74"/>
      <c r="BR362" s="109"/>
      <c r="BS362" s="74"/>
      <c r="BT362" s="74"/>
      <c r="BU362" s="109"/>
      <c r="BV362" s="74"/>
      <c r="BW362" s="74"/>
      <c r="BX362" s="109"/>
      <c r="BY362" s="74"/>
      <c r="BZ362" s="74"/>
      <c r="CA362" s="109"/>
      <c r="CB362" s="74"/>
      <c r="CC362" s="74"/>
      <c r="CD362" s="109"/>
      <c r="CE362" s="74"/>
      <c r="CF362" s="74"/>
      <c r="CG362" s="109"/>
      <c r="CH362" s="74"/>
      <c r="CI362" s="74"/>
      <c r="CJ362" s="109"/>
      <c r="CK362" s="74"/>
      <c r="CL362" s="74"/>
      <c r="CM362" s="109"/>
      <c r="CN362" s="74"/>
      <c r="CO362" s="74"/>
      <c r="CP362" s="109"/>
      <c r="CQ362" s="74"/>
      <c r="CR362" s="74"/>
      <c r="CS362" s="109"/>
      <c r="CT362" s="74"/>
      <c r="CU362" s="74"/>
      <c r="CV362" s="109"/>
      <c r="CW362" s="74"/>
      <c r="CX362" s="74"/>
      <c r="CY362" s="109"/>
      <c r="CZ362" s="74"/>
      <c r="DA362" s="74"/>
      <c r="DB362" s="74"/>
      <c r="DC362" s="74"/>
      <c r="DD362" s="74"/>
      <c r="DE362" s="109"/>
      <c r="DF362" s="74"/>
      <c r="DG362" s="74"/>
      <c r="DH362" s="74"/>
      <c r="DI362" s="78"/>
      <c r="DJ362" s="74"/>
      <c r="DK362" s="109"/>
      <c r="DL362" s="78"/>
      <c r="DM362" s="74"/>
      <c r="DN362" s="109"/>
      <c r="DO362" s="78"/>
      <c r="DP362" s="74"/>
      <c r="DQ362" s="109"/>
      <c r="DR362" s="78"/>
      <c r="DS362" s="74"/>
      <c r="DT362" s="109"/>
      <c r="DU362" s="78"/>
      <c r="DV362" s="74"/>
      <c r="DW362" s="109"/>
      <c r="DX362" s="78">
        <v>1686</v>
      </c>
      <c r="DY362" s="74">
        <v>1686</v>
      </c>
      <c r="DZ362" s="74">
        <f t="shared" si="1671"/>
        <v>100</v>
      </c>
      <c r="EA362" s="78"/>
      <c r="EB362" s="74"/>
      <c r="EC362" s="109"/>
      <c r="ED362" s="78"/>
      <c r="EE362" s="74"/>
      <c r="EF362" s="78"/>
      <c r="EG362" s="78"/>
      <c r="EH362" s="74"/>
      <c r="EI362" s="109"/>
      <c r="EJ362" s="78"/>
      <c r="EK362" s="74"/>
      <c r="EL362" s="78"/>
      <c r="EM362" s="78"/>
      <c r="EN362" s="74"/>
      <c r="EO362" s="109"/>
      <c r="EP362" s="74"/>
      <c r="EQ362" s="74"/>
      <c r="ER362" s="109"/>
      <c r="ES362" s="74"/>
      <c r="ET362" s="74"/>
      <c r="EU362" s="109"/>
      <c r="EV362" s="78"/>
      <c r="EW362" s="74"/>
      <c r="EX362" s="109"/>
      <c r="EY362" s="78"/>
      <c r="EZ362" s="74"/>
      <c r="FA362" s="109"/>
      <c r="FB362" s="78"/>
      <c r="FC362" s="74"/>
      <c r="FD362" s="109"/>
      <c r="FE362" s="78"/>
      <c r="FF362" s="74"/>
      <c r="FG362" s="109"/>
      <c r="FH362" s="78"/>
      <c r="FI362" s="74"/>
      <c r="FJ362" s="109"/>
      <c r="FK362" s="74"/>
      <c r="FL362" s="74"/>
      <c r="FM362" s="109"/>
      <c r="FN362" s="78"/>
      <c r="FO362" s="74"/>
      <c r="FP362" s="109"/>
      <c r="FQ362" s="74"/>
      <c r="FR362" s="74"/>
      <c r="FS362" s="109"/>
      <c r="FT362" s="74"/>
      <c r="FU362" s="74"/>
      <c r="FV362" s="109"/>
      <c r="FW362" s="74"/>
      <c r="FX362" s="74"/>
      <c r="FY362" s="109"/>
      <c r="FZ362" s="74"/>
      <c r="GA362" s="74"/>
      <c r="GB362" s="109"/>
      <c r="GC362" s="74"/>
      <c r="GD362" s="74"/>
      <c r="GE362" s="109"/>
      <c r="GF362" s="74"/>
      <c r="GG362" s="74"/>
      <c r="GH362" s="109"/>
      <c r="GI362" s="74"/>
      <c r="GJ362" s="74"/>
      <c r="GK362" s="109"/>
      <c r="GL362" s="74"/>
      <c r="GM362" s="74"/>
      <c r="GN362" s="109"/>
      <c r="GO362" s="74"/>
      <c r="GP362" s="74"/>
      <c r="GQ362" s="74"/>
      <c r="GR362" s="74"/>
      <c r="GS362" s="74"/>
      <c r="GT362" s="74"/>
      <c r="GU362" s="74"/>
      <c r="GV362" s="74"/>
      <c r="GW362" s="74"/>
      <c r="GX362" s="74"/>
      <c r="GY362" s="74"/>
      <c r="GZ362" s="74"/>
      <c r="HA362" s="74"/>
      <c r="HB362" s="74"/>
      <c r="HC362" s="74"/>
    </row>
    <row r="363" spans="1:211" s="31" customFormat="1" ht="16.5" customHeight="1" x14ac:dyDescent="0.25">
      <c r="A363" s="41" t="s">
        <v>613</v>
      </c>
      <c r="B363" s="134">
        <f t="shared" si="1492"/>
        <v>5457</v>
      </c>
      <c r="C363" s="134">
        <f t="shared" si="1493"/>
        <v>4666.4520000000002</v>
      </c>
      <c r="D363" s="74">
        <f t="shared" si="104"/>
        <v>85.513139087410678</v>
      </c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8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>
        <v>1470</v>
      </c>
      <c r="BE363" s="74">
        <v>679.5</v>
      </c>
      <c r="BF363" s="74">
        <f t="shared" si="1448"/>
        <v>46.224489795918366</v>
      </c>
      <c r="BG363" s="74"/>
      <c r="BH363" s="74"/>
      <c r="BI363" s="74"/>
      <c r="BJ363" s="112"/>
      <c r="BK363" s="112"/>
      <c r="BL363" s="112"/>
      <c r="BM363" s="74"/>
      <c r="BN363" s="74"/>
      <c r="BO363" s="109"/>
      <c r="BP363" s="74"/>
      <c r="BQ363" s="74"/>
      <c r="BR363" s="109"/>
      <c r="BS363" s="74"/>
      <c r="BT363" s="74"/>
      <c r="BU363" s="109"/>
      <c r="BV363" s="74"/>
      <c r="BW363" s="74"/>
      <c r="BX363" s="109"/>
      <c r="BY363" s="74"/>
      <c r="BZ363" s="74"/>
      <c r="CA363" s="109"/>
      <c r="CB363" s="74"/>
      <c r="CC363" s="74"/>
      <c r="CD363" s="109"/>
      <c r="CE363" s="74"/>
      <c r="CF363" s="74"/>
      <c r="CG363" s="109"/>
      <c r="CH363" s="74"/>
      <c r="CI363" s="74"/>
      <c r="CJ363" s="109"/>
      <c r="CK363" s="74"/>
      <c r="CL363" s="74"/>
      <c r="CM363" s="109"/>
      <c r="CN363" s="74"/>
      <c r="CO363" s="74"/>
      <c r="CP363" s="109"/>
      <c r="CQ363" s="74"/>
      <c r="CR363" s="74"/>
      <c r="CS363" s="109"/>
      <c r="CT363" s="74"/>
      <c r="CU363" s="74"/>
      <c r="CV363" s="109"/>
      <c r="CW363" s="74"/>
      <c r="CX363" s="74"/>
      <c r="CY363" s="109"/>
      <c r="CZ363" s="74"/>
      <c r="DA363" s="74"/>
      <c r="DB363" s="74"/>
      <c r="DC363" s="74"/>
      <c r="DD363" s="74"/>
      <c r="DE363" s="109"/>
      <c r="DF363" s="74"/>
      <c r="DG363" s="74"/>
      <c r="DH363" s="74"/>
      <c r="DI363" s="78"/>
      <c r="DJ363" s="74"/>
      <c r="DK363" s="109"/>
      <c r="DL363" s="78"/>
      <c r="DM363" s="74"/>
      <c r="DN363" s="109"/>
      <c r="DO363" s="78"/>
      <c r="DP363" s="74"/>
      <c r="DQ363" s="109"/>
      <c r="DR363" s="78"/>
      <c r="DS363" s="74"/>
      <c r="DT363" s="109"/>
      <c r="DU363" s="78"/>
      <c r="DV363" s="74"/>
      <c r="DW363" s="109"/>
      <c r="DX363" s="78">
        <v>3987</v>
      </c>
      <c r="DY363" s="74">
        <v>3986.9520000000002</v>
      </c>
      <c r="DZ363" s="74">
        <f t="shared" si="1671"/>
        <v>99.998796087283679</v>
      </c>
      <c r="EA363" s="78"/>
      <c r="EB363" s="74"/>
      <c r="EC363" s="109"/>
      <c r="ED363" s="78"/>
      <c r="EE363" s="74"/>
      <c r="EF363" s="78"/>
      <c r="EG363" s="78"/>
      <c r="EH363" s="74"/>
      <c r="EI363" s="109"/>
      <c r="EJ363" s="78"/>
      <c r="EK363" s="74"/>
      <c r="EL363" s="78"/>
      <c r="EM363" s="78"/>
      <c r="EN363" s="74"/>
      <c r="EO363" s="109"/>
      <c r="EP363" s="74"/>
      <c r="EQ363" s="74"/>
      <c r="ER363" s="109"/>
      <c r="ES363" s="74"/>
      <c r="ET363" s="74"/>
      <c r="EU363" s="109"/>
      <c r="EV363" s="78"/>
      <c r="EW363" s="74"/>
      <c r="EX363" s="109"/>
      <c r="EY363" s="78"/>
      <c r="EZ363" s="74"/>
      <c r="FA363" s="109"/>
      <c r="FB363" s="78"/>
      <c r="FC363" s="74"/>
      <c r="FD363" s="109"/>
      <c r="FE363" s="78"/>
      <c r="FF363" s="74"/>
      <c r="FG363" s="109"/>
      <c r="FH363" s="78"/>
      <c r="FI363" s="74"/>
      <c r="FJ363" s="109"/>
      <c r="FK363" s="74"/>
      <c r="FL363" s="74"/>
      <c r="FM363" s="109"/>
      <c r="FN363" s="78"/>
      <c r="FO363" s="74"/>
      <c r="FP363" s="109"/>
      <c r="FQ363" s="74"/>
      <c r="FR363" s="74"/>
      <c r="FS363" s="109"/>
      <c r="FT363" s="74"/>
      <c r="FU363" s="74"/>
      <c r="FV363" s="109"/>
      <c r="FW363" s="74"/>
      <c r="FX363" s="74"/>
      <c r="FY363" s="109"/>
      <c r="FZ363" s="74"/>
      <c r="GA363" s="74"/>
      <c r="GB363" s="109"/>
      <c r="GC363" s="74"/>
      <c r="GD363" s="74"/>
      <c r="GE363" s="109"/>
      <c r="GF363" s="74"/>
      <c r="GG363" s="74"/>
      <c r="GH363" s="109"/>
      <c r="GI363" s="74"/>
      <c r="GJ363" s="74"/>
      <c r="GK363" s="109"/>
      <c r="GL363" s="74"/>
      <c r="GM363" s="74"/>
      <c r="GN363" s="109"/>
      <c r="GO363" s="74"/>
      <c r="GP363" s="74"/>
      <c r="GQ363" s="74"/>
      <c r="GR363" s="74"/>
      <c r="GS363" s="74"/>
      <c r="GT363" s="74"/>
      <c r="GU363" s="74"/>
      <c r="GV363" s="74"/>
      <c r="GW363" s="74"/>
      <c r="GX363" s="74"/>
      <c r="GY363" s="74"/>
      <c r="GZ363" s="74"/>
      <c r="HA363" s="74"/>
      <c r="HB363" s="74"/>
      <c r="HC363" s="74"/>
    </row>
    <row r="364" spans="1:211" s="31" customFormat="1" ht="16.5" customHeight="1" x14ac:dyDescent="0.25">
      <c r="A364" s="41" t="s">
        <v>614</v>
      </c>
      <c r="B364" s="134">
        <f t="shared" si="1492"/>
        <v>4736</v>
      </c>
      <c r="C364" s="134">
        <f t="shared" si="1493"/>
        <v>3890.9724000000001</v>
      </c>
      <c r="D364" s="74">
        <f t="shared" si="104"/>
        <v>82.157356418918923</v>
      </c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8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>
        <v>845</v>
      </c>
      <c r="BE364" s="74"/>
      <c r="BF364" s="74">
        <f t="shared" si="1448"/>
        <v>0</v>
      </c>
      <c r="BG364" s="74"/>
      <c r="BH364" s="74"/>
      <c r="BI364" s="74"/>
      <c r="BJ364" s="112"/>
      <c r="BK364" s="112"/>
      <c r="BL364" s="112"/>
      <c r="BM364" s="74"/>
      <c r="BN364" s="74"/>
      <c r="BO364" s="109"/>
      <c r="BP364" s="74"/>
      <c r="BQ364" s="74"/>
      <c r="BR364" s="109"/>
      <c r="BS364" s="74"/>
      <c r="BT364" s="74"/>
      <c r="BU364" s="109"/>
      <c r="BV364" s="74"/>
      <c r="BW364" s="74"/>
      <c r="BX364" s="109"/>
      <c r="BY364" s="74"/>
      <c r="BZ364" s="74"/>
      <c r="CA364" s="109"/>
      <c r="CB364" s="74"/>
      <c r="CC364" s="74"/>
      <c r="CD364" s="109"/>
      <c r="CE364" s="74"/>
      <c r="CF364" s="74"/>
      <c r="CG364" s="109"/>
      <c r="CH364" s="74"/>
      <c r="CI364" s="74"/>
      <c r="CJ364" s="109"/>
      <c r="CK364" s="74"/>
      <c r="CL364" s="74"/>
      <c r="CM364" s="109"/>
      <c r="CN364" s="74"/>
      <c r="CO364" s="74"/>
      <c r="CP364" s="109"/>
      <c r="CQ364" s="74"/>
      <c r="CR364" s="74"/>
      <c r="CS364" s="109"/>
      <c r="CT364" s="74"/>
      <c r="CU364" s="74"/>
      <c r="CV364" s="109"/>
      <c r="CW364" s="74"/>
      <c r="CX364" s="74"/>
      <c r="CY364" s="109"/>
      <c r="CZ364" s="74"/>
      <c r="DA364" s="74"/>
      <c r="DB364" s="74"/>
      <c r="DC364" s="74"/>
      <c r="DD364" s="74"/>
      <c r="DE364" s="109"/>
      <c r="DF364" s="74"/>
      <c r="DG364" s="74"/>
      <c r="DH364" s="74"/>
      <c r="DI364" s="78"/>
      <c r="DJ364" s="74"/>
      <c r="DK364" s="109"/>
      <c r="DL364" s="78"/>
      <c r="DM364" s="74"/>
      <c r="DN364" s="109"/>
      <c r="DO364" s="78"/>
      <c r="DP364" s="74"/>
      <c r="DQ364" s="109"/>
      <c r="DR364" s="78"/>
      <c r="DS364" s="74"/>
      <c r="DT364" s="109"/>
      <c r="DU364" s="78"/>
      <c r="DV364" s="74"/>
      <c r="DW364" s="109"/>
      <c r="DX364" s="78">
        <v>3891</v>
      </c>
      <c r="DY364" s="74">
        <v>3890.9724000000001</v>
      </c>
      <c r="DZ364" s="74">
        <f t="shared" si="1671"/>
        <v>99.99929067077872</v>
      </c>
      <c r="EA364" s="78"/>
      <c r="EB364" s="74"/>
      <c r="EC364" s="109"/>
      <c r="ED364" s="78"/>
      <c r="EE364" s="74"/>
      <c r="EF364" s="78"/>
      <c r="EG364" s="78"/>
      <c r="EH364" s="74"/>
      <c r="EI364" s="109"/>
      <c r="EJ364" s="78"/>
      <c r="EK364" s="74"/>
      <c r="EL364" s="78"/>
      <c r="EM364" s="78"/>
      <c r="EN364" s="74"/>
      <c r="EO364" s="109"/>
      <c r="EP364" s="74"/>
      <c r="EQ364" s="74"/>
      <c r="ER364" s="109"/>
      <c r="ES364" s="74"/>
      <c r="ET364" s="74"/>
      <c r="EU364" s="109"/>
      <c r="EV364" s="78"/>
      <c r="EW364" s="74"/>
      <c r="EX364" s="109"/>
      <c r="EY364" s="78"/>
      <c r="EZ364" s="74"/>
      <c r="FA364" s="109"/>
      <c r="FB364" s="78"/>
      <c r="FC364" s="74"/>
      <c r="FD364" s="109"/>
      <c r="FE364" s="78"/>
      <c r="FF364" s="74"/>
      <c r="FG364" s="109"/>
      <c r="FH364" s="78"/>
      <c r="FI364" s="74"/>
      <c r="FJ364" s="109"/>
      <c r="FK364" s="74"/>
      <c r="FL364" s="74"/>
      <c r="FM364" s="109"/>
      <c r="FN364" s="78"/>
      <c r="FO364" s="74"/>
      <c r="FP364" s="109"/>
      <c r="FQ364" s="74"/>
      <c r="FR364" s="74"/>
      <c r="FS364" s="109"/>
      <c r="FT364" s="74"/>
      <c r="FU364" s="74"/>
      <c r="FV364" s="109"/>
      <c r="FW364" s="74"/>
      <c r="FX364" s="74"/>
      <c r="FY364" s="109"/>
      <c r="FZ364" s="74"/>
      <c r="GA364" s="74"/>
      <c r="GB364" s="109"/>
      <c r="GC364" s="74"/>
      <c r="GD364" s="74"/>
      <c r="GE364" s="109"/>
      <c r="GF364" s="74"/>
      <c r="GG364" s="74"/>
      <c r="GH364" s="109"/>
      <c r="GI364" s="74"/>
      <c r="GJ364" s="74"/>
      <c r="GK364" s="109"/>
      <c r="GL364" s="74"/>
      <c r="GM364" s="74"/>
      <c r="GN364" s="109"/>
      <c r="GO364" s="74"/>
      <c r="GP364" s="74"/>
      <c r="GQ364" s="74"/>
      <c r="GR364" s="74"/>
      <c r="GS364" s="74"/>
      <c r="GT364" s="74"/>
      <c r="GU364" s="74"/>
      <c r="GV364" s="74"/>
      <c r="GW364" s="74"/>
      <c r="GX364" s="74"/>
      <c r="GY364" s="74"/>
      <c r="GZ364" s="74"/>
      <c r="HA364" s="74"/>
      <c r="HB364" s="74"/>
      <c r="HC364" s="74"/>
    </row>
    <row r="365" spans="1:211" s="31" customFormat="1" ht="16.5" customHeight="1" x14ac:dyDescent="0.25">
      <c r="A365" s="41" t="s">
        <v>615</v>
      </c>
      <c r="B365" s="134">
        <f t="shared" si="1492"/>
        <v>5256</v>
      </c>
      <c r="C365" s="134">
        <f t="shared" si="1493"/>
        <v>5256</v>
      </c>
      <c r="D365" s="74">
        <f t="shared" si="104"/>
        <v>100</v>
      </c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8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112"/>
      <c r="BK365" s="112"/>
      <c r="BL365" s="112"/>
      <c r="BM365" s="74"/>
      <c r="BN365" s="74"/>
      <c r="BO365" s="109"/>
      <c r="BP365" s="74"/>
      <c r="BQ365" s="74"/>
      <c r="BR365" s="109"/>
      <c r="BS365" s="74"/>
      <c r="BT365" s="74"/>
      <c r="BU365" s="109"/>
      <c r="BV365" s="74"/>
      <c r="BW365" s="74"/>
      <c r="BX365" s="109"/>
      <c r="BY365" s="74"/>
      <c r="BZ365" s="74"/>
      <c r="CA365" s="109"/>
      <c r="CB365" s="74"/>
      <c r="CC365" s="74"/>
      <c r="CD365" s="109"/>
      <c r="CE365" s="74"/>
      <c r="CF365" s="74"/>
      <c r="CG365" s="109"/>
      <c r="CH365" s="74"/>
      <c r="CI365" s="74"/>
      <c r="CJ365" s="109"/>
      <c r="CK365" s="74"/>
      <c r="CL365" s="74"/>
      <c r="CM365" s="109"/>
      <c r="CN365" s="74"/>
      <c r="CO365" s="74"/>
      <c r="CP365" s="109"/>
      <c r="CQ365" s="74"/>
      <c r="CR365" s="74"/>
      <c r="CS365" s="109"/>
      <c r="CT365" s="74"/>
      <c r="CU365" s="74"/>
      <c r="CV365" s="109"/>
      <c r="CW365" s="74"/>
      <c r="CX365" s="74"/>
      <c r="CY365" s="109"/>
      <c r="CZ365" s="74"/>
      <c r="DA365" s="74"/>
      <c r="DB365" s="74"/>
      <c r="DC365" s="74"/>
      <c r="DD365" s="74"/>
      <c r="DE365" s="109"/>
      <c r="DF365" s="74"/>
      <c r="DG365" s="74"/>
      <c r="DH365" s="74"/>
      <c r="DI365" s="78"/>
      <c r="DJ365" s="74"/>
      <c r="DK365" s="109"/>
      <c r="DL365" s="78"/>
      <c r="DM365" s="74"/>
      <c r="DN365" s="109"/>
      <c r="DO365" s="78"/>
      <c r="DP365" s="74"/>
      <c r="DQ365" s="109"/>
      <c r="DR365" s="78"/>
      <c r="DS365" s="74"/>
      <c r="DT365" s="109"/>
      <c r="DU365" s="78"/>
      <c r="DV365" s="74"/>
      <c r="DW365" s="109"/>
      <c r="DX365" s="78">
        <v>5256</v>
      </c>
      <c r="DY365" s="74">
        <v>5256</v>
      </c>
      <c r="DZ365" s="74">
        <f t="shared" si="1671"/>
        <v>100</v>
      </c>
      <c r="EA365" s="78"/>
      <c r="EB365" s="74"/>
      <c r="EC365" s="109"/>
      <c r="ED365" s="78"/>
      <c r="EE365" s="74"/>
      <c r="EF365" s="78"/>
      <c r="EG365" s="78"/>
      <c r="EH365" s="74"/>
      <c r="EI365" s="109"/>
      <c r="EJ365" s="78"/>
      <c r="EK365" s="74"/>
      <c r="EL365" s="78"/>
      <c r="EM365" s="78"/>
      <c r="EN365" s="74"/>
      <c r="EO365" s="109"/>
      <c r="EP365" s="74"/>
      <c r="EQ365" s="74"/>
      <c r="ER365" s="109"/>
      <c r="ES365" s="74"/>
      <c r="ET365" s="74"/>
      <c r="EU365" s="109"/>
      <c r="EV365" s="78"/>
      <c r="EW365" s="74"/>
      <c r="EX365" s="109"/>
      <c r="EY365" s="78"/>
      <c r="EZ365" s="74"/>
      <c r="FA365" s="109"/>
      <c r="FB365" s="78"/>
      <c r="FC365" s="74"/>
      <c r="FD365" s="109"/>
      <c r="FE365" s="78"/>
      <c r="FF365" s="74"/>
      <c r="FG365" s="109"/>
      <c r="FH365" s="78"/>
      <c r="FI365" s="74"/>
      <c r="FJ365" s="109"/>
      <c r="FK365" s="74"/>
      <c r="FL365" s="74"/>
      <c r="FM365" s="109"/>
      <c r="FN365" s="78"/>
      <c r="FO365" s="74"/>
      <c r="FP365" s="109"/>
      <c r="FQ365" s="74"/>
      <c r="FR365" s="74"/>
      <c r="FS365" s="109"/>
      <c r="FT365" s="74"/>
      <c r="FU365" s="74"/>
      <c r="FV365" s="109"/>
      <c r="FW365" s="74"/>
      <c r="FX365" s="74"/>
      <c r="FY365" s="109"/>
      <c r="FZ365" s="74"/>
      <c r="GA365" s="74"/>
      <c r="GB365" s="109"/>
      <c r="GC365" s="74"/>
      <c r="GD365" s="74"/>
      <c r="GE365" s="109"/>
      <c r="GF365" s="74"/>
      <c r="GG365" s="74"/>
      <c r="GH365" s="109"/>
      <c r="GI365" s="74"/>
      <c r="GJ365" s="74"/>
      <c r="GK365" s="109"/>
      <c r="GL365" s="74"/>
      <c r="GM365" s="74"/>
      <c r="GN365" s="109"/>
      <c r="GO365" s="74"/>
      <c r="GP365" s="74"/>
      <c r="GQ365" s="74"/>
      <c r="GR365" s="74"/>
      <c r="GS365" s="74"/>
      <c r="GT365" s="74"/>
      <c r="GU365" s="74"/>
      <c r="GV365" s="74"/>
      <c r="GW365" s="74"/>
      <c r="GX365" s="74"/>
      <c r="GY365" s="74"/>
      <c r="GZ365" s="74"/>
      <c r="HA365" s="74"/>
      <c r="HB365" s="74"/>
      <c r="HC365" s="74"/>
    </row>
    <row r="366" spans="1:211" s="31" customFormat="1" ht="16.5" customHeight="1" x14ac:dyDescent="0.25">
      <c r="A366" s="41" t="s">
        <v>653</v>
      </c>
      <c r="B366" s="134">
        <f t="shared" si="1492"/>
        <v>2694</v>
      </c>
      <c r="C366" s="134">
        <f t="shared" si="1493"/>
        <v>2694</v>
      </c>
      <c r="D366" s="74">
        <f t="shared" si="104"/>
        <v>100</v>
      </c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8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112"/>
      <c r="BK366" s="112"/>
      <c r="BL366" s="112"/>
      <c r="BM366" s="74"/>
      <c r="BN366" s="74"/>
      <c r="BO366" s="109"/>
      <c r="BP366" s="74"/>
      <c r="BQ366" s="74"/>
      <c r="BR366" s="109"/>
      <c r="BS366" s="74"/>
      <c r="BT366" s="74"/>
      <c r="BU366" s="109"/>
      <c r="BV366" s="74"/>
      <c r="BW366" s="74"/>
      <c r="BX366" s="109"/>
      <c r="BY366" s="74"/>
      <c r="BZ366" s="74"/>
      <c r="CA366" s="109"/>
      <c r="CB366" s="74"/>
      <c r="CC366" s="74"/>
      <c r="CD366" s="109"/>
      <c r="CE366" s="74"/>
      <c r="CF366" s="74"/>
      <c r="CG366" s="109"/>
      <c r="CH366" s="74"/>
      <c r="CI366" s="74"/>
      <c r="CJ366" s="109"/>
      <c r="CK366" s="74"/>
      <c r="CL366" s="74"/>
      <c r="CM366" s="109"/>
      <c r="CN366" s="74"/>
      <c r="CO366" s="74"/>
      <c r="CP366" s="109"/>
      <c r="CQ366" s="74"/>
      <c r="CR366" s="74"/>
      <c r="CS366" s="109"/>
      <c r="CT366" s="74"/>
      <c r="CU366" s="74"/>
      <c r="CV366" s="109"/>
      <c r="CW366" s="74"/>
      <c r="CX366" s="74"/>
      <c r="CY366" s="109"/>
      <c r="CZ366" s="74"/>
      <c r="DA366" s="74"/>
      <c r="DB366" s="74"/>
      <c r="DC366" s="74"/>
      <c r="DD366" s="74"/>
      <c r="DE366" s="109"/>
      <c r="DF366" s="74"/>
      <c r="DG366" s="74"/>
      <c r="DH366" s="74"/>
      <c r="DI366" s="78"/>
      <c r="DJ366" s="74"/>
      <c r="DK366" s="109"/>
      <c r="DL366" s="78"/>
      <c r="DM366" s="74"/>
      <c r="DN366" s="109"/>
      <c r="DO366" s="78"/>
      <c r="DP366" s="74"/>
      <c r="DQ366" s="109"/>
      <c r="DR366" s="78"/>
      <c r="DS366" s="74"/>
      <c r="DT366" s="109"/>
      <c r="DU366" s="78"/>
      <c r="DV366" s="74"/>
      <c r="DW366" s="109"/>
      <c r="DX366" s="78">
        <v>2694</v>
      </c>
      <c r="DY366" s="74">
        <v>2694</v>
      </c>
      <c r="DZ366" s="74">
        <f t="shared" si="1671"/>
        <v>100</v>
      </c>
      <c r="EA366" s="78"/>
      <c r="EB366" s="74"/>
      <c r="EC366" s="109"/>
      <c r="ED366" s="78"/>
      <c r="EE366" s="74"/>
      <c r="EF366" s="78"/>
      <c r="EG366" s="78"/>
      <c r="EH366" s="74"/>
      <c r="EI366" s="109"/>
      <c r="EJ366" s="78"/>
      <c r="EK366" s="74"/>
      <c r="EL366" s="78"/>
      <c r="EM366" s="78"/>
      <c r="EN366" s="74"/>
      <c r="EO366" s="109"/>
      <c r="EP366" s="74"/>
      <c r="EQ366" s="74"/>
      <c r="ER366" s="109"/>
      <c r="ES366" s="74"/>
      <c r="ET366" s="74"/>
      <c r="EU366" s="109"/>
      <c r="EV366" s="78"/>
      <c r="EW366" s="74"/>
      <c r="EX366" s="109"/>
      <c r="EY366" s="78"/>
      <c r="EZ366" s="74"/>
      <c r="FA366" s="109"/>
      <c r="FB366" s="78"/>
      <c r="FC366" s="74"/>
      <c r="FD366" s="109"/>
      <c r="FE366" s="78"/>
      <c r="FF366" s="74"/>
      <c r="FG366" s="109"/>
      <c r="FH366" s="78"/>
      <c r="FI366" s="74"/>
      <c r="FJ366" s="109"/>
      <c r="FK366" s="74"/>
      <c r="FL366" s="74"/>
      <c r="FM366" s="109"/>
      <c r="FN366" s="78"/>
      <c r="FO366" s="74"/>
      <c r="FP366" s="109"/>
      <c r="FQ366" s="74"/>
      <c r="FR366" s="74"/>
      <c r="FS366" s="109"/>
      <c r="FT366" s="74"/>
      <c r="FU366" s="74"/>
      <c r="FV366" s="109"/>
      <c r="FW366" s="74"/>
      <c r="FX366" s="74"/>
      <c r="FY366" s="109"/>
      <c r="FZ366" s="74"/>
      <c r="GA366" s="74"/>
      <c r="GB366" s="109"/>
      <c r="GC366" s="74"/>
      <c r="GD366" s="74"/>
      <c r="GE366" s="109"/>
      <c r="GF366" s="74"/>
      <c r="GG366" s="74"/>
      <c r="GH366" s="109"/>
      <c r="GI366" s="74"/>
      <c r="GJ366" s="74"/>
      <c r="GK366" s="109"/>
      <c r="GL366" s="74"/>
      <c r="GM366" s="74"/>
      <c r="GN366" s="109"/>
      <c r="GO366" s="74"/>
      <c r="GP366" s="74"/>
      <c r="GQ366" s="74"/>
      <c r="GR366" s="74"/>
      <c r="GS366" s="74"/>
      <c r="GT366" s="74"/>
      <c r="GU366" s="74"/>
      <c r="GV366" s="74"/>
      <c r="GW366" s="74"/>
      <c r="GX366" s="74"/>
      <c r="GY366" s="74"/>
      <c r="GZ366" s="74"/>
      <c r="HA366" s="74"/>
      <c r="HB366" s="74"/>
      <c r="HC366" s="74"/>
    </row>
    <row r="367" spans="1:211" s="31" customFormat="1" ht="16.5" customHeight="1" x14ac:dyDescent="0.25">
      <c r="A367" s="41" t="s">
        <v>618</v>
      </c>
      <c r="B367" s="134">
        <f t="shared" si="1492"/>
        <v>3978</v>
      </c>
      <c r="C367" s="134">
        <f t="shared" si="1493"/>
        <v>3978</v>
      </c>
      <c r="D367" s="74">
        <f t="shared" si="104"/>
        <v>100</v>
      </c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8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112"/>
      <c r="BK367" s="112"/>
      <c r="BL367" s="112"/>
      <c r="BM367" s="74"/>
      <c r="BN367" s="74"/>
      <c r="BO367" s="109"/>
      <c r="BP367" s="74"/>
      <c r="BQ367" s="74"/>
      <c r="BR367" s="109"/>
      <c r="BS367" s="74"/>
      <c r="BT367" s="74"/>
      <c r="BU367" s="109"/>
      <c r="BV367" s="74"/>
      <c r="BW367" s="74"/>
      <c r="BX367" s="109"/>
      <c r="BY367" s="74"/>
      <c r="BZ367" s="74"/>
      <c r="CA367" s="109"/>
      <c r="CB367" s="74"/>
      <c r="CC367" s="74"/>
      <c r="CD367" s="109"/>
      <c r="CE367" s="74"/>
      <c r="CF367" s="74"/>
      <c r="CG367" s="109"/>
      <c r="CH367" s="74"/>
      <c r="CI367" s="74"/>
      <c r="CJ367" s="109"/>
      <c r="CK367" s="74"/>
      <c r="CL367" s="74"/>
      <c r="CM367" s="109"/>
      <c r="CN367" s="74"/>
      <c r="CO367" s="74"/>
      <c r="CP367" s="109"/>
      <c r="CQ367" s="74"/>
      <c r="CR367" s="74"/>
      <c r="CS367" s="109"/>
      <c r="CT367" s="74"/>
      <c r="CU367" s="74"/>
      <c r="CV367" s="109"/>
      <c r="CW367" s="74"/>
      <c r="CX367" s="74"/>
      <c r="CY367" s="109"/>
      <c r="CZ367" s="74"/>
      <c r="DA367" s="74"/>
      <c r="DB367" s="74"/>
      <c r="DC367" s="74"/>
      <c r="DD367" s="74"/>
      <c r="DE367" s="109"/>
      <c r="DF367" s="74"/>
      <c r="DG367" s="74"/>
      <c r="DH367" s="74"/>
      <c r="DI367" s="78"/>
      <c r="DJ367" s="74"/>
      <c r="DK367" s="109"/>
      <c r="DL367" s="78"/>
      <c r="DM367" s="74"/>
      <c r="DN367" s="109"/>
      <c r="DO367" s="78"/>
      <c r="DP367" s="74"/>
      <c r="DQ367" s="109"/>
      <c r="DR367" s="78"/>
      <c r="DS367" s="74"/>
      <c r="DT367" s="109"/>
      <c r="DU367" s="78"/>
      <c r="DV367" s="74"/>
      <c r="DW367" s="109"/>
      <c r="DX367" s="78">
        <v>3978</v>
      </c>
      <c r="DY367" s="74">
        <v>3978</v>
      </c>
      <c r="DZ367" s="74">
        <f t="shared" si="1671"/>
        <v>100</v>
      </c>
      <c r="EA367" s="78"/>
      <c r="EB367" s="74"/>
      <c r="EC367" s="109"/>
      <c r="ED367" s="78"/>
      <c r="EE367" s="74"/>
      <c r="EF367" s="78"/>
      <c r="EG367" s="78"/>
      <c r="EH367" s="74"/>
      <c r="EI367" s="109"/>
      <c r="EJ367" s="78"/>
      <c r="EK367" s="74"/>
      <c r="EL367" s="78"/>
      <c r="EM367" s="78"/>
      <c r="EN367" s="74"/>
      <c r="EO367" s="109"/>
      <c r="EP367" s="74"/>
      <c r="EQ367" s="74"/>
      <c r="ER367" s="109"/>
      <c r="ES367" s="74"/>
      <c r="ET367" s="74"/>
      <c r="EU367" s="109"/>
      <c r="EV367" s="78"/>
      <c r="EW367" s="74"/>
      <c r="EX367" s="109"/>
      <c r="EY367" s="78"/>
      <c r="EZ367" s="74"/>
      <c r="FA367" s="109"/>
      <c r="FB367" s="78"/>
      <c r="FC367" s="74"/>
      <c r="FD367" s="109"/>
      <c r="FE367" s="78"/>
      <c r="FF367" s="74"/>
      <c r="FG367" s="109"/>
      <c r="FH367" s="78"/>
      <c r="FI367" s="74"/>
      <c r="FJ367" s="109"/>
      <c r="FK367" s="74"/>
      <c r="FL367" s="74"/>
      <c r="FM367" s="109"/>
      <c r="FN367" s="78"/>
      <c r="FO367" s="74"/>
      <c r="FP367" s="109"/>
      <c r="FQ367" s="74"/>
      <c r="FR367" s="74"/>
      <c r="FS367" s="109"/>
      <c r="FT367" s="74"/>
      <c r="FU367" s="74"/>
      <c r="FV367" s="109"/>
      <c r="FW367" s="74"/>
      <c r="FX367" s="74"/>
      <c r="FY367" s="109"/>
      <c r="FZ367" s="74"/>
      <c r="GA367" s="74"/>
      <c r="GB367" s="109"/>
      <c r="GC367" s="74"/>
      <c r="GD367" s="74"/>
      <c r="GE367" s="109"/>
      <c r="GF367" s="74"/>
      <c r="GG367" s="74"/>
      <c r="GH367" s="109"/>
      <c r="GI367" s="74"/>
      <c r="GJ367" s="74"/>
      <c r="GK367" s="109"/>
      <c r="GL367" s="74"/>
      <c r="GM367" s="74"/>
      <c r="GN367" s="109"/>
      <c r="GO367" s="74"/>
      <c r="GP367" s="74"/>
      <c r="GQ367" s="74"/>
      <c r="GR367" s="74"/>
      <c r="GS367" s="74"/>
      <c r="GT367" s="74"/>
      <c r="GU367" s="74"/>
      <c r="GV367" s="74"/>
      <c r="GW367" s="74"/>
      <c r="GX367" s="74"/>
      <c r="GY367" s="74"/>
      <c r="GZ367" s="74"/>
      <c r="HA367" s="74"/>
      <c r="HB367" s="74"/>
      <c r="HC367" s="74"/>
    </row>
    <row r="368" spans="1:211" s="31" customFormat="1" ht="16.5" customHeight="1" x14ac:dyDescent="0.25">
      <c r="A368" s="41" t="s">
        <v>391</v>
      </c>
      <c r="B368" s="134">
        <f t="shared" si="1492"/>
        <v>10000</v>
      </c>
      <c r="C368" s="134">
        <f t="shared" si="1493"/>
        <v>10000</v>
      </c>
      <c r="D368" s="74">
        <f t="shared" si="104"/>
        <v>100</v>
      </c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8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>
        <v>10000</v>
      </c>
      <c r="BH368" s="74">
        <v>10000</v>
      </c>
      <c r="BI368" s="74">
        <f>BH368/BG368*100</f>
        <v>100</v>
      </c>
      <c r="BJ368" s="112"/>
      <c r="BK368" s="112"/>
      <c r="BL368" s="112"/>
      <c r="BM368" s="74"/>
      <c r="BN368" s="74"/>
      <c r="BO368" s="109"/>
      <c r="BP368" s="74"/>
      <c r="BQ368" s="74"/>
      <c r="BR368" s="109"/>
      <c r="BS368" s="74"/>
      <c r="BT368" s="74"/>
      <c r="BU368" s="109"/>
      <c r="BV368" s="74"/>
      <c r="BW368" s="74"/>
      <c r="BX368" s="109"/>
      <c r="BY368" s="74"/>
      <c r="BZ368" s="74"/>
      <c r="CA368" s="109"/>
      <c r="CB368" s="74"/>
      <c r="CC368" s="74"/>
      <c r="CD368" s="109"/>
      <c r="CE368" s="74"/>
      <c r="CF368" s="74"/>
      <c r="CG368" s="109"/>
      <c r="CH368" s="74"/>
      <c r="CI368" s="74"/>
      <c r="CJ368" s="109"/>
      <c r="CK368" s="74"/>
      <c r="CL368" s="74"/>
      <c r="CM368" s="109"/>
      <c r="CN368" s="74"/>
      <c r="CO368" s="74"/>
      <c r="CP368" s="109"/>
      <c r="CQ368" s="74"/>
      <c r="CR368" s="74"/>
      <c r="CS368" s="109"/>
      <c r="CT368" s="74"/>
      <c r="CU368" s="74"/>
      <c r="CV368" s="109"/>
      <c r="CW368" s="74"/>
      <c r="CX368" s="74"/>
      <c r="CY368" s="109"/>
      <c r="CZ368" s="74"/>
      <c r="DA368" s="74"/>
      <c r="DB368" s="74"/>
      <c r="DC368" s="74"/>
      <c r="DD368" s="74"/>
      <c r="DE368" s="109"/>
      <c r="DF368" s="74"/>
      <c r="DG368" s="74"/>
      <c r="DH368" s="74"/>
      <c r="DI368" s="78"/>
      <c r="DJ368" s="74"/>
      <c r="DK368" s="109"/>
      <c r="DL368" s="78"/>
      <c r="DM368" s="74"/>
      <c r="DN368" s="109"/>
      <c r="DO368" s="78"/>
      <c r="DP368" s="74"/>
      <c r="DQ368" s="109"/>
      <c r="DR368" s="78"/>
      <c r="DS368" s="74"/>
      <c r="DT368" s="109"/>
      <c r="DU368" s="78"/>
      <c r="DV368" s="74"/>
      <c r="DW368" s="109"/>
      <c r="DX368" s="78"/>
      <c r="DY368" s="74"/>
      <c r="DZ368" s="74"/>
      <c r="EA368" s="78"/>
      <c r="EB368" s="74"/>
      <c r="EC368" s="109"/>
      <c r="ED368" s="78"/>
      <c r="EE368" s="74"/>
      <c r="EF368" s="78"/>
      <c r="EG368" s="78"/>
      <c r="EH368" s="74"/>
      <c r="EI368" s="109"/>
      <c r="EJ368" s="78"/>
      <c r="EK368" s="74"/>
      <c r="EL368" s="78"/>
      <c r="EM368" s="78"/>
      <c r="EN368" s="74"/>
      <c r="EO368" s="109"/>
      <c r="EP368" s="74"/>
      <c r="EQ368" s="74"/>
      <c r="ER368" s="109"/>
      <c r="ES368" s="74"/>
      <c r="ET368" s="74"/>
      <c r="EU368" s="109"/>
      <c r="EV368" s="78"/>
      <c r="EW368" s="74"/>
      <c r="EX368" s="109"/>
      <c r="EY368" s="78"/>
      <c r="EZ368" s="74"/>
      <c r="FA368" s="109"/>
      <c r="FB368" s="78"/>
      <c r="FC368" s="74"/>
      <c r="FD368" s="109"/>
      <c r="FE368" s="78"/>
      <c r="FF368" s="74"/>
      <c r="FG368" s="109"/>
      <c r="FH368" s="78"/>
      <c r="FI368" s="74"/>
      <c r="FJ368" s="109"/>
      <c r="FK368" s="74"/>
      <c r="FL368" s="74"/>
      <c r="FM368" s="109"/>
      <c r="FN368" s="78"/>
      <c r="FO368" s="74"/>
      <c r="FP368" s="109"/>
      <c r="FQ368" s="74"/>
      <c r="FR368" s="74"/>
      <c r="FS368" s="109"/>
      <c r="FT368" s="74"/>
      <c r="FU368" s="74"/>
      <c r="FV368" s="109"/>
      <c r="FW368" s="74"/>
      <c r="FX368" s="74"/>
      <c r="FY368" s="109"/>
      <c r="FZ368" s="74"/>
      <c r="GA368" s="74"/>
      <c r="GB368" s="109"/>
      <c r="GC368" s="74"/>
      <c r="GD368" s="74"/>
      <c r="GE368" s="109"/>
      <c r="GF368" s="74"/>
      <c r="GG368" s="74"/>
      <c r="GH368" s="109"/>
      <c r="GI368" s="74"/>
      <c r="GJ368" s="74"/>
      <c r="GK368" s="109"/>
      <c r="GL368" s="74"/>
      <c r="GM368" s="74"/>
      <c r="GN368" s="109"/>
      <c r="GO368" s="74"/>
      <c r="GP368" s="74"/>
      <c r="GQ368" s="74"/>
      <c r="GR368" s="74"/>
      <c r="GS368" s="74"/>
      <c r="GT368" s="74"/>
      <c r="GU368" s="74"/>
      <c r="GV368" s="74"/>
      <c r="GW368" s="74"/>
      <c r="GX368" s="74"/>
      <c r="GY368" s="74"/>
      <c r="GZ368" s="74"/>
      <c r="HA368" s="74"/>
      <c r="HB368" s="74"/>
      <c r="HC368" s="74"/>
    </row>
    <row r="369" spans="1:211" s="31" customFormat="1" ht="16.5" customHeight="1" x14ac:dyDescent="0.25">
      <c r="A369" s="41" t="s">
        <v>617</v>
      </c>
      <c r="B369" s="134">
        <f t="shared" si="1492"/>
        <v>2433</v>
      </c>
      <c r="C369" s="134">
        <f t="shared" si="1493"/>
        <v>2433</v>
      </c>
      <c r="D369" s="74">
        <f t="shared" si="104"/>
        <v>100</v>
      </c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8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112"/>
      <c r="BK369" s="112"/>
      <c r="BL369" s="112"/>
      <c r="BM369" s="74"/>
      <c r="BN369" s="74"/>
      <c r="BO369" s="109"/>
      <c r="BP369" s="74"/>
      <c r="BQ369" s="74"/>
      <c r="BR369" s="109"/>
      <c r="BS369" s="74"/>
      <c r="BT369" s="74"/>
      <c r="BU369" s="109"/>
      <c r="BV369" s="74"/>
      <c r="BW369" s="74"/>
      <c r="BX369" s="109"/>
      <c r="BY369" s="74"/>
      <c r="BZ369" s="74"/>
      <c r="CA369" s="109"/>
      <c r="CB369" s="74"/>
      <c r="CC369" s="74"/>
      <c r="CD369" s="109"/>
      <c r="CE369" s="74"/>
      <c r="CF369" s="74"/>
      <c r="CG369" s="109"/>
      <c r="CH369" s="74"/>
      <c r="CI369" s="74"/>
      <c r="CJ369" s="109"/>
      <c r="CK369" s="74"/>
      <c r="CL369" s="74"/>
      <c r="CM369" s="109"/>
      <c r="CN369" s="74"/>
      <c r="CO369" s="74"/>
      <c r="CP369" s="109"/>
      <c r="CQ369" s="74"/>
      <c r="CR369" s="74"/>
      <c r="CS369" s="109"/>
      <c r="CT369" s="74"/>
      <c r="CU369" s="74"/>
      <c r="CV369" s="109"/>
      <c r="CW369" s="74"/>
      <c r="CX369" s="74"/>
      <c r="CY369" s="109"/>
      <c r="CZ369" s="74"/>
      <c r="DA369" s="74"/>
      <c r="DB369" s="74"/>
      <c r="DC369" s="74"/>
      <c r="DD369" s="74"/>
      <c r="DE369" s="109"/>
      <c r="DF369" s="74"/>
      <c r="DG369" s="74"/>
      <c r="DH369" s="74"/>
      <c r="DI369" s="78"/>
      <c r="DJ369" s="74"/>
      <c r="DK369" s="109"/>
      <c r="DL369" s="78"/>
      <c r="DM369" s="74"/>
      <c r="DN369" s="109"/>
      <c r="DO369" s="78"/>
      <c r="DP369" s="74"/>
      <c r="DQ369" s="109"/>
      <c r="DR369" s="78"/>
      <c r="DS369" s="74"/>
      <c r="DT369" s="109"/>
      <c r="DU369" s="78"/>
      <c r="DV369" s="74"/>
      <c r="DW369" s="109"/>
      <c r="DX369" s="78">
        <v>2433</v>
      </c>
      <c r="DY369" s="74">
        <v>2433</v>
      </c>
      <c r="DZ369" s="74">
        <f t="shared" si="1671"/>
        <v>100</v>
      </c>
      <c r="EA369" s="78"/>
      <c r="EB369" s="74"/>
      <c r="EC369" s="109"/>
      <c r="ED369" s="78"/>
      <c r="EE369" s="74"/>
      <c r="EF369" s="78"/>
      <c r="EG369" s="78"/>
      <c r="EH369" s="74"/>
      <c r="EI369" s="109"/>
      <c r="EJ369" s="78"/>
      <c r="EK369" s="74"/>
      <c r="EL369" s="78"/>
      <c r="EM369" s="78"/>
      <c r="EN369" s="74"/>
      <c r="EO369" s="109"/>
      <c r="EP369" s="74"/>
      <c r="EQ369" s="74"/>
      <c r="ER369" s="109"/>
      <c r="ES369" s="74"/>
      <c r="ET369" s="74"/>
      <c r="EU369" s="109"/>
      <c r="EV369" s="78"/>
      <c r="EW369" s="74"/>
      <c r="EX369" s="109"/>
      <c r="EY369" s="78"/>
      <c r="EZ369" s="74"/>
      <c r="FA369" s="109"/>
      <c r="FB369" s="78"/>
      <c r="FC369" s="74"/>
      <c r="FD369" s="109"/>
      <c r="FE369" s="78"/>
      <c r="FF369" s="74"/>
      <c r="FG369" s="109"/>
      <c r="FH369" s="78"/>
      <c r="FI369" s="74"/>
      <c r="FJ369" s="109"/>
      <c r="FK369" s="74"/>
      <c r="FL369" s="74"/>
      <c r="FM369" s="109"/>
      <c r="FN369" s="78"/>
      <c r="FO369" s="74"/>
      <c r="FP369" s="109"/>
      <c r="FQ369" s="74"/>
      <c r="FR369" s="74"/>
      <c r="FS369" s="109"/>
      <c r="FT369" s="74"/>
      <c r="FU369" s="74"/>
      <c r="FV369" s="109"/>
      <c r="FW369" s="74"/>
      <c r="FX369" s="74"/>
      <c r="FY369" s="109"/>
      <c r="FZ369" s="74"/>
      <c r="GA369" s="74"/>
      <c r="GB369" s="109"/>
      <c r="GC369" s="74"/>
      <c r="GD369" s="74"/>
      <c r="GE369" s="109"/>
      <c r="GF369" s="74"/>
      <c r="GG369" s="74"/>
      <c r="GH369" s="109"/>
      <c r="GI369" s="74"/>
      <c r="GJ369" s="74"/>
      <c r="GK369" s="109"/>
      <c r="GL369" s="74"/>
      <c r="GM369" s="74"/>
      <c r="GN369" s="109"/>
      <c r="GO369" s="74"/>
      <c r="GP369" s="74"/>
      <c r="GQ369" s="74"/>
      <c r="GR369" s="74"/>
      <c r="GS369" s="74"/>
      <c r="GT369" s="74"/>
      <c r="GU369" s="74"/>
      <c r="GV369" s="74"/>
      <c r="GW369" s="74"/>
      <c r="GX369" s="74"/>
      <c r="GY369" s="74"/>
      <c r="GZ369" s="74"/>
      <c r="HA369" s="74"/>
      <c r="HB369" s="74"/>
      <c r="HC369" s="74"/>
    </row>
    <row r="370" spans="1:211" s="31" customFormat="1" ht="16.5" customHeight="1" x14ac:dyDescent="0.25">
      <c r="A370" s="41" t="s">
        <v>382</v>
      </c>
      <c r="B370" s="134">
        <f t="shared" si="1492"/>
        <v>3305</v>
      </c>
      <c r="C370" s="134">
        <f t="shared" si="1493"/>
        <v>2717.5</v>
      </c>
      <c r="D370" s="74">
        <f t="shared" ref="D370:D372" si="1697">C370/B370*100</f>
        <v>82.223903177004544</v>
      </c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8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>
        <v>1175</v>
      </c>
      <c r="BE370" s="74">
        <v>587.5</v>
      </c>
      <c r="BF370" s="74">
        <f t="shared" si="1448"/>
        <v>50</v>
      </c>
      <c r="BG370" s="74"/>
      <c r="BH370" s="74"/>
      <c r="BI370" s="74"/>
      <c r="BJ370" s="112"/>
      <c r="BK370" s="112"/>
      <c r="BL370" s="112"/>
      <c r="BM370" s="74"/>
      <c r="BN370" s="74"/>
      <c r="BO370" s="109"/>
      <c r="BP370" s="74"/>
      <c r="BQ370" s="74"/>
      <c r="BR370" s="109"/>
      <c r="BS370" s="74"/>
      <c r="BT370" s="74"/>
      <c r="BU370" s="109"/>
      <c r="BV370" s="74"/>
      <c r="BW370" s="74"/>
      <c r="BX370" s="109"/>
      <c r="BY370" s="74"/>
      <c r="BZ370" s="74"/>
      <c r="CA370" s="109"/>
      <c r="CB370" s="74"/>
      <c r="CC370" s="74"/>
      <c r="CD370" s="109"/>
      <c r="CE370" s="74"/>
      <c r="CF370" s="74"/>
      <c r="CG370" s="109"/>
      <c r="CH370" s="74"/>
      <c r="CI370" s="74"/>
      <c r="CJ370" s="109"/>
      <c r="CK370" s="74"/>
      <c r="CL370" s="74"/>
      <c r="CM370" s="109"/>
      <c r="CN370" s="74"/>
      <c r="CO370" s="74"/>
      <c r="CP370" s="109"/>
      <c r="CQ370" s="74"/>
      <c r="CR370" s="74"/>
      <c r="CS370" s="109"/>
      <c r="CT370" s="74"/>
      <c r="CU370" s="74"/>
      <c r="CV370" s="109"/>
      <c r="CW370" s="74"/>
      <c r="CX370" s="74"/>
      <c r="CY370" s="109"/>
      <c r="CZ370" s="74"/>
      <c r="DA370" s="74"/>
      <c r="DB370" s="74"/>
      <c r="DC370" s="74"/>
      <c r="DD370" s="74"/>
      <c r="DE370" s="109"/>
      <c r="DF370" s="74"/>
      <c r="DG370" s="74"/>
      <c r="DH370" s="74"/>
      <c r="DI370" s="78"/>
      <c r="DJ370" s="74"/>
      <c r="DK370" s="109"/>
      <c r="DL370" s="78"/>
      <c r="DM370" s="74"/>
      <c r="DN370" s="109"/>
      <c r="DO370" s="78"/>
      <c r="DP370" s="74"/>
      <c r="DQ370" s="109"/>
      <c r="DR370" s="78"/>
      <c r="DS370" s="74"/>
      <c r="DT370" s="109"/>
      <c r="DU370" s="78"/>
      <c r="DV370" s="74"/>
      <c r="DW370" s="109"/>
      <c r="DX370" s="78">
        <v>2130</v>
      </c>
      <c r="DY370" s="74">
        <v>2130</v>
      </c>
      <c r="DZ370" s="74">
        <f t="shared" si="1671"/>
        <v>100</v>
      </c>
      <c r="EA370" s="78"/>
      <c r="EB370" s="74"/>
      <c r="EC370" s="109"/>
      <c r="ED370" s="78"/>
      <c r="EE370" s="74"/>
      <c r="EF370" s="78"/>
      <c r="EG370" s="78"/>
      <c r="EH370" s="74"/>
      <c r="EI370" s="109"/>
      <c r="EJ370" s="78"/>
      <c r="EK370" s="74"/>
      <c r="EL370" s="78"/>
      <c r="EM370" s="78"/>
      <c r="EN370" s="74"/>
      <c r="EO370" s="109"/>
      <c r="EP370" s="74"/>
      <c r="EQ370" s="74"/>
      <c r="ER370" s="109"/>
      <c r="ES370" s="74"/>
      <c r="ET370" s="74"/>
      <c r="EU370" s="109"/>
      <c r="EV370" s="78"/>
      <c r="EW370" s="74"/>
      <c r="EX370" s="109"/>
      <c r="EY370" s="78"/>
      <c r="EZ370" s="74"/>
      <c r="FA370" s="109"/>
      <c r="FB370" s="78"/>
      <c r="FC370" s="74"/>
      <c r="FD370" s="109"/>
      <c r="FE370" s="78"/>
      <c r="FF370" s="74"/>
      <c r="FG370" s="109"/>
      <c r="FH370" s="78"/>
      <c r="FI370" s="74"/>
      <c r="FJ370" s="109"/>
      <c r="FK370" s="74"/>
      <c r="FL370" s="74"/>
      <c r="FM370" s="109"/>
      <c r="FN370" s="78"/>
      <c r="FO370" s="74"/>
      <c r="FP370" s="109"/>
      <c r="FQ370" s="74"/>
      <c r="FR370" s="74"/>
      <c r="FS370" s="109"/>
      <c r="FT370" s="74"/>
      <c r="FU370" s="74"/>
      <c r="FV370" s="109"/>
      <c r="FW370" s="74"/>
      <c r="FX370" s="74"/>
      <c r="FY370" s="109"/>
      <c r="FZ370" s="74"/>
      <c r="GA370" s="74"/>
      <c r="GB370" s="109"/>
      <c r="GC370" s="74"/>
      <c r="GD370" s="74"/>
      <c r="GE370" s="109"/>
      <c r="GF370" s="74"/>
      <c r="GG370" s="74"/>
      <c r="GH370" s="109"/>
      <c r="GI370" s="74"/>
      <c r="GJ370" s="74"/>
      <c r="GK370" s="109"/>
      <c r="GL370" s="74"/>
      <c r="GM370" s="74"/>
      <c r="GN370" s="109"/>
      <c r="GO370" s="74"/>
      <c r="GP370" s="74"/>
      <c r="GQ370" s="74"/>
      <c r="GR370" s="74"/>
      <c r="GS370" s="74"/>
      <c r="GT370" s="74"/>
      <c r="GU370" s="74"/>
      <c r="GV370" s="74"/>
      <c r="GW370" s="74"/>
      <c r="GX370" s="74"/>
      <c r="GY370" s="74"/>
      <c r="GZ370" s="74"/>
      <c r="HA370" s="74"/>
      <c r="HB370" s="74"/>
      <c r="HC370" s="74"/>
    </row>
    <row r="371" spans="1:211" s="31" customFormat="1" ht="16.5" customHeight="1" x14ac:dyDescent="0.25">
      <c r="A371" s="41" t="s">
        <v>430</v>
      </c>
      <c r="B371" s="134">
        <f t="shared" si="1492"/>
        <v>6385</v>
      </c>
      <c r="C371" s="134">
        <f t="shared" si="1493"/>
        <v>6384.9987999999994</v>
      </c>
      <c r="D371" s="74">
        <f t="shared" si="1697"/>
        <v>99.999981205951443</v>
      </c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8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112"/>
      <c r="BK371" s="112"/>
      <c r="BL371" s="112"/>
      <c r="BM371" s="74"/>
      <c r="BN371" s="74"/>
      <c r="BO371" s="109"/>
      <c r="BP371" s="74"/>
      <c r="BQ371" s="74"/>
      <c r="BR371" s="109"/>
      <c r="BS371" s="74"/>
      <c r="BT371" s="74"/>
      <c r="BU371" s="109"/>
      <c r="BV371" s="74"/>
      <c r="BW371" s="74"/>
      <c r="BX371" s="109"/>
      <c r="BY371" s="74"/>
      <c r="BZ371" s="74"/>
      <c r="CA371" s="109"/>
      <c r="CB371" s="74"/>
      <c r="CC371" s="74"/>
      <c r="CD371" s="109"/>
      <c r="CE371" s="74"/>
      <c r="CF371" s="74"/>
      <c r="CG371" s="109"/>
      <c r="CH371" s="74"/>
      <c r="CI371" s="74"/>
      <c r="CJ371" s="109"/>
      <c r="CK371" s="74"/>
      <c r="CL371" s="74"/>
      <c r="CM371" s="109"/>
      <c r="CN371" s="74"/>
      <c r="CO371" s="74"/>
      <c r="CP371" s="109"/>
      <c r="CQ371" s="74"/>
      <c r="CR371" s="74"/>
      <c r="CS371" s="109"/>
      <c r="CT371" s="74"/>
      <c r="CU371" s="74"/>
      <c r="CV371" s="109"/>
      <c r="CW371" s="74"/>
      <c r="CX371" s="74"/>
      <c r="CY371" s="109"/>
      <c r="CZ371" s="74">
        <v>1000</v>
      </c>
      <c r="DA371" s="74">
        <v>1000</v>
      </c>
      <c r="DB371" s="74">
        <f>DA371/CZ371*100</f>
        <v>100</v>
      </c>
      <c r="DC371" s="74"/>
      <c r="DD371" s="74"/>
      <c r="DE371" s="109"/>
      <c r="DF371" s="74"/>
      <c r="DG371" s="74"/>
      <c r="DH371" s="74"/>
      <c r="DI371" s="78"/>
      <c r="DJ371" s="74"/>
      <c r="DK371" s="109"/>
      <c r="DL371" s="78"/>
      <c r="DM371" s="74"/>
      <c r="DN371" s="109"/>
      <c r="DO371" s="78"/>
      <c r="DP371" s="74"/>
      <c r="DQ371" s="109"/>
      <c r="DR371" s="78"/>
      <c r="DS371" s="74"/>
      <c r="DT371" s="109"/>
      <c r="DU371" s="78"/>
      <c r="DV371" s="74"/>
      <c r="DW371" s="109"/>
      <c r="DX371" s="78">
        <v>5385</v>
      </c>
      <c r="DY371" s="74">
        <v>5384.9987999999994</v>
      </c>
      <c r="DZ371" s="74">
        <f t="shared" si="1671"/>
        <v>99.999977715877435</v>
      </c>
      <c r="EA371" s="78"/>
      <c r="EB371" s="74"/>
      <c r="EC371" s="109"/>
      <c r="ED371" s="78"/>
      <c r="EE371" s="74"/>
      <c r="EF371" s="78"/>
      <c r="EG371" s="78"/>
      <c r="EH371" s="74"/>
      <c r="EI371" s="109"/>
      <c r="EJ371" s="78"/>
      <c r="EK371" s="74"/>
      <c r="EL371" s="78"/>
      <c r="EM371" s="78"/>
      <c r="EN371" s="74"/>
      <c r="EO371" s="109"/>
      <c r="EP371" s="74"/>
      <c r="EQ371" s="74"/>
      <c r="ER371" s="109"/>
      <c r="ES371" s="74"/>
      <c r="ET371" s="74"/>
      <c r="EU371" s="109"/>
      <c r="EV371" s="78"/>
      <c r="EW371" s="74"/>
      <c r="EX371" s="109"/>
      <c r="EY371" s="78"/>
      <c r="EZ371" s="74"/>
      <c r="FA371" s="109"/>
      <c r="FB371" s="78"/>
      <c r="FC371" s="74"/>
      <c r="FD371" s="109"/>
      <c r="FE371" s="78"/>
      <c r="FF371" s="74"/>
      <c r="FG371" s="109"/>
      <c r="FH371" s="78"/>
      <c r="FI371" s="74"/>
      <c r="FJ371" s="109"/>
      <c r="FK371" s="74"/>
      <c r="FL371" s="74"/>
      <c r="FM371" s="109"/>
      <c r="FN371" s="78"/>
      <c r="FO371" s="74"/>
      <c r="FP371" s="109"/>
      <c r="FQ371" s="74"/>
      <c r="FR371" s="74"/>
      <c r="FS371" s="109"/>
      <c r="FT371" s="74"/>
      <c r="FU371" s="74"/>
      <c r="FV371" s="109"/>
      <c r="FW371" s="74"/>
      <c r="FX371" s="74"/>
      <c r="FY371" s="109"/>
      <c r="FZ371" s="74"/>
      <c r="GA371" s="74"/>
      <c r="GB371" s="109"/>
      <c r="GC371" s="74"/>
      <c r="GD371" s="74"/>
      <c r="GE371" s="109"/>
      <c r="GF371" s="74"/>
      <c r="GG371" s="74"/>
      <c r="GH371" s="109"/>
      <c r="GI371" s="74"/>
      <c r="GJ371" s="74"/>
      <c r="GK371" s="109"/>
      <c r="GL371" s="74"/>
      <c r="GM371" s="74"/>
      <c r="GN371" s="109"/>
      <c r="GO371" s="74"/>
      <c r="GP371" s="74"/>
      <c r="GQ371" s="74"/>
      <c r="GR371" s="74"/>
      <c r="GS371" s="74"/>
      <c r="GT371" s="74"/>
      <c r="GU371" s="74"/>
      <c r="GV371" s="74"/>
      <c r="GW371" s="74"/>
      <c r="GX371" s="74"/>
      <c r="GY371" s="74"/>
      <c r="GZ371" s="74"/>
      <c r="HA371" s="74"/>
      <c r="HB371" s="74"/>
      <c r="HC371" s="74"/>
    </row>
    <row r="372" spans="1:211" s="31" customFormat="1" ht="16.5" customHeight="1" x14ac:dyDescent="0.25">
      <c r="A372" s="41" t="s">
        <v>616</v>
      </c>
      <c r="B372" s="134">
        <f t="shared" si="1492"/>
        <v>2868</v>
      </c>
      <c r="C372" s="134">
        <f t="shared" si="1493"/>
        <v>2868</v>
      </c>
      <c r="D372" s="74">
        <f t="shared" si="1697"/>
        <v>100</v>
      </c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8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112"/>
      <c r="BK372" s="112"/>
      <c r="BL372" s="112"/>
      <c r="BM372" s="74"/>
      <c r="BN372" s="74"/>
      <c r="BO372" s="109"/>
      <c r="BP372" s="74"/>
      <c r="BQ372" s="74"/>
      <c r="BR372" s="109"/>
      <c r="BS372" s="74"/>
      <c r="BT372" s="74"/>
      <c r="BU372" s="109"/>
      <c r="BV372" s="74"/>
      <c r="BW372" s="74"/>
      <c r="BX372" s="109"/>
      <c r="BY372" s="74"/>
      <c r="BZ372" s="74"/>
      <c r="CA372" s="109"/>
      <c r="CB372" s="74"/>
      <c r="CC372" s="74"/>
      <c r="CD372" s="109"/>
      <c r="CE372" s="74"/>
      <c r="CF372" s="74"/>
      <c r="CG372" s="109"/>
      <c r="CH372" s="74"/>
      <c r="CI372" s="74"/>
      <c r="CJ372" s="109"/>
      <c r="CK372" s="74"/>
      <c r="CL372" s="74"/>
      <c r="CM372" s="109"/>
      <c r="CN372" s="74"/>
      <c r="CO372" s="74"/>
      <c r="CP372" s="109"/>
      <c r="CQ372" s="74"/>
      <c r="CR372" s="74"/>
      <c r="CS372" s="109"/>
      <c r="CT372" s="74"/>
      <c r="CU372" s="74"/>
      <c r="CV372" s="109"/>
      <c r="CW372" s="74"/>
      <c r="CX372" s="74"/>
      <c r="CY372" s="109"/>
      <c r="CZ372" s="74"/>
      <c r="DA372" s="74"/>
      <c r="DB372" s="109"/>
      <c r="DC372" s="74"/>
      <c r="DD372" s="74"/>
      <c r="DE372" s="109"/>
      <c r="DF372" s="74"/>
      <c r="DG372" s="74"/>
      <c r="DH372" s="74"/>
      <c r="DI372" s="78"/>
      <c r="DJ372" s="74"/>
      <c r="DK372" s="109"/>
      <c r="DL372" s="78"/>
      <c r="DM372" s="74"/>
      <c r="DN372" s="109"/>
      <c r="DO372" s="78"/>
      <c r="DP372" s="74"/>
      <c r="DQ372" s="109"/>
      <c r="DR372" s="78"/>
      <c r="DS372" s="74"/>
      <c r="DT372" s="109"/>
      <c r="DU372" s="78"/>
      <c r="DV372" s="74"/>
      <c r="DW372" s="109"/>
      <c r="DX372" s="78">
        <v>2868</v>
      </c>
      <c r="DY372" s="74">
        <v>2868</v>
      </c>
      <c r="DZ372" s="74">
        <f t="shared" si="1671"/>
        <v>100</v>
      </c>
      <c r="EA372" s="78"/>
      <c r="EB372" s="74"/>
      <c r="EC372" s="109"/>
      <c r="ED372" s="78"/>
      <c r="EE372" s="74"/>
      <c r="EF372" s="78"/>
      <c r="EG372" s="78"/>
      <c r="EH372" s="74"/>
      <c r="EI372" s="109"/>
      <c r="EJ372" s="78"/>
      <c r="EK372" s="74"/>
      <c r="EL372" s="78"/>
      <c r="EM372" s="78"/>
      <c r="EN372" s="74"/>
      <c r="EO372" s="109"/>
      <c r="EP372" s="74"/>
      <c r="EQ372" s="74"/>
      <c r="ER372" s="109"/>
      <c r="ES372" s="74"/>
      <c r="ET372" s="74"/>
      <c r="EU372" s="109"/>
      <c r="EV372" s="78"/>
      <c r="EW372" s="74"/>
      <c r="EX372" s="109"/>
      <c r="EY372" s="78"/>
      <c r="EZ372" s="74"/>
      <c r="FA372" s="109"/>
      <c r="FB372" s="78"/>
      <c r="FC372" s="74"/>
      <c r="FD372" s="109"/>
      <c r="FE372" s="78"/>
      <c r="FF372" s="74"/>
      <c r="FG372" s="109"/>
      <c r="FH372" s="78"/>
      <c r="FI372" s="74"/>
      <c r="FJ372" s="109"/>
      <c r="FK372" s="74"/>
      <c r="FL372" s="74"/>
      <c r="FM372" s="109"/>
      <c r="FN372" s="78"/>
      <c r="FO372" s="74"/>
      <c r="FP372" s="109"/>
      <c r="FQ372" s="74"/>
      <c r="FR372" s="74"/>
      <c r="FS372" s="109"/>
      <c r="FT372" s="74"/>
      <c r="FU372" s="74"/>
      <c r="FV372" s="109"/>
      <c r="FW372" s="74"/>
      <c r="FX372" s="74"/>
      <c r="FY372" s="109"/>
      <c r="FZ372" s="74"/>
      <c r="GA372" s="74"/>
      <c r="GB372" s="109"/>
      <c r="GC372" s="74"/>
      <c r="GD372" s="74"/>
      <c r="GE372" s="109"/>
      <c r="GF372" s="74"/>
      <c r="GG372" s="74"/>
      <c r="GH372" s="109"/>
      <c r="GI372" s="74"/>
      <c r="GJ372" s="74"/>
      <c r="GK372" s="109"/>
      <c r="GL372" s="74"/>
      <c r="GM372" s="74"/>
      <c r="GN372" s="109"/>
      <c r="GO372" s="74"/>
      <c r="GP372" s="74"/>
      <c r="GQ372" s="74"/>
      <c r="GR372" s="74"/>
      <c r="GS372" s="74"/>
      <c r="GT372" s="74"/>
      <c r="GU372" s="74"/>
      <c r="GV372" s="74"/>
      <c r="GW372" s="74"/>
      <c r="GX372" s="74"/>
      <c r="GY372" s="74"/>
      <c r="GZ372" s="74"/>
      <c r="HA372" s="74"/>
      <c r="HB372" s="74"/>
      <c r="HC372" s="74"/>
    </row>
    <row r="373" spans="1:211" s="32" customFormat="1" ht="31.5" customHeight="1" x14ac:dyDescent="0.25">
      <c r="A373" s="40" t="s">
        <v>390</v>
      </c>
      <c r="B373" s="133">
        <f t="shared" si="1492"/>
        <v>172639.99897999997</v>
      </c>
      <c r="C373" s="133">
        <f t="shared" si="1493"/>
        <v>139410.52062</v>
      </c>
      <c r="D373" s="91">
        <f t="shared" ref="D373" si="1698">C373/B373*100</f>
        <v>80.752155609170529</v>
      </c>
      <c r="E373" s="92">
        <f t="shared" ref="E373:BL373" si="1699">E374+E375+E376+E377+E378+E379+E380+E381</f>
        <v>0</v>
      </c>
      <c r="F373" s="92">
        <f t="shared" si="1699"/>
        <v>0</v>
      </c>
      <c r="G373" s="92">
        <f t="shared" si="1699"/>
        <v>0</v>
      </c>
      <c r="H373" s="92">
        <f t="shared" si="1699"/>
        <v>0</v>
      </c>
      <c r="I373" s="92">
        <f t="shared" si="1699"/>
        <v>0</v>
      </c>
      <c r="J373" s="92">
        <f t="shared" si="1699"/>
        <v>0</v>
      </c>
      <c r="K373" s="92">
        <f t="shared" ref="K373:M373" si="1700">K374+K375+K376+K377+K378+K379+K380+K381</f>
        <v>0</v>
      </c>
      <c r="L373" s="92">
        <f t="shared" si="1700"/>
        <v>0</v>
      </c>
      <c r="M373" s="92">
        <f t="shared" si="1700"/>
        <v>0</v>
      </c>
      <c r="N373" s="92">
        <f t="shared" ref="N373:P373" si="1701">N374+N375+N376+N377+N378+N379+N380+N381</f>
        <v>0</v>
      </c>
      <c r="O373" s="92">
        <f t="shared" si="1701"/>
        <v>0</v>
      </c>
      <c r="P373" s="92">
        <f t="shared" si="1701"/>
        <v>0</v>
      </c>
      <c r="Q373" s="92">
        <f t="shared" ref="Q373:S373" si="1702">Q374+Q375+Q376+Q377+Q378+Q379+Q380+Q381</f>
        <v>0</v>
      </c>
      <c r="R373" s="92">
        <f t="shared" si="1702"/>
        <v>0</v>
      </c>
      <c r="S373" s="92">
        <f t="shared" si="1702"/>
        <v>0</v>
      </c>
      <c r="T373" s="92">
        <f t="shared" ref="T373:V373" si="1703">T374+T375+T376+T377+T378+T379+T380+T381</f>
        <v>0</v>
      </c>
      <c r="U373" s="92">
        <f t="shared" si="1703"/>
        <v>0</v>
      </c>
      <c r="V373" s="92">
        <f t="shared" si="1703"/>
        <v>0</v>
      </c>
      <c r="W373" s="92">
        <f t="shared" ref="W373:Y373" si="1704">W374+W375+W376+W377+W378+W379+W380+W381</f>
        <v>0</v>
      </c>
      <c r="X373" s="92">
        <f t="shared" si="1704"/>
        <v>0</v>
      </c>
      <c r="Y373" s="92">
        <f t="shared" si="1704"/>
        <v>0</v>
      </c>
      <c r="Z373" s="92">
        <f t="shared" si="1699"/>
        <v>533.10599999999999</v>
      </c>
      <c r="AA373" s="92">
        <f t="shared" si="1699"/>
        <v>306.75180999999998</v>
      </c>
      <c r="AB373" s="92">
        <f t="shared" si="1655"/>
        <v>57.540491009292708</v>
      </c>
      <c r="AC373" s="92">
        <f t="shared" si="1699"/>
        <v>0</v>
      </c>
      <c r="AD373" s="92">
        <f t="shared" si="1699"/>
        <v>0</v>
      </c>
      <c r="AE373" s="92">
        <f t="shared" si="1699"/>
        <v>0</v>
      </c>
      <c r="AF373" s="92">
        <f t="shared" si="1699"/>
        <v>0</v>
      </c>
      <c r="AG373" s="92">
        <f t="shared" si="1699"/>
        <v>0</v>
      </c>
      <c r="AH373" s="92">
        <f t="shared" si="1699"/>
        <v>0</v>
      </c>
      <c r="AI373" s="92">
        <f t="shared" si="1699"/>
        <v>0</v>
      </c>
      <c r="AJ373" s="92">
        <f t="shared" si="1699"/>
        <v>0</v>
      </c>
      <c r="AK373" s="92">
        <f t="shared" si="1699"/>
        <v>0</v>
      </c>
      <c r="AL373" s="92">
        <f t="shared" si="1699"/>
        <v>0</v>
      </c>
      <c r="AM373" s="92">
        <f t="shared" si="1699"/>
        <v>0</v>
      </c>
      <c r="AN373" s="91"/>
      <c r="AO373" s="92">
        <f t="shared" si="1699"/>
        <v>0</v>
      </c>
      <c r="AP373" s="92">
        <f t="shared" si="1699"/>
        <v>0</v>
      </c>
      <c r="AQ373" s="92">
        <f t="shared" si="1699"/>
        <v>0</v>
      </c>
      <c r="AR373" s="92">
        <f t="shared" ref="AR373:AS373" si="1705">AR374+AR375+AR376+AR377+AR378+AR379+AR380+AR381</f>
        <v>98.634</v>
      </c>
      <c r="AS373" s="92">
        <f t="shared" si="1705"/>
        <v>98.634</v>
      </c>
      <c r="AT373" s="91">
        <f>AS373/AR373*100</f>
        <v>100</v>
      </c>
      <c r="AU373" s="92"/>
      <c r="AV373" s="92"/>
      <c r="AW373" s="91"/>
      <c r="AX373" s="92"/>
      <c r="AY373" s="92"/>
      <c r="AZ373" s="91"/>
      <c r="BA373" s="92">
        <f t="shared" si="1699"/>
        <v>0</v>
      </c>
      <c r="BB373" s="92">
        <f t="shared" si="1699"/>
        <v>0</v>
      </c>
      <c r="BC373" s="92">
        <f t="shared" si="1699"/>
        <v>0</v>
      </c>
      <c r="BD373" s="92">
        <f t="shared" si="1699"/>
        <v>2864.1544800000001</v>
      </c>
      <c r="BE373" s="92">
        <f t="shared" si="1699"/>
        <v>0</v>
      </c>
      <c r="BF373" s="91">
        <f t="shared" si="1448"/>
        <v>0</v>
      </c>
      <c r="BG373" s="92">
        <f t="shared" si="1699"/>
        <v>3000</v>
      </c>
      <c r="BH373" s="92">
        <f t="shared" si="1699"/>
        <v>2999.9960499999997</v>
      </c>
      <c r="BI373" s="91">
        <f t="shared" ref="BI373" si="1706">BH373/BG373*100</f>
        <v>99.999868333333325</v>
      </c>
      <c r="BJ373" s="92">
        <f t="shared" si="1699"/>
        <v>21422.2</v>
      </c>
      <c r="BK373" s="92">
        <f t="shared" si="1699"/>
        <v>12537.134269999999</v>
      </c>
      <c r="BL373" s="92">
        <f t="shared" si="1699"/>
        <v>58.524027737580631</v>
      </c>
      <c r="BM373" s="92">
        <f t="shared" ref="BM373:DG373" si="1707">BM374+BM375+BM376+BM377+BM378+BM379+BM380+BM381</f>
        <v>0</v>
      </c>
      <c r="BN373" s="92">
        <f t="shared" si="1707"/>
        <v>0</v>
      </c>
      <c r="BO373" s="92">
        <f t="shared" si="1707"/>
        <v>0</v>
      </c>
      <c r="BP373" s="92">
        <f t="shared" ref="BP373:BR373" si="1708">BP374+BP375+BP376+BP377+BP378+BP379+BP380+BP381</f>
        <v>0</v>
      </c>
      <c r="BQ373" s="92">
        <f t="shared" si="1708"/>
        <v>0</v>
      </c>
      <c r="BR373" s="92">
        <f t="shared" si="1708"/>
        <v>0</v>
      </c>
      <c r="BS373" s="92">
        <f t="shared" si="1707"/>
        <v>4044.4</v>
      </c>
      <c r="BT373" s="92">
        <f t="shared" si="1707"/>
        <v>2292.9348999999997</v>
      </c>
      <c r="BU373" s="92">
        <f t="shared" si="121"/>
        <v>56.694068341410343</v>
      </c>
      <c r="BV373" s="92">
        <f t="shared" ref="BV373:BW373" si="1709">BV374+BV375+BV376+BV377+BV378+BV379+BV380+BV381</f>
        <v>610</v>
      </c>
      <c r="BW373" s="92">
        <f t="shared" si="1709"/>
        <v>0</v>
      </c>
      <c r="BX373" s="92">
        <f t="shared" ref="BX373:BX374" si="1710">BW373/BV373*100</f>
        <v>0</v>
      </c>
      <c r="BY373" s="92">
        <f t="shared" ref="BY373:BZ373" si="1711">BY374+BY375+BY376+BY377+BY378+BY379+BY380+BY381</f>
        <v>840</v>
      </c>
      <c r="BZ373" s="92">
        <f t="shared" si="1711"/>
        <v>11.837</v>
      </c>
      <c r="CA373" s="92">
        <f t="shared" ref="CA373:CA374" si="1712">BZ373/BY373*100</f>
        <v>1.4091666666666665</v>
      </c>
      <c r="CB373" s="92">
        <f t="shared" si="1707"/>
        <v>16524.849999999999</v>
      </c>
      <c r="CC373" s="92">
        <f t="shared" si="1707"/>
        <v>8133.0406800000001</v>
      </c>
      <c r="CD373" s="91">
        <f t="shared" ref="CD373" si="1713">CC373/CB373*100</f>
        <v>49.217031803616983</v>
      </c>
      <c r="CE373" s="92">
        <f t="shared" si="1707"/>
        <v>44510.9</v>
      </c>
      <c r="CF373" s="92">
        <f t="shared" si="1707"/>
        <v>44126.610820000002</v>
      </c>
      <c r="CG373" s="92">
        <f t="shared" si="1707"/>
        <v>99.136640283615932</v>
      </c>
      <c r="CH373" s="92">
        <f t="shared" ref="CH373:CJ373" si="1714">CH374+CH375+CH376+CH377+CH378+CH379+CH380+CH381</f>
        <v>25855.41</v>
      </c>
      <c r="CI373" s="92">
        <f t="shared" si="1714"/>
        <v>22625.1332</v>
      </c>
      <c r="CJ373" s="92">
        <f t="shared" si="1714"/>
        <v>87.506379515931101</v>
      </c>
      <c r="CK373" s="92">
        <f t="shared" si="1707"/>
        <v>186.31229999999999</v>
      </c>
      <c r="CL373" s="92">
        <f t="shared" si="1707"/>
        <v>186.31229999999999</v>
      </c>
      <c r="CM373" s="91">
        <f t="shared" ref="CM373" si="1715">CL373/CK373*100</f>
        <v>100</v>
      </c>
      <c r="CN373" s="92">
        <f t="shared" si="1707"/>
        <v>0</v>
      </c>
      <c r="CO373" s="92">
        <f t="shared" si="1707"/>
        <v>0</v>
      </c>
      <c r="CP373" s="92">
        <f t="shared" si="1707"/>
        <v>0</v>
      </c>
      <c r="CQ373" s="92">
        <f t="shared" ref="CQ373:CS373" si="1716">CQ374+CQ375+CQ376+CQ377+CQ378+CQ379+CQ380+CQ381</f>
        <v>0</v>
      </c>
      <c r="CR373" s="92">
        <f t="shared" si="1716"/>
        <v>0</v>
      </c>
      <c r="CS373" s="92">
        <f t="shared" si="1716"/>
        <v>0</v>
      </c>
      <c r="CT373" s="92">
        <f t="shared" si="1707"/>
        <v>0</v>
      </c>
      <c r="CU373" s="92">
        <f t="shared" si="1707"/>
        <v>0</v>
      </c>
      <c r="CV373" s="92">
        <f t="shared" si="1707"/>
        <v>0</v>
      </c>
      <c r="CW373" s="92">
        <f t="shared" si="1707"/>
        <v>0</v>
      </c>
      <c r="CX373" s="92">
        <f t="shared" si="1707"/>
        <v>0</v>
      </c>
      <c r="CY373" s="92">
        <f t="shared" si="1707"/>
        <v>0</v>
      </c>
      <c r="CZ373" s="92">
        <f t="shared" si="1707"/>
        <v>0</v>
      </c>
      <c r="DA373" s="92">
        <f t="shared" si="1707"/>
        <v>0</v>
      </c>
      <c r="DB373" s="91"/>
      <c r="DC373" s="92">
        <f t="shared" si="1707"/>
        <v>159.19999999999999</v>
      </c>
      <c r="DD373" s="92">
        <f t="shared" si="1707"/>
        <v>0</v>
      </c>
      <c r="DE373" s="92">
        <f t="shared" si="1707"/>
        <v>0</v>
      </c>
      <c r="DF373" s="92">
        <f t="shared" si="1707"/>
        <v>4511.6401999999998</v>
      </c>
      <c r="DG373" s="92">
        <f t="shared" si="1707"/>
        <v>4511.6401999999998</v>
      </c>
      <c r="DH373" s="92">
        <f t="shared" ref="DH373:DH382" si="1717">DG373/DF373*100</f>
        <v>100</v>
      </c>
      <c r="DI373" s="92">
        <f t="shared" ref="DI373:DY373" si="1718">DI374+DI375+DI376+DI377+DI378+DI379+DI380+DI381</f>
        <v>0</v>
      </c>
      <c r="DJ373" s="92">
        <f t="shared" si="1718"/>
        <v>0</v>
      </c>
      <c r="DK373" s="92">
        <f t="shared" si="1718"/>
        <v>0</v>
      </c>
      <c r="DL373" s="92">
        <f t="shared" ref="DL373:DN373" si="1719">DL374+DL375+DL376+DL377+DL378+DL379+DL380+DL381</f>
        <v>0</v>
      </c>
      <c r="DM373" s="92">
        <f t="shared" si="1719"/>
        <v>0</v>
      </c>
      <c r="DN373" s="92">
        <f t="shared" si="1719"/>
        <v>0</v>
      </c>
      <c r="DO373" s="92">
        <f t="shared" ref="DO373:DQ373" si="1720">DO374+DO375+DO376+DO377+DO378+DO379+DO380+DO381</f>
        <v>0</v>
      </c>
      <c r="DP373" s="92">
        <f t="shared" si="1720"/>
        <v>0</v>
      </c>
      <c r="DQ373" s="92">
        <f t="shared" si="1720"/>
        <v>0</v>
      </c>
      <c r="DR373" s="92">
        <f t="shared" ref="DR373:DT373" si="1721">DR374+DR375+DR376+DR377+DR378+DR379+DR380+DR381</f>
        <v>0</v>
      </c>
      <c r="DS373" s="92">
        <f t="shared" si="1721"/>
        <v>0</v>
      </c>
      <c r="DT373" s="92">
        <f t="shared" si="1721"/>
        <v>0</v>
      </c>
      <c r="DU373" s="92">
        <f t="shared" si="1718"/>
        <v>6774.5</v>
      </c>
      <c r="DV373" s="92">
        <f t="shared" si="1718"/>
        <v>4946.9798799999999</v>
      </c>
      <c r="DW373" s="92">
        <f t="shared" si="132"/>
        <v>73.023542401653259</v>
      </c>
      <c r="DX373" s="92">
        <f t="shared" si="1718"/>
        <v>26454</v>
      </c>
      <c r="DY373" s="92">
        <f t="shared" si="1718"/>
        <v>25786.930850000001</v>
      </c>
      <c r="DZ373" s="91">
        <f t="shared" si="1671"/>
        <v>97.478380774174042</v>
      </c>
      <c r="EA373" s="92">
        <f t="shared" ref="EA373:EB373" si="1722">EA374+EA375+EA376+EA377+EA378+EA379+EA380+EA381</f>
        <v>2235.8000000000002</v>
      </c>
      <c r="EB373" s="92">
        <f t="shared" si="1722"/>
        <v>697.55442000000005</v>
      </c>
      <c r="EC373" s="92">
        <f>EB373/EA373*100</f>
        <v>31.199321048394314</v>
      </c>
      <c r="ED373" s="92">
        <f t="shared" ref="ED373:EE373" si="1723">ED374+ED375+ED376+ED377+ED378+ED379+ED380+ED381</f>
        <v>350</v>
      </c>
      <c r="EE373" s="92">
        <f t="shared" si="1723"/>
        <v>0</v>
      </c>
      <c r="EF373" s="92">
        <f t="shared" ref="EF373:EF374" si="1724">EE373/ED373*100</f>
        <v>0</v>
      </c>
      <c r="EG373" s="92">
        <f t="shared" ref="EG373:EH373" si="1725">EG374+EG375+EG376+EG377+EG378+EG379+EG380+EG381</f>
        <v>600</v>
      </c>
      <c r="EH373" s="92">
        <f t="shared" si="1725"/>
        <v>54.29</v>
      </c>
      <c r="EI373" s="92">
        <f>EH373/EG373*100</f>
        <v>9.0483333333333338</v>
      </c>
      <c r="EJ373" s="92">
        <f t="shared" ref="EJ373:EK373" si="1726">EJ374+EJ375+EJ376+EJ377+EJ378+EJ379+EJ380+EJ381</f>
        <v>3137.4920000000002</v>
      </c>
      <c r="EK373" s="92">
        <f t="shared" si="1726"/>
        <v>3137.4920000000002</v>
      </c>
      <c r="EL373" s="92">
        <f t="shared" ref="EL373:EL374" si="1727">EK373/EJ373*100</f>
        <v>100</v>
      </c>
      <c r="EM373" s="92">
        <f t="shared" ref="EM373:EQ373" si="1728">EM374+EM375+EM376+EM377+EM378+EM379+EM380+EM381</f>
        <v>0</v>
      </c>
      <c r="EN373" s="92">
        <f t="shared" si="1728"/>
        <v>0</v>
      </c>
      <c r="EO373" s="92">
        <f t="shared" si="1728"/>
        <v>0</v>
      </c>
      <c r="EP373" s="92">
        <f t="shared" si="1728"/>
        <v>5200</v>
      </c>
      <c r="EQ373" s="92">
        <f t="shared" si="1728"/>
        <v>4957.2482399999999</v>
      </c>
      <c r="ER373" s="92">
        <f t="shared" ref="ER373:ER374" si="1729">EQ373/EP373*100</f>
        <v>95.331696923076919</v>
      </c>
      <c r="ES373" s="92">
        <f t="shared" ref="ES373:ET373" si="1730">ES374+ES375+ES376+ES377+ES378+ES379+ES380+ES381</f>
        <v>2000</v>
      </c>
      <c r="ET373" s="92">
        <f t="shared" si="1730"/>
        <v>2000</v>
      </c>
      <c r="EU373" s="92">
        <f t="shared" ref="EU373:EU374" si="1731">ET373/ES373*100</f>
        <v>100</v>
      </c>
      <c r="EV373" s="92">
        <f t="shared" ref="EV373:EX373" si="1732">EV374+EV375+EV376+EV377+EV378+EV379+EV380+EV381</f>
        <v>0</v>
      </c>
      <c r="EW373" s="92">
        <f t="shared" si="1732"/>
        <v>0</v>
      </c>
      <c r="EX373" s="92">
        <f t="shared" si="1732"/>
        <v>0</v>
      </c>
      <c r="EY373" s="92">
        <f t="shared" ref="EY373:FA373" si="1733">EY374+EY375+EY376+EY377+EY378+EY379+EY380+EY381</f>
        <v>0</v>
      </c>
      <c r="EZ373" s="92">
        <f t="shared" si="1733"/>
        <v>0</v>
      </c>
      <c r="FA373" s="92">
        <f t="shared" si="1733"/>
        <v>0</v>
      </c>
      <c r="FB373" s="92">
        <f t="shared" ref="FB373:FD373" si="1734">FB374+FB375+FB376+FB377+FB378+FB379+FB380+FB381</f>
        <v>0</v>
      </c>
      <c r="FC373" s="92">
        <f t="shared" si="1734"/>
        <v>0</v>
      </c>
      <c r="FD373" s="92">
        <f t="shared" si="1734"/>
        <v>0</v>
      </c>
      <c r="FE373" s="92">
        <f t="shared" ref="FE373:FG373" si="1735">FE374+FE375+FE376+FE377+FE378+FE379+FE380+FE381</f>
        <v>0</v>
      </c>
      <c r="FF373" s="92">
        <f t="shared" si="1735"/>
        <v>0</v>
      </c>
      <c r="FG373" s="92">
        <f t="shared" si="1735"/>
        <v>0</v>
      </c>
      <c r="FH373" s="92">
        <f t="shared" ref="FH373:FL373" si="1736">FH374+FH375+FH376+FH377+FH378+FH379+FH380+FH381</f>
        <v>0</v>
      </c>
      <c r="FI373" s="92">
        <f t="shared" si="1736"/>
        <v>0</v>
      </c>
      <c r="FJ373" s="92">
        <f t="shared" si="1736"/>
        <v>0</v>
      </c>
      <c r="FK373" s="92"/>
      <c r="FL373" s="92">
        <f t="shared" si="1736"/>
        <v>0</v>
      </c>
      <c r="FM373" s="92"/>
      <c r="FN373" s="92">
        <f t="shared" ref="FN373:FP373" si="1737">FN374+FN375+FN376+FN377+FN378+FN379+FN380+FN381</f>
        <v>0</v>
      </c>
      <c r="FO373" s="92">
        <f t="shared" si="1737"/>
        <v>0</v>
      </c>
      <c r="FP373" s="92">
        <f t="shared" si="1737"/>
        <v>0</v>
      </c>
      <c r="FQ373" s="92"/>
      <c r="FR373" s="92">
        <f t="shared" ref="FR373" si="1738">FR374+FR375+FR376+FR377+FR378+FR379+FR380+FR381</f>
        <v>0</v>
      </c>
      <c r="FS373" s="92"/>
      <c r="FT373" s="92">
        <f t="shared" ref="FT373:FU373" si="1739">FT374+FT375+FT376+FT377+FT378+FT379+FT380+FT381</f>
        <v>0</v>
      </c>
      <c r="FU373" s="92">
        <f t="shared" si="1739"/>
        <v>0</v>
      </c>
      <c r="FV373" s="92"/>
      <c r="FW373" s="92">
        <f t="shared" ref="FW373:FX373" si="1740">FW374+FW375+FW376+FW377+FW378+FW379+FW380+FW381</f>
        <v>0</v>
      </c>
      <c r="FX373" s="92">
        <f t="shared" si="1740"/>
        <v>0</v>
      </c>
      <c r="FY373" s="92"/>
      <c r="FZ373" s="92">
        <f t="shared" ref="FZ373:GA373" si="1741">FZ374+FZ375+FZ376+FZ377+FZ378+FZ379+FZ380+FZ381</f>
        <v>0</v>
      </c>
      <c r="GA373" s="92">
        <f t="shared" si="1741"/>
        <v>0</v>
      </c>
      <c r="GB373" s="92"/>
      <c r="GC373" s="92">
        <f t="shared" ref="GC373:GD373" si="1742">GC374+GC375+GC376+GC377+GC378+GC379+GC380+GC381</f>
        <v>0</v>
      </c>
      <c r="GD373" s="92">
        <f t="shared" si="1742"/>
        <v>0</v>
      </c>
      <c r="GE373" s="92"/>
      <c r="GF373" s="92">
        <f t="shared" ref="GF373:GG373" si="1743">GF374+GF375+GF376+GF377+GF378+GF379+GF380+GF381</f>
        <v>0</v>
      </c>
      <c r="GG373" s="92">
        <f t="shared" si="1743"/>
        <v>0</v>
      </c>
      <c r="GH373" s="92"/>
      <c r="GI373" s="92">
        <f t="shared" ref="GI373:GJ373" si="1744">GI374+GI375+GI376+GI377+GI378+GI379+GI380+GI381</f>
        <v>0</v>
      </c>
      <c r="GJ373" s="92">
        <f t="shared" si="1744"/>
        <v>0</v>
      </c>
      <c r="GK373" s="92"/>
      <c r="GL373" s="92">
        <f t="shared" ref="GL373:GM373" si="1745">GL374+GL375+GL376+GL377+GL378+GL379+GL380+GL381</f>
        <v>0</v>
      </c>
      <c r="GM373" s="92">
        <f t="shared" si="1745"/>
        <v>0</v>
      </c>
      <c r="GN373" s="92"/>
      <c r="GO373" s="92">
        <f t="shared" ref="GO373:GQ373" si="1746">GO374+GO375+GO376+GO377+GO378+GO379+GO380+GO381</f>
        <v>0</v>
      </c>
      <c r="GP373" s="92">
        <f t="shared" si="1746"/>
        <v>0</v>
      </c>
      <c r="GQ373" s="92">
        <f t="shared" si="1746"/>
        <v>0</v>
      </c>
      <c r="GR373" s="92">
        <f t="shared" ref="GR373:GT373" si="1747">GR374+GR375+GR376+GR377+GR378+GR379+GR380+GR381</f>
        <v>0</v>
      </c>
      <c r="GS373" s="92">
        <f t="shared" si="1747"/>
        <v>0</v>
      </c>
      <c r="GT373" s="92">
        <f t="shared" si="1747"/>
        <v>0</v>
      </c>
      <c r="GU373" s="92">
        <f t="shared" ref="GU373:GY373" si="1748">GU374+GU375+GU376+GU377+GU378+GU379+GU380+GU381</f>
        <v>0</v>
      </c>
      <c r="GV373" s="92">
        <f t="shared" si="1748"/>
        <v>0</v>
      </c>
      <c r="GW373" s="92">
        <f t="shared" si="1748"/>
        <v>0</v>
      </c>
      <c r="GX373" s="92">
        <f t="shared" si="1748"/>
        <v>727.4</v>
      </c>
      <c r="GY373" s="92">
        <f t="shared" si="1748"/>
        <v>0</v>
      </c>
      <c r="GZ373" s="91">
        <f t="shared" ref="GZ373" si="1749">GY373/GX373*100</f>
        <v>0</v>
      </c>
      <c r="HA373" s="92"/>
      <c r="HB373" s="92"/>
      <c r="HC373" s="91"/>
    </row>
    <row r="374" spans="1:211" s="31" customFormat="1" ht="16.5" customHeight="1" x14ac:dyDescent="0.25">
      <c r="A374" s="41" t="s">
        <v>336</v>
      </c>
      <c r="B374" s="134">
        <f t="shared" si="1492"/>
        <v>53244.372200000005</v>
      </c>
      <c r="C374" s="134">
        <f t="shared" si="1493"/>
        <v>35552.496719999996</v>
      </c>
      <c r="D374" s="74">
        <f t="shared" si="104"/>
        <v>66.772308980290674</v>
      </c>
      <c r="E374" s="74"/>
      <c r="F374" s="74"/>
      <c r="G374" s="74"/>
      <c r="H374" s="78"/>
      <c r="I374" s="78"/>
      <c r="J374" s="74"/>
      <c r="K374" s="78"/>
      <c r="L374" s="78"/>
      <c r="M374" s="74"/>
      <c r="N374" s="78"/>
      <c r="O374" s="78"/>
      <c r="P374" s="74"/>
      <c r="Q374" s="78"/>
      <c r="R374" s="78"/>
      <c r="S374" s="74"/>
      <c r="T374" s="78"/>
      <c r="U374" s="78"/>
      <c r="V374" s="74"/>
      <c r="W374" s="78"/>
      <c r="X374" s="78"/>
      <c r="Y374" s="74"/>
      <c r="Z374" s="74">
        <v>533.10599999999999</v>
      </c>
      <c r="AA374" s="74">
        <v>306.75180999999998</v>
      </c>
      <c r="AB374" s="78">
        <f>AA374/Z374*100</f>
        <v>57.540491009292708</v>
      </c>
      <c r="AC374" s="74"/>
      <c r="AD374" s="74"/>
      <c r="AE374" s="78"/>
      <c r="AF374" s="78">
        <v>0</v>
      </c>
      <c r="AG374" s="78">
        <v>0</v>
      </c>
      <c r="AH374" s="74"/>
      <c r="AI374" s="78"/>
      <c r="AJ374" s="78"/>
      <c r="AK374" s="78"/>
      <c r="AL374" s="78"/>
      <c r="AM374" s="78"/>
      <c r="AN374" s="74"/>
      <c r="AO374" s="78"/>
      <c r="AP374" s="78"/>
      <c r="AQ374" s="74"/>
      <c r="AR374" s="78">
        <v>98.634</v>
      </c>
      <c r="AS374" s="78">
        <v>98.634</v>
      </c>
      <c r="AT374" s="74">
        <f>AS374/AR374*100</f>
        <v>100</v>
      </c>
      <c r="AU374" s="78"/>
      <c r="AV374" s="78"/>
      <c r="AW374" s="74"/>
      <c r="AX374" s="78"/>
      <c r="AY374" s="78"/>
      <c r="AZ374" s="74"/>
      <c r="BA374" s="78"/>
      <c r="BB374" s="78"/>
      <c r="BC374" s="74"/>
      <c r="BD374" s="74"/>
      <c r="BE374" s="74"/>
      <c r="BF374" s="74"/>
      <c r="BG374" s="78">
        <v>0</v>
      </c>
      <c r="BH374" s="78"/>
      <c r="BI374" s="74"/>
      <c r="BJ374" s="78">
        <v>21422.2</v>
      </c>
      <c r="BK374" s="74">
        <v>12537.134269999999</v>
      </c>
      <c r="BL374" s="78">
        <f t="shared" si="118"/>
        <v>58.524027737580631</v>
      </c>
      <c r="BM374" s="78"/>
      <c r="BN374" s="108"/>
      <c r="BO374" s="108"/>
      <c r="BP374" s="78"/>
      <c r="BQ374" s="108"/>
      <c r="BR374" s="108"/>
      <c r="BS374" s="78">
        <v>4044.4</v>
      </c>
      <c r="BT374" s="78">
        <v>2292.9348999999997</v>
      </c>
      <c r="BU374" s="78">
        <f t="shared" si="121"/>
        <v>56.694068341410343</v>
      </c>
      <c r="BV374" s="78">
        <v>610</v>
      </c>
      <c r="BW374" s="78"/>
      <c r="BX374" s="78">
        <f t="shared" si="1710"/>
        <v>0</v>
      </c>
      <c r="BY374" s="78">
        <v>840</v>
      </c>
      <c r="BZ374" s="78">
        <v>11.837</v>
      </c>
      <c r="CA374" s="78">
        <f t="shared" si="1712"/>
        <v>1.4091666666666665</v>
      </c>
      <c r="CB374" s="78"/>
      <c r="CC374" s="108"/>
      <c r="CD374" s="74"/>
      <c r="CE374" s="78"/>
      <c r="CF374" s="108"/>
      <c r="CG374" s="108"/>
      <c r="CH374" s="78"/>
      <c r="CI374" s="108"/>
      <c r="CJ374" s="108"/>
      <c r="CK374" s="78"/>
      <c r="CL374" s="108"/>
      <c r="CM374" s="74"/>
      <c r="CN374" s="78"/>
      <c r="CO374" s="108"/>
      <c r="CP374" s="108"/>
      <c r="CQ374" s="78"/>
      <c r="CR374" s="108"/>
      <c r="CS374" s="108"/>
      <c r="CT374" s="78"/>
      <c r="CU374" s="108"/>
      <c r="CV374" s="108"/>
      <c r="CW374" s="78"/>
      <c r="CX374" s="108"/>
      <c r="CY374" s="108"/>
      <c r="CZ374" s="78"/>
      <c r="DA374" s="108"/>
      <c r="DB374" s="74"/>
      <c r="DC374" s="78">
        <v>159.19999999999999</v>
      </c>
      <c r="DD374" s="108"/>
      <c r="DE374" s="108"/>
      <c r="DF374" s="78">
        <v>4511.6401999999998</v>
      </c>
      <c r="DG374" s="78">
        <v>4511.6401999999998</v>
      </c>
      <c r="DH374" s="78">
        <f t="shared" si="1717"/>
        <v>100</v>
      </c>
      <c r="DI374" s="78"/>
      <c r="DJ374" s="108"/>
      <c r="DK374" s="108"/>
      <c r="DL374" s="78"/>
      <c r="DM374" s="108"/>
      <c r="DN374" s="108"/>
      <c r="DO374" s="78"/>
      <c r="DP374" s="108"/>
      <c r="DQ374" s="108"/>
      <c r="DR374" s="78"/>
      <c r="DS374" s="108"/>
      <c r="DT374" s="108"/>
      <c r="DU374" s="78">
        <v>6774.5</v>
      </c>
      <c r="DV374" s="78">
        <v>4946.9798799999999</v>
      </c>
      <c r="DW374" s="78">
        <f t="shared" si="132"/>
        <v>73.023542401653259</v>
      </c>
      <c r="DX374" s="78"/>
      <c r="DY374" s="108"/>
      <c r="DZ374" s="74"/>
      <c r="EA374" s="78">
        <v>2235.8000000000002</v>
      </c>
      <c r="EB374" s="78">
        <v>697.55442000000005</v>
      </c>
      <c r="EC374" s="78">
        <f>EB374/EA374*100</f>
        <v>31.199321048394314</v>
      </c>
      <c r="ED374" s="78">
        <v>350</v>
      </c>
      <c r="EE374" s="78"/>
      <c r="EF374" s="78">
        <f t="shared" si="1724"/>
        <v>0</v>
      </c>
      <c r="EG374" s="78">
        <v>600</v>
      </c>
      <c r="EH374" s="78">
        <v>54.29</v>
      </c>
      <c r="EI374" s="78">
        <f>EH374/EG374*100</f>
        <v>9.0483333333333338</v>
      </c>
      <c r="EJ374" s="78">
        <v>3137.4920000000002</v>
      </c>
      <c r="EK374" s="78">
        <v>3137.4920000000002</v>
      </c>
      <c r="EL374" s="78">
        <f t="shared" si="1727"/>
        <v>100</v>
      </c>
      <c r="EM374" s="78"/>
      <c r="EN374" s="108"/>
      <c r="EO374" s="108"/>
      <c r="EP374" s="78">
        <v>5200</v>
      </c>
      <c r="EQ374" s="78">
        <v>4957.2482399999999</v>
      </c>
      <c r="ER374" s="78">
        <f t="shared" si="1729"/>
        <v>95.331696923076919</v>
      </c>
      <c r="ES374" s="78">
        <v>2000</v>
      </c>
      <c r="ET374" s="78">
        <v>2000</v>
      </c>
      <c r="EU374" s="78">
        <f t="shared" si="1731"/>
        <v>100</v>
      </c>
      <c r="EV374" s="78"/>
      <c r="EW374" s="108"/>
      <c r="EX374" s="108"/>
      <c r="EY374" s="78"/>
      <c r="EZ374" s="108"/>
      <c r="FA374" s="108"/>
      <c r="FB374" s="78"/>
      <c r="FC374" s="108"/>
      <c r="FD374" s="108"/>
      <c r="FE374" s="78"/>
      <c r="FF374" s="108"/>
      <c r="FG374" s="108"/>
      <c r="FH374" s="78"/>
      <c r="FI374" s="108"/>
      <c r="FJ374" s="108"/>
      <c r="FK374" s="78"/>
      <c r="FL374" s="78"/>
      <c r="FM374" s="78"/>
      <c r="FN374" s="78"/>
      <c r="FO374" s="108"/>
      <c r="FP374" s="108"/>
      <c r="FQ374" s="78"/>
      <c r="FR374" s="78"/>
      <c r="FS374" s="78"/>
      <c r="FT374" s="78"/>
      <c r="FU374" s="78"/>
      <c r="FV374" s="78"/>
      <c r="FW374" s="78"/>
      <c r="FX374" s="78"/>
      <c r="FY374" s="78"/>
      <c r="FZ374" s="78"/>
      <c r="GA374" s="78"/>
      <c r="GB374" s="78"/>
      <c r="GC374" s="78"/>
      <c r="GD374" s="78"/>
      <c r="GE374" s="78"/>
      <c r="GF374" s="78"/>
      <c r="GG374" s="78"/>
      <c r="GH374" s="78"/>
      <c r="GI374" s="78"/>
      <c r="GJ374" s="78"/>
      <c r="GK374" s="78"/>
      <c r="GL374" s="78"/>
      <c r="GM374" s="78"/>
      <c r="GN374" s="78"/>
      <c r="GO374" s="78">
        <v>0</v>
      </c>
      <c r="GP374" s="78">
        <v>0</v>
      </c>
      <c r="GQ374" s="74"/>
      <c r="GR374" s="78">
        <v>0</v>
      </c>
      <c r="GS374" s="78">
        <v>0</v>
      </c>
      <c r="GT374" s="74"/>
      <c r="GU374" s="78">
        <v>0</v>
      </c>
      <c r="GV374" s="78">
        <v>0</v>
      </c>
      <c r="GW374" s="74"/>
      <c r="GX374" s="78">
        <v>727.4</v>
      </c>
      <c r="GY374" s="78"/>
      <c r="GZ374" s="74">
        <f>GY374/GX374*100</f>
        <v>0</v>
      </c>
      <c r="HA374" s="78"/>
      <c r="HB374" s="78"/>
      <c r="HC374" s="74"/>
    </row>
    <row r="375" spans="1:211" s="31" customFormat="1" ht="15.75" x14ac:dyDescent="0.25">
      <c r="A375" s="41" t="s">
        <v>388</v>
      </c>
      <c r="B375" s="134">
        <f t="shared" si="1492"/>
        <v>75018.872300000003</v>
      </c>
      <c r="C375" s="134">
        <f t="shared" si="1493"/>
        <v>69938.052370000005</v>
      </c>
      <c r="D375" s="74">
        <f>C375/B375*100</f>
        <v>93.227277651306423</v>
      </c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8"/>
      <c r="AC375" s="74"/>
      <c r="AD375" s="74"/>
      <c r="AE375" s="74"/>
      <c r="AF375" s="74"/>
      <c r="AG375" s="74"/>
      <c r="AH375" s="74"/>
      <c r="AI375" s="74"/>
      <c r="AJ375" s="74">
        <v>0</v>
      </c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>
        <v>1466.25</v>
      </c>
      <c r="BE375" s="74"/>
      <c r="BF375" s="74">
        <f t="shared" si="1448"/>
        <v>0</v>
      </c>
      <c r="BG375" s="74">
        <v>3000</v>
      </c>
      <c r="BH375" s="74">
        <v>2999.9960499999997</v>
      </c>
      <c r="BI375" s="74">
        <f>BH375/BG375*100</f>
        <v>99.999868333333325</v>
      </c>
      <c r="BJ375" s="112"/>
      <c r="BK375" s="112"/>
      <c r="BL375" s="112"/>
      <c r="BM375" s="74"/>
      <c r="BN375" s="74"/>
      <c r="BO375" s="109"/>
      <c r="BP375" s="74"/>
      <c r="BQ375" s="74"/>
      <c r="BR375" s="109"/>
      <c r="BS375" s="74"/>
      <c r="BT375" s="74"/>
      <c r="BU375" s="109"/>
      <c r="BV375" s="74"/>
      <c r="BW375" s="74"/>
      <c r="BX375" s="109"/>
      <c r="BY375" s="74"/>
      <c r="BZ375" s="74"/>
      <c r="CA375" s="109"/>
      <c r="CB375" s="74"/>
      <c r="CC375" s="74"/>
      <c r="CD375" s="74"/>
      <c r="CE375" s="78">
        <v>44510.9</v>
      </c>
      <c r="CF375" s="74">
        <v>44126.610820000002</v>
      </c>
      <c r="CG375" s="74">
        <f>CF375/CE375*100</f>
        <v>99.136640283615932</v>
      </c>
      <c r="CH375" s="78">
        <v>25855.41</v>
      </c>
      <c r="CI375" s="74">
        <v>22625.1332</v>
      </c>
      <c r="CJ375" s="74">
        <f>CI375/CH375*100</f>
        <v>87.506379515931101</v>
      </c>
      <c r="CK375" s="74">
        <v>186.31229999999999</v>
      </c>
      <c r="CL375" s="74">
        <v>186.31229999999999</v>
      </c>
      <c r="CM375" s="74">
        <f>CL375/CK375*100</f>
        <v>100</v>
      </c>
      <c r="CN375" s="74"/>
      <c r="CO375" s="74"/>
      <c r="CP375" s="109"/>
      <c r="CQ375" s="74"/>
      <c r="CR375" s="74"/>
      <c r="CS375" s="109"/>
      <c r="CT375" s="74"/>
      <c r="CU375" s="74"/>
      <c r="CV375" s="109"/>
      <c r="CW375" s="74"/>
      <c r="CX375" s="74"/>
      <c r="CY375" s="109"/>
      <c r="CZ375" s="74"/>
      <c r="DA375" s="74"/>
      <c r="DB375" s="74"/>
      <c r="DC375" s="74"/>
      <c r="DD375" s="74"/>
      <c r="DE375" s="109"/>
      <c r="DF375" s="74"/>
      <c r="DG375" s="74"/>
      <c r="DH375" s="78"/>
      <c r="DI375" s="78"/>
      <c r="DJ375" s="74"/>
      <c r="DK375" s="109"/>
      <c r="DL375" s="78"/>
      <c r="DM375" s="74"/>
      <c r="DN375" s="109"/>
      <c r="DO375" s="78"/>
      <c r="DP375" s="74"/>
      <c r="DQ375" s="109"/>
      <c r="DR375" s="78"/>
      <c r="DS375" s="74"/>
      <c r="DT375" s="109"/>
      <c r="DU375" s="78"/>
      <c r="DV375" s="74"/>
      <c r="DW375" s="109"/>
      <c r="DX375" s="78"/>
      <c r="DY375" s="74"/>
      <c r="DZ375" s="74"/>
      <c r="EA375" s="78"/>
      <c r="EB375" s="74"/>
      <c r="EC375" s="109"/>
      <c r="ED375" s="78"/>
      <c r="EE375" s="74"/>
      <c r="EF375" s="109"/>
      <c r="EG375" s="78"/>
      <c r="EH375" s="74"/>
      <c r="EI375" s="109"/>
      <c r="EJ375" s="78"/>
      <c r="EK375" s="74"/>
      <c r="EL375" s="109"/>
      <c r="EM375" s="78"/>
      <c r="EN375" s="74"/>
      <c r="EO375" s="109"/>
      <c r="EP375" s="74"/>
      <c r="EQ375" s="74"/>
      <c r="ER375" s="109"/>
      <c r="ES375" s="74"/>
      <c r="ET375" s="74"/>
      <c r="EU375" s="109"/>
      <c r="EV375" s="78"/>
      <c r="EW375" s="74"/>
      <c r="EX375" s="109"/>
      <c r="EY375" s="78"/>
      <c r="EZ375" s="74"/>
      <c r="FA375" s="109"/>
      <c r="FB375" s="78"/>
      <c r="FC375" s="74"/>
      <c r="FD375" s="109"/>
      <c r="FE375" s="78"/>
      <c r="FF375" s="74"/>
      <c r="FG375" s="109"/>
      <c r="FH375" s="78"/>
      <c r="FI375" s="74"/>
      <c r="FJ375" s="109"/>
      <c r="FK375" s="74"/>
      <c r="FL375" s="74"/>
      <c r="FM375" s="109"/>
      <c r="FN375" s="78"/>
      <c r="FO375" s="74"/>
      <c r="FP375" s="109"/>
      <c r="FQ375" s="74"/>
      <c r="FR375" s="74"/>
      <c r="FS375" s="109"/>
      <c r="FT375" s="74"/>
      <c r="FU375" s="74"/>
      <c r="FV375" s="109"/>
      <c r="FW375" s="74"/>
      <c r="FX375" s="74"/>
      <c r="FY375" s="109"/>
      <c r="FZ375" s="74"/>
      <c r="GA375" s="74"/>
      <c r="GB375" s="109"/>
      <c r="GC375" s="74"/>
      <c r="GD375" s="74"/>
      <c r="GE375" s="109"/>
      <c r="GF375" s="74"/>
      <c r="GG375" s="74"/>
      <c r="GH375" s="109"/>
      <c r="GI375" s="74"/>
      <c r="GJ375" s="74"/>
      <c r="GK375" s="109"/>
      <c r="GL375" s="74"/>
      <c r="GM375" s="74"/>
      <c r="GN375" s="109"/>
      <c r="GO375" s="74"/>
      <c r="GP375" s="74"/>
      <c r="GQ375" s="74"/>
      <c r="GR375" s="74"/>
      <c r="GS375" s="74"/>
      <c r="GT375" s="74"/>
      <c r="GU375" s="74"/>
      <c r="GV375" s="74"/>
      <c r="GW375" s="74"/>
      <c r="GX375" s="74"/>
      <c r="GY375" s="74"/>
      <c r="GZ375" s="74"/>
      <c r="HA375" s="74"/>
      <c r="HB375" s="74"/>
      <c r="HC375" s="74"/>
    </row>
    <row r="376" spans="1:211" s="31" customFormat="1" ht="15.75" x14ac:dyDescent="0.25">
      <c r="A376" s="41" t="s">
        <v>442</v>
      </c>
      <c r="B376" s="134">
        <f t="shared" si="1492"/>
        <v>8655</v>
      </c>
      <c r="C376" s="134">
        <f t="shared" si="1493"/>
        <v>8651.8571699999993</v>
      </c>
      <c r="D376" s="74">
        <f t="shared" ref="D376:D381" si="1750">C376/B376*100</f>
        <v>99.963687694973984</v>
      </c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8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112"/>
      <c r="BK376" s="112"/>
      <c r="BL376" s="112"/>
      <c r="BM376" s="74"/>
      <c r="BN376" s="74"/>
      <c r="BO376" s="109"/>
      <c r="BP376" s="74"/>
      <c r="BQ376" s="74"/>
      <c r="BR376" s="109"/>
      <c r="BS376" s="74"/>
      <c r="BT376" s="74"/>
      <c r="BU376" s="109"/>
      <c r="BV376" s="74"/>
      <c r="BW376" s="74"/>
      <c r="BX376" s="109"/>
      <c r="BY376" s="74"/>
      <c r="BZ376" s="74"/>
      <c r="CA376" s="109"/>
      <c r="CB376" s="74"/>
      <c r="CC376" s="74"/>
      <c r="CD376" s="74"/>
      <c r="CE376" s="74"/>
      <c r="CF376" s="74"/>
      <c r="CG376" s="109"/>
      <c r="CH376" s="74"/>
      <c r="CI376" s="74"/>
      <c r="CJ376" s="109"/>
      <c r="CK376" s="74"/>
      <c r="CL376" s="74"/>
      <c r="CM376" s="109"/>
      <c r="CN376" s="74"/>
      <c r="CO376" s="74"/>
      <c r="CP376" s="109"/>
      <c r="CQ376" s="74"/>
      <c r="CR376" s="74"/>
      <c r="CS376" s="109"/>
      <c r="CT376" s="74"/>
      <c r="CU376" s="74"/>
      <c r="CV376" s="109"/>
      <c r="CW376" s="74"/>
      <c r="CX376" s="74"/>
      <c r="CY376" s="109"/>
      <c r="CZ376" s="74"/>
      <c r="DA376" s="74"/>
      <c r="DB376" s="74"/>
      <c r="DC376" s="74"/>
      <c r="DD376" s="74"/>
      <c r="DE376" s="109"/>
      <c r="DF376" s="74"/>
      <c r="DG376" s="74"/>
      <c r="DH376" s="78"/>
      <c r="DI376" s="78"/>
      <c r="DJ376" s="74"/>
      <c r="DK376" s="109"/>
      <c r="DL376" s="78"/>
      <c r="DM376" s="74"/>
      <c r="DN376" s="109"/>
      <c r="DO376" s="78"/>
      <c r="DP376" s="74"/>
      <c r="DQ376" s="109"/>
      <c r="DR376" s="78"/>
      <c r="DS376" s="74"/>
      <c r="DT376" s="109"/>
      <c r="DU376" s="78"/>
      <c r="DV376" s="74"/>
      <c r="DW376" s="109"/>
      <c r="DX376" s="78">
        <v>8655</v>
      </c>
      <c r="DY376" s="74">
        <v>8651.8571699999993</v>
      </c>
      <c r="DZ376" s="74">
        <f t="shared" si="1671"/>
        <v>99.963687694973984</v>
      </c>
      <c r="EA376" s="78"/>
      <c r="EB376" s="74"/>
      <c r="EC376" s="109"/>
      <c r="ED376" s="78"/>
      <c r="EE376" s="74"/>
      <c r="EF376" s="109"/>
      <c r="EG376" s="78"/>
      <c r="EH376" s="74"/>
      <c r="EI376" s="109"/>
      <c r="EJ376" s="78"/>
      <c r="EK376" s="74"/>
      <c r="EL376" s="109"/>
      <c r="EM376" s="78"/>
      <c r="EN376" s="74"/>
      <c r="EO376" s="109"/>
      <c r="EP376" s="74"/>
      <c r="EQ376" s="74"/>
      <c r="ER376" s="109"/>
      <c r="ES376" s="74"/>
      <c r="ET376" s="74"/>
      <c r="EU376" s="109"/>
      <c r="EV376" s="78"/>
      <c r="EW376" s="74"/>
      <c r="EX376" s="109"/>
      <c r="EY376" s="78"/>
      <c r="EZ376" s="74"/>
      <c r="FA376" s="109"/>
      <c r="FB376" s="78"/>
      <c r="FC376" s="74"/>
      <c r="FD376" s="109"/>
      <c r="FE376" s="78"/>
      <c r="FF376" s="74"/>
      <c r="FG376" s="109"/>
      <c r="FH376" s="78"/>
      <c r="FI376" s="74"/>
      <c r="FJ376" s="109"/>
      <c r="FK376" s="74"/>
      <c r="FL376" s="74"/>
      <c r="FM376" s="109"/>
      <c r="FN376" s="78"/>
      <c r="FO376" s="74"/>
      <c r="FP376" s="109"/>
      <c r="FQ376" s="74"/>
      <c r="FR376" s="74"/>
      <c r="FS376" s="109"/>
      <c r="FT376" s="74"/>
      <c r="FU376" s="74"/>
      <c r="FV376" s="109"/>
      <c r="FW376" s="74"/>
      <c r="FX376" s="74"/>
      <c r="FY376" s="109"/>
      <c r="FZ376" s="74"/>
      <c r="GA376" s="74"/>
      <c r="GB376" s="109"/>
      <c r="GC376" s="74"/>
      <c r="GD376" s="74"/>
      <c r="GE376" s="109"/>
      <c r="GF376" s="74"/>
      <c r="GG376" s="74"/>
      <c r="GH376" s="109"/>
      <c r="GI376" s="74"/>
      <c r="GJ376" s="74"/>
      <c r="GK376" s="109"/>
      <c r="GL376" s="74"/>
      <c r="GM376" s="74"/>
      <c r="GN376" s="109"/>
      <c r="GO376" s="74"/>
      <c r="GP376" s="74"/>
      <c r="GQ376" s="74"/>
      <c r="GR376" s="74"/>
      <c r="GS376" s="74"/>
      <c r="GT376" s="74"/>
      <c r="GU376" s="74"/>
      <c r="GV376" s="74"/>
      <c r="GW376" s="74"/>
      <c r="GX376" s="74"/>
      <c r="GY376" s="74"/>
      <c r="GZ376" s="74"/>
      <c r="HA376" s="74"/>
      <c r="HB376" s="74"/>
      <c r="HC376" s="74"/>
    </row>
    <row r="377" spans="1:211" s="31" customFormat="1" ht="15.75" x14ac:dyDescent="0.25">
      <c r="A377" s="41" t="s">
        <v>619</v>
      </c>
      <c r="B377" s="134">
        <f t="shared" si="1492"/>
        <v>2358</v>
      </c>
      <c r="C377" s="134">
        <f t="shared" si="1493"/>
        <v>2216.52</v>
      </c>
      <c r="D377" s="74">
        <f t="shared" si="1750"/>
        <v>94</v>
      </c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8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112"/>
      <c r="BK377" s="112"/>
      <c r="BL377" s="112"/>
      <c r="BM377" s="74"/>
      <c r="BN377" s="74"/>
      <c r="BO377" s="109"/>
      <c r="BP377" s="74"/>
      <c r="BQ377" s="74"/>
      <c r="BR377" s="109"/>
      <c r="BS377" s="74"/>
      <c r="BT377" s="74"/>
      <c r="BU377" s="109"/>
      <c r="BV377" s="74"/>
      <c r="BW377" s="74"/>
      <c r="BX377" s="109"/>
      <c r="BY377" s="74"/>
      <c r="BZ377" s="74"/>
      <c r="CA377" s="109"/>
      <c r="CB377" s="74"/>
      <c r="CC377" s="74"/>
      <c r="CD377" s="74"/>
      <c r="CE377" s="74"/>
      <c r="CF377" s="74"/>
      <c r="CG377" s="109"/>
      <c r="CH377" s="74"/>
      <c r="CI377" s="74"/>
      <c r="CJ377" s="109"/>
      <c r="CK377" s="74"/>
      <c r="CL377" s="74"/>
      <c r="CM377" s="109"/>
      <c r="CN377" s="74"/>
      <c r="CO377" s="74"/>
      <c r="CP377" s="109"/>
      <c r="CQ377" s="74"/>
      <c r="CR377" s="74"/>
      <c r="CS377" s="109"/>
      <c r="CT377" s="74"/>
      <c r="CU377" s="74"/>
      <c r="CV377" s="109"/>
      <c r="CW377" s="74"/>
      <c r="CX377" s="74"/>
      <c r="CY377" s="109"/>
      <c r="CZ377" s="74"/>
      <c r="DA377" s="74"/>
      <c r="DB377" s="109"/>
      <c r="DC377" s="74"/>
      <c r="DD377" s="74"/>
      <c r="DE377" s="109"/>
      <c r="DF377" s="74"/>
      <c r="DG377" s="74"/>
      <c r="DH377" s="78"/>
      <c r="DI377" s="78"/>
      <c r="DJ377" s="74"/>
      <c r="DK377" s="109"/>
      <c r="DL377" s="78"/>
      <c r="DM377" s="74"/>
      <c r="DN377" s="109"/>
      <c r="DO377" s="78"/>
      <c r="DP377" s="74"/>
      <c r="DQ377" s="109"/>
      <c r="DR377" s="78"/>
      <c r="DS377" s="74"/>
      <c r="DT377" s="109"/>
      <c r="DU377" s="78"/>
      <c r="DV377" s="74"/>
      <c r="DW377" s="109"/>
      <c r="DX377" s="78">
        <v>2358</v>
      </c>
      <c r="DY377" s="74">
        <v>2216.52</v>
      </c>
      <c r="DZ377" s="74">
        <f t="shared" si="1671"/>
        <v>94</v>
      </c>
      <c r="EA377" s="78"/>
      <c r="EB377" s="74"/>
      <c r="EC377" s="109"/>
      <c r="ED377" s="78"/>
      <c r="EE377" s="74"/>
      <c r="EF377" s="109"/>
      <c r="EG377" s="78"/>
      <c r="EH377" s="74"/>
      <c r="EI377" s="109"/>
      <c r="EJ377" s="78"/>
      <c r="EK377" s="74"/>
      <c r="EL377" s="109"/>
      <c r="EM377" s="78"/>
      <c r="EN377" s="74"/>
      <c r="EO377" s="109"/>
      <c r="EP377" s="74"/>
      <c r="EQ377" s="74"/>
      <c r="ER377" s="109"/>
      <c r="ES377" s="74"/>
      <c r="ET377" s="74"/>
      <c r="EU377" s="109"/>
      <c r="EV377" s="78"/>
      <c r="EW377" s="74"/>
      <c r="EX377" s="109"/>
      <c r="EY377" s="78"/>
      <c r="EZ377" s="74"/>
      <c r="FA377" s="109"/>
      <c r="FB377" s="78"/>
      <c r="FC377" s="74"/>
      <c r="FD377" s="109"/>
      <c r="FE377" s="78"/>
      <c r="FF377" s="74"/>
      <c r="FG377" s="109"/>
      <c r="FH377" s="78"/>
      <c r="FI377" s="74"/>
      <c r="FJ377" s="109"/>
      <c r="FK377" s="74"/>
      <c r="FL377" s="74"/>
      <c r="FM377" s="109"/>
      <c r="FN377" s="78"/>
      <c r="FO377" s="74"/>
      <c r="FP377" s="109"/>
      <c r="FQ377" s="74"/>
      <c r="FR377" s="74"/>
      <c r="FS377" s="109"/>
      <c r="FT377" s="74"/>
      <c r="FU377" s="74"/>
      <c r="FV377" s="109"/>
      <c r="FW377" s="74"/>
      <c r="FX377" s="74"/>
      <c r="FY377" s="109"/>
      <c r="FZ377" s="74"/>
      <c r="GA377" s="74"/>
      <c r="GB377" s="109"/>
      <c r="GC377" s="74"/>
      <c r="GD377" s="74"/>
      <c r="GE377" s="109"/>
      <c r="GF377" s="74"/>
      <c r="GG377" s="74"/>
      <c r="GH377" s="109"/>
      <c r="GI377" s="74"/>
      <c r="GJ377" s="74"/>
      <c r="GK377" s="109"/>
      <c r="GL377" s="74"/>
      <c r="GM377" s="74"/>
      <c r="GN377" s="109"/>
      <c r="GO377" s="74"/>
      <c r="GP377" s="74"/>
      <c r="GQ377" s="74"/>
      <c r="GR377" s="74"/>
      <c r="GS377" s="74"/>
      <c r="GT377" s="74"/>
      <c r="GU377" s="74"/>
      <c r="GV377" s="74"/>
      <c r="GW377" s="74"/>
      <c r="GX377" s="74"/>
      <c r="GY377" s="74"/>
      <c r="GZ377" s="74"/>
      <c r="HA377" s="74"/>
      <c r="HB377" s="74"/>
      <c r="HC377" s="74"/>
    </row>
    <row r="378" spans="1:211" s="31" customFormat="1" ht="15.75" x14ac:dyDescent="0.25">
      <c r="A378" s="41" t="s">
        <v>389</v>
      </c>
      <c r="B378" s="134">
        <f t="shared" si="1492"/>
        <v>7328.9044800000001</v>
      </c>
      <c r="C378" s="134">
        <f t="shared" si="1493"/>
        <v>5408.55368</v>
      </c>
      <c r="D378" s="74">
        <f t="shared" si="1750"/>
        <v>73.797573631359427</v>
      </c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8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>
        <v>1397.9044799999999</v>
      </c>
      <c r="BE378" s="74"/>
      <c r="BF378" s="74">
        <f t="shared" si="1448"/>
        <v>0</v>
      </c>
      <c r="BG378" s="74"/>
      <c r="BH378" s="74"/>
      <c r="BI378" s="74"/>
      <c r="BJ378" s="112"/>
      <c r="BK378" s="112"/>
      <c r="BL378" s="112"/>
      <c r="BM378" s="74"/>
      <c r="BN378" s="74"/>
      <c r="BO378" s="109"/>
      <c r="BP378" s="74"/>
      <c r="BQ378" s="74"/>
      <c r="BR378" s="109"/>
      <c r="BS378" s="74"/>
      <c r="BT378" s="74"/>
      <c r="BU378" s="109"/>
      <c r="BV378" s="74"/>
      <c r="BW378" s="74"/>
      <c r="BX378" s="109"/>
      <c r="BY378" s="74"/>
      <c r="BZ378" s="74"/>
      <c r="CA378" s="109"/>
      <c r="CB378" s="74"/>
      <c r="CC378" s="74"/>
      <c r="CD378" s="74"/>
      <c r="CE378" s="74"/>
      <c r="CF378" s="74"/>
      <c r="CG378" s="109"/>
      <c r="CH378" s="74"/>
      <c r="CI378" s="74"/>
      <c r="CJ378" s="109"/>
      <c r="CK378" s="74"/>
      <c r="CL378" s="74"/>
      <c r="CM378" s="109"/>
      <c r="CN378" s="74"/>
      <c r="CO378" s="74"/>
      <c r="CP378" s="109"/>
      <c r="CQ378" s="74"/>
      <c r="CR378" s="74"/>
      <c r="CS378" s="109"/>
      <c r="CT378" s="74"/>
      <c r="CU378" s="74"/>
      <c r="CV378" s="109"/>
      <c r="CW378" s="74"/>
      <c r="CX378" s="74"/>
      <c r="CY378" s="109"/>
      <c r="CZ378" s="74"/>
      <c r="DA378" s="74"/>
      <c r="DB378" s="109"/>
      <c r="DC378" s="74"/>
      <c r="DD378" s="74"/>
      <c r="DE378" s="109"/>
      <c r="DF378" s="74"/>
      <c r="DG378" s="74"/>
      <c r="DH378" s="78"/>
      <c r="DI378" s="78"/>
      <c r="DJ378" s="74"/>
      <c r="DK378" s="109"/>
      <c r="DL378" s="78"/>
      <c r="DM378" s="74"/>
      <c r="DN378" s="109"/>
      <c r="DO378" s="78"/>
      <c r="DP378" s="74"/>
      <c r="DQ378" s="109"/>
      <c r="DR378" s="78"/>
      <c r="DS378" s="74"/>
      <c r="DT378" s="109"/>
      <c r="DU378" s="78"/>
      <c r="DV378" s="74"/>
      <c r="DW378" s="109"/>
      <c r="DX378" s="78">
        <v>5931</v>
      </c>
      <c r="DY378" s="74">
        <v>5408.55368</v>
      </c>
      <c r="DZ378" s="74">
        <f t="shared" si="1671"/>
        <v>91.191260832911809</v>
      </c>
      <c r="EA378" s="78"/>
      <c r="EB378" s="74"/>
      <c r="EC378" s="109"/>
      <c r="ED378" s="78"/>
      <c r="EE378" s="74"/>
      <c r="EF378" s="109"/>
      <c r="EG378" s="78"/>
      <c r="EH378" s="74"/>
      <c r="EI378" s="109"/>
      <c r="EJ378" s="78"/>
      <c r="EK378" s="74"/>
      <c r="EL378" s="109"/>
      <c r="EM378" s="78"/>
      <c r="EN378" s="74"/>
      <c r="EO378" s="109"/>
      <c r="EP378" s="74"/>
      <c r="EQ378" s="74"/>
      <c r="ER378" s="109"/>
      <c r="ES378" s="74"/>
      <c r="ET378" s="74"/>
      <c r="EU378" s="109"/>
      <c r="EV378" s="78"/>
      <c r="EW378" s="74"/>
      <c r="EX378" s="109"/>
      <c r="EY378" s="78"/>
      <c r="EZ378" s="74"/>
      <c r="FA378" s="109"/>
      <c r="FB378" s="78"/>
      <c r="FC378" s="74"/>
      <c r="FD378" s="109"/>
      <c r="FE378" s="78"/>
      <c r="FF378" s="74"/>
      <c r="FG378" s="109"/>
      <c r="FH378" s="78"/>
      <c r="FI378" s="74"/>
      <c r="FJ378" s="109"/>
      <c r="FK378" s="74"/>
      <c r="FL378" s="74"/>
      <c r="FM378" s="109"/>
      <c r="FN378" s="78"/>
      <c r="FO378" s="74"/>
      <c r="FP378" s="109"/>
      <c r="FQ378" s="74"/>
      <c r="FR378" s="74"/>
      <c r="FS378" s="109"/>
      <c r="FT378" s="74"/>
      <c r="FU378" s="74"/>
      <c r="FV378" s="109"/>
      <c r="FW378" s="74"/>
      <c r="FX378" s="74"/>
      <c r="FY378" s="109"/>
      <c r="FZ378" s="74"/>
      <c r="GA378" s="74"/>
      <c r="GB378" s="109"/>
      <c r="GC378" s="74"/>
      <c r="GD378" s="74"/>
      <c r="GE378" s="109"/>
      <c r="GF378" s="74"/>
      <c r="GG378" s="74"/>
      <c r="GH378" s="109"/>
      <c r="GI378" s="74"/>
      <c r="GJ378" s="74"/>
      <c r="GK378" s="109"/>
      <c r="GL378" s="74"/>
      <c r="GM378" s="74"/>
      <c r="GN378" s="109"/>
      <c r="GO378" s="74"/>
      <c r="GP378" s="74"/>
      <c r="GQ378" s="74"/>
      <c r="GR378" s="74"/>
      <c r="GS378" s="74"/>
      <c r="GT378" s="74"/>
      <c r="GU378" s="74"/>
      <c r="GV378" s="74"/>
      <c r="GW378" s="74"/>
      <c r="GX378" s="74"/>
      <c r="GY378" s="74"/>
      <c r="GZ378" s="74"/>
      <c r="HA378" s="74"/>
      <c r="HB378" s="74"/>
      <c r="HC378" s="74"/>
    </row>
    <row r="379" spans="1:211" s="31" customFormat="1" ht="15.75" x14ac:dyDescent="0.25">
      <c r="A379" s="41" t="s">
        <v>474</v>
      </c>
      <c r="B379" s="134">
        <f t="shared" si="1492"/>
        <v>3492</v>
      </c>
      <c r="C379" s="134">
        <f t="shared" si="1493"/>
        <v>3492</v>
      </c>
      <c r="D379" s="74">
        <f t="shared" si="1750"/>
        <v>100</v>
      </c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8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112"/>
      <c r="BK379" s="112"/>
      <c r="BL379" s="112"/>
      <c r="BM379" s="74"/>
      <c r="BN379" s="74"/>
      <c r="BO379" s="109"/>
      <c r="BP379" s="74"/>
      <c r="BQ379" s="74"/>
      <c r="BR379" s="109"/>
      <c r="BS379" s="74"/>
      <c r="BT379" s="74"/>
      <c r="BU379" s="109"/>
      <c r="BV379" s="74"/>
      <c r="BW379" s="74"/>
      <c r="BX379" s="109"/>
      <c r="BY379" s="74"/>
      <c r="BZ379" s="74"/>
      <c r="CA379" s="109"/>
      <c r="CB379" s="74"/>
      <c r="CC379" s="74"/>
      <c r="CD379" s="74"/>
      <c r="CE379" s="74"/>
      <c r="CF379" s="74"/>
      <c r="CG379" s="109"/>
      <c r="CH379" s="74"/>
      <c r="CI379" s="74"/>
      <c r="CJ379" s="109"/>
      <c r="CK379" s="74"/>
      <c r="CL379" s="74"/>
      <c r="CM379" s="109"/>
      <c r="CN379" s="74"/>
      <c r="CO379" s="74"/>
      <c r="CP379" s="109"/>
      <c r="CQ379" s="74"/>
      <c r="CR379" s="74"/>
      <c r="CS379" s="109"/>
      <c r="CT379" s="74"/>
      <c r="CU379" s="74"/>
      <c r="CV379" s="109"/>
      <c r="CW379" s="74"/>
      <c r="CX379" s="74"/>
      <c r="CY379" s="109"/>
      <c r="CZ379" s="74"/>
      <c r="DA379" s="74"/>
      <c r="DB379" s="109"/>
      <c r="DC379" s="74"/>
      <c r="DD379" s="74"/>
      <c r="DE379" s="109"/>
      <c r="DF379" s="74"/>
      <c r="DG379" s="74"/>
      <c r="DH379" s="78"/>
      <c r="DI379" s="78"/>
      <c r="DJ379" s="74"/>
      <c r="DK379" s="109"/>
      <c r="DL379" s="78"/>
      <c r="DM379" s="74"/>
      <c r="DN379" s="109"/>
      <c r="DO379" s="78"/>
      <c r="DP379" s="74"/>
      <c r="DQ379" s="109"/>
      <c r="DR379" s="78"/>
      <c r="DS379" s="74"/>
      <c r="DT379" s="109"/>
      <c r="DU379" s="78"/>
      <c r="DV379" s="74"/>
      <c r="DW379" s="109"/>
      <c r="DX379" s="78">
        <v>3492</v>
      </c>
      <c r="DY379" s="74">
        <v>3492</v>
      </c>
      <c r="DZ379" s="74">
        <f t="shared" si="1671"/>
        <v>100</v>
      </c>
      <c r="EA379" s="78"/>
      <c r="EB379" s="74"/>
      <c r="EC379" s="109"/>
      <c r="ED379" s="78"/>
      <c r="EE379" s="74"/>
      <c r="EF379" s="109"/>
      <c r="EG379" s="78"/>
      <c r="EH379" s="74"/>
      <c r="EI379" s="109"/>
      <c r="EJ379" s="78"/>
      <c r="EK379" s="74"/>
      <c r="EL379" s="109"/>
      <c r="EM379" s="78"/>
      <c r="EN379" s="74"/>
      <c r="EO379" s="109"/>
      <c r="EP379" s="74"/>
      <c r="EQ379" s="74"/>
      <c r="ER379" s="109"/>
      <c r="ES379" s="74"/>
      <c r="ET379" s="74"/>
      <c r="EU379" s="109"/>
      <c r="EV379" s="78"/>
      <c r="EW379" s="74"/>
      <c r="EX379" s="109"/>
      <c r="EY379" s="78"/>
      <c r="EZ379" s="74"/>
      <c r="FA379" s="109"/>
      <c r="FB379" s="78"/>
      <c r="FC379" s="74"/>
      <c r="FD379" s="109"/>
      <c r="FE379" s="78"/>
      <c r="FF379" s="74"/>
      <c r="FG379" s="109"/>
      <c r="FH379" s="78"/>
      <c r="FI379" s="74"/>
      <c r="FJ379" s="109"/>
      <c r="FK379" s="74"/>
      <c r="FL379" s="74"/>
      <c r="FM379" s="109"/>
      <c r="FN379" s="78"/>
      <c r="FO379" s="74"/>
      <c r="FP379" s="109"/>
      <c r="FQ379" s="74"/>
      <c r="FR379" s="74"/>
      <c r="FS379" s="109"/>
      <c r="FT379" s="74"/>
      <c r="FU379" s="74"/>
      <c r="FV379" s="109"/>
      <c r="FW379" s="74"/>
      <c r="FX379" s="74"/>
      <c r="FY379" s="109"/>
      <c r="FZ379" s="74"/>
      <c r="GA379" s="74"/>
      <c r="GB379" s="109"/>
      <c r="GC379" s="74"/>
      <c r="GD379" s="74"/>
      <c r="GE379" s="109"/>
      <c r="GF379" s="74"/>
      <c r="GG379" s="74"/>
      <c r="GH379" s="109"/>
      <c r="GI379" s="74"/>
      <c r="GJ379" s="74"/>
      <c r="GK379" s="109"/>
      <c r="GL379" s="74"/>
      <c r="GM379" s="74"/>
      <c r="GN379" s="109"/>
      <c r="GO379" s="74"/>
      <c r="GP379" s="74"/>
      <c r="GQ379" s="74"/>
      <c r="GR379" s="74"/>
      <c r="GS379" s="74"/>
      <c r="GT379" s="74"/>
      <c r="GU379" s="74"/>
      <c r="GV379" s="74"/>
      <c r="GW379" s="74"/>
      <c r="GX379" s="74"/>
      <c r="GY379" s="74"/>
      <c r="GZ379" s="74"/>
      <c r="HA379" s="74"/>
      <c r="HB379" s="74"/>
      <c r="HC379" s="74"/>
    </row>
    <row r="380" spans="1:211" s="31" customFormat="1" ht="15.75" x14ac:dyDescent="0.25">
      <c r="A380" s="41" t="s">
        <v>620</v>
      </c>
      <c r="B380" s="134">
        <f t="shared" si="1492"/>
        <v>18510.849999999999</v>
      </c>
      <c r="C380" s="134">
        <f t="shared" si="1493"/>
        <v>10119.04068</v>
      </c>
      <c r="D380" s="74">
        <f t="shared" si="1750"/>
        <v>54.665456637593635</v>
      </c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8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112"/>
      <c r="BK380" s="112"/>
      <c r="BL380" s="112"/>
      <c r="BM380" s="74"/>
      <c r="BN380" s="74"/>
      <c r="BO380" s="109"/>
      <c r="BP380" s="74"/>
      <c r="BQ380" s="74"/>
      <c r="BR380" s="109"/>
      <c r="BS380" s="74"/>
      <c r="BT380" s="74"/>
      <c r="BU380" s="109"/>
      <c r="BV380" s="74"/>
      <c r="BW380" s="74"/>
      <c r="BX380" s="109"/>
      <c r="BY380" s="74"/>
      <c r="BZ380" s="74"/>
      <c r="CA380" s="109"/>
      <c r="CB380" s="74">
        <v>16524.849999999999</v>
      </c>
      <c r="CC380" s="74">
        <v>8133.0406800000001</v>
      </c>
      <c r="CD380" s="74">
        <f>CC380/CB380*100</f>
        <v>49.217031803616983</v>
      </c>
      <c r="CE380" s="74"/>
      <c r="CF380" s="74"/>
      <c r="CG380" s="109"/>
      <c r="CH380" s="74"/>
      <c r="CI380" s="74"/>
      <c r="CJ380" s="109"/>
      <c r="CK380" s="74"/>
      <c r="CL380" s="74"/>
      <c r="CM380" s="109"/>
      <c r="CN380" s="74"/>
      <c r="CO380" s="74"/>
      <c r="CP380" s="109"/>
      <c r="CQ380" s="74"/>
      <c r="CR380" s="74"/>
      <c r="CS380" s="109"/>
      <c r="CT380" s="74"/>
      <c r="CU380" s="74"/>
      <c r="CV380" s="109"/>
      <c r="CW380" s="74"/>
      <c r="CX380" s="74"/>
      <c r="CY380" s="109"/>
      <c r="CZ380" s="74"/>
      <c r="DA380" s="74"/>
      <c r="DB380" s="109"/>
      <c r="DC380" s="74"/>
      <c r="DD380" s="74"/>
      <c r="DE380" s="109"/>
      <c r="DF380" s="74"/>
      <c r="DG380" s="74"/>
      <c r="DH380" s="78"/>
      <c r="DI380" s="78"/>
      <c r="DJ380" s="74"/>
      <c r="DK380" s="109"/>
      <c r="DL380" s="78"/>
      <c r="DM380" s="74"/>
      <c r="DN380" s="109"/>
      <c r="DO380" s="78"/>
      <c r="DP380" s="74"/>
      <c r="DQ380" s="109"/>
      <c r="DR380" s="78"/>
      <c r="DS380" s="74"/>
      <c r="DT380" s="109"/>
      <c r="DU380" s="78"/>
      <c r="DV380" s="74"/>
      <c r="DW380" s="109"/>
      <c r="DX380" s="78">
        <v>1986</v>
      </c>
      <c r="DY380" s="74">
        <v>1986</v>
      </c>
      <c r="DZ380" s="74">
        <f t="shared" si="1671"/>
        <v>100</v>
      </c>
      <c r="EA380" s="78"/>
      <c r="EB380" s="74"/>
      <c r="EC380" s="109"/>
      <c r="ED380" s="78"/>
      <c r="EE380" s="74"/>
      <c r="EF380" s="109"/>
      <c r="EG380" s="78"/>
      <c r="EH380" s="74"/>
      <c r="EI380" s="109"/>
      <c r="EJ380" s="78"/>
      <c r="EK380" s="74"/>
      <c r="EL380" s="109"/>
      <c r="EM380" s="78"/>
      <c r="EN380" s="74"/>
      <c r="EO380" s="109"/>
      <c r="EP380" s="74"/>
      <c r="EQ380" s="74"/>
      <c r="ER380" s="109"/>
      <c r="ES380" s="74"/>
      <c r="ET380" s="74"/>
      <c r="EU380" s="109"/>
      <c r="EV380" s="78"/>
      <c r="EW380" s="74"/>
      <c r="EX380" s="109"/>
      <c r="EY380" s="78"/>
      <c r="EZ380" s="74"/>
      <c r="FA380" s="109"/>
      <c r="FB380" s="78"/>
      <c r="FC380" s="74"/>
      <c r="FD380" s="109"/>
      <c r="FE380" s="78"/>
      <c r="FF380" s="74"/>
      <c r="FG380" s="109"/>
      <c r="FH380" s="78"/>
      <c r="FI380" s="74"/>
      <c r="FJ380" s="109"/>
      <c r="FK380" s="74"/>
      <c r="FL380" s="74"/>
      <c r="FM380" s="109"/>
      <c r="FN380" s="78"/>
      <c r="FO380" s="74"/>
      <c r="FP380" s="109"/>
      <c r="FQ380" s="74"/>
      <c r="FR380" s="74"/>
      <c r="FS380" s="109"/>
      <c r="FT380" s="74"/>
      <c r="FU380" s="74"/>
      <c r="FV380" s="109"/>
      <c r="FW380" s="74"/>
      <c r="FX380" s="74"/>
      <c r="FY380" s="109"/>
      <c r="FZ380" s="74"/>
      <c r="GA380" s="74"/>
      <c r="GB380" s="109"/>
      <c r="GC380" s="74"/>
      <c r="GD380" s="74"/>
      <c r="GE380" s="109"/>
      <c r="GF380" s="74"/>
      <c r="GG380" s="74"/>
      <c r="GH380" s="109"/>
      <c r="GI380" s="74"/>
      <c r="GJ380" s="74"/>
      <c r="GK380" s="109"/>
      <c r="GL380" s="74"/>
      <c r="GM380" s="74"/>
      <c r="GN380" s="109"/>
      <c r="GO380" s="74"/>
      <c r="GP380" s="74"/>
      <c r="GQ380" s="74"/>
      <c r="GR380" s="74"/>
      <c r="GS380" s="74"/>
      <c r="GT380" s="74"/>
      <c r="GU380" s="74"/>
      <c r="GV380" s="74"/>
      <c r="GW380" s="74"/>
      <c r="GX380" s="74"/>
      <c r="GY380" s="74"/>
      <c r="GZ380" s="74"/>
      <c r="HA380" s="74"/>
      <c r="HB380" s="74"/>
      <c r="HC380" s="74"/>
    </row>
    <row r="381" spans="1:211" s="31" customFormat="1" ht="15.75" x14ac:dyDescent="0.25">
      <c r="A381" s="41" t="s">
        <v>621</v>
      </c>
      <c r="B381" s="134">
        <f t="shared" si="1492"/>
        <v>4032</v>
      </c>
      <c r="C381" s="134">
        <f t="shared" si="1493"/>
        <v>4032</v>
      </c>
      <c r="D381" s="74">
        <f t="shared" si="1750"/>
        <v>100</v>
      </c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8"/>
      <c r="AC381" s="74"/>
      <c r="AD381" s="74"/>
      <c r="AE381" s="74"/>
      <c r="AF381" s="74"/>
      <c r="AG381" s="74"/>
      <c r="AH381" s="74"/>
      <c r="AI381" s="74"/>
      <c r="AJ381" s="74">
        <v>0</v>
      </c>
      <c r="AK381" s="74"/>
      <c r="AL381" s="74"/>
      <c r="AM381" s="74"/>
      <c r="AN381" s="74"/>
      <c r="AO381" s="74"/>
      <c r="AP381" s="74"/>
      <c r="AQ381" s="74"/>
      <c r="AR381" s="74"/>
      <c r="AS381" s="74"/>
      <c r="AT381" s="74"/>
      <c r="AU381" s="74"/>
      <c r="AV381" s="74"/>
      <c r="AW381" s="74"/>
      <c r="AX381" s="74"/>
      <c r="AY381" s="74"/>
      <c r="AZ381" s="74"/>
      <c r="BA381" s="74"/>
      <c r="BB381" s="74"/>
      <c r="BC381" s="74"/>
      <c r="BD381" s="74"/>
      <c r="BE381" s="74"/>
      <c r="BF381" s="74"/>
      <c r="BG381" s="74"/>
      <c r="BH381" s="74"/>
      <c r="BI381" s="74"/>
      <c r="BJ381" s="112"/>
      <c r="BK381" s="112"/>
      <c r="BL381" s="112"/>
      <c r="BM381" s="74"/>
      <c r="BN381" s="74"/>
      <c r="BO381" s="109"/>
      <c r="BP381" s="74"/>
      <c r="BQ381" s="74"/>
      <c r="BR381" s="109"/>
      <c r="BS381" s="74"/>
      <c r="BT381" s="74"/>
      <c r="BU381" s="109"/>
      <c r="BV381" s="74"/>
      <c r="BW381" s="74"/>
      <c r="BX381" s="109"/>
      <c r="BY381" s="74"/>
      <c r="BZ381" s="74"/>
      <c r="CA381" s="109"/>
      <c r="CB381" s="74"/>
      <c r="CC381" s="74"/>
      <c r="CD381" s="74"/>
      <c r="CE381" s="74"/>
      <c r="CF381" s="74"/>
      <c r="CG381" s="109"/>
      <c r="CH381" s="74"/>
      <c r="CI381" s="74"/>
      <c r="CJ381" s="109"/>
      <c r="CK381" s="74"/>
      <c r="CL381" s="74"/>
      <c r="CM381" s="109"/>
      <c r="CN381" s="74"/>
      <c r="CO381" s="74"/>
      <c r="CP381" s="109"/>
      <c r="CQ381" s="74"/>
      <c r="CR381" s="74"/>
      <c r="CS381" s="109"/>
      <c r="CT381" s="74"/>
      <c r="CU381" s="74"/>
      <c r="CV381" s="109"/>
      <c r="CW381" s="74"/>
      <c r="CX381" s="74"/>
      <c r="CY381" s="109"/>
      <c r="CZ381" s="74"/>
      <c r="DA381" s="74"/>
      <c r="DB381" s="109"/>
      <c r="DC381" s="74"/>
      <c r="DD381" s="74"/>
      <c r="DE381" s="109"/>
      <c r="DF381" s="74"/>
      <c r="DG381" s="74"/>
      <c r="DH381" s="78"/>
      <c r="DI381" s="78"/>
      <c r="DJ381" s="74"/>
      <c r="DK381" s="109"/>
      <c r="DL381" s="78"/>
      <c r="DM381" s="74"/>
      <c r="DN381" s="109"/>
      <c r="DO381" s="78"/>
      <c r="DP381" s="74"/>
      <c r="DQ381" s="109"/>
      <c r="DR381" s="78"/>
      <c r="DS381" s="74"/>
      <c r="DT381" s="109"/>
      <c r="DU381" s="78"/>
      <c r="DV381" s="74"/>
      <c r="DW381" s="109"/>
      <c r="DX381" s="78">
        <v>4032</v>
      </c>
      <c r="DY381" s="74">
        <v>4032</v>
      </c>
      <c r="DZ381" s="74">
        <f t="shared" si="1671"/>
        <v>100</v>
      </c>
      <c r="EA381" s="78"/>
      <c r="EB381" s="74"/>
      <c r="EC381" s="109"/>
      <c r="ED381" s="78"/>
      <c r="EE381" s="74"/>
      <c r="EF381" s="109"/>
      <c r="EG381" s="78"/>
      <c r="EH381" s="74"/>
      <c r="EI381" s="109"/>
      <c r="EJ381" s="78"/>
      <c r="EK381" s="74"/>
      <c r="EL381" s="109"/>
      <c r="EM381" s="78"/>
      <c r="EN381" s="74"/>
      <c r="EO381" s="109"/>
      <c r="EP381" s="74"/>
      <c r="EQ381" s="74"/>
      <c r="ER381" s="109"/>
      <c r="ES381" s="74"/>
      <c r="ET381" s="74"/>
      <c r="EU381" s="109"/>
      <c r="EV381" s="78"/>
      <c r="EW381" s="74"/>
      <c r="EX381" s="109"/>
      <c r="EY381" s="78"/>
      <c r="EZ381" s="74"/>
      <c r="FA381" s="109"/>
      <c r="FB381" s="78"/>
      <c r="FC381" s="74"/>
      <c r="FD381" s="109"/>
      <c r="FE381" s="78"/>
      <c r="FF381" s="74"/>
      <c r="FG381" s="109"/>
      <c r="FH381" s="78"/>
      <c r="FI381" s="74"/>
      <c r="FJ381" s="109"/>
      <c r="FK381" s="74"/>
      <c r="FL381" s="74"/>
      <c r="FM381" s="109"/>
      <c r="FN381" s="78"/>
      <c r="FO381" s="74"/>
      <c r="FP381" s="109"/>
      <c r="FQ381" s="74"/>
      <c r="FR381" s="74"/>
      <c r="FS381" s="109"/>
      <c r="FT381" s="74"/>
      <c r="FU381" s="74"/>
      <c r="FV381" s="109"/>
      <c r="FW381" s="74"/>
      <c r="FX381" s="74"/>
      <c r="FY381" s="109"/>
      <c r="FZ381" s="74"/>
      <c r="GA381" s="74"/>
      <c r="GB381" s="109"/>
      <c r="GC381" s="74"/>
      <c r="GD381" s="74"/>
      <c r="GE381" s="109"/>
      <c r="GF381" s="74"/>
      <c r="GG381" s="74"/>
      <c r="GH381" s="109"/>
      <c r="GI381" s="74"/>
      <c r="GJ381" s="74"/>
      <c r="GK381" s="109"/>
      <c r="GL381" s="74"/>
      <c r="GM381" s="74"/>
      <c r="GN381" s="109"/>
      <c r="GO381" s="74"/>
      <c r="GP381" s="74"/>
      <c r="GQ381" s="74"/>
      <c r="GR381" s="74"/>
      <c r="GS381" s="74"/>
      <c r="GT381" s="74"/>
      <c r="GU381" s="74"/>
      <c r="GV381" s="74"/>
      <c r="GW381" s="74"/>
      <c r="GX381" s="74"/>
      <c r="GY381" s="74"/>
      <c r="GZ381" s="74"/>
      <c r="HA381" s="74"/>
      <c r="HB381" s="74"/>
      <c r="HC381" s="74"/>
    </row>
    <row r="382" spans="1:211" s="32" customFormat="1" ht="31.5" x14ac:dyDescent="0.25">
      <c r="A382" s="42" t="s">
        <v>330</v>
      </c>
      <c r="B382" s="133">
        <f t="shared" si="1492"/>
        <v>1816363.5958019998</v>
      </c>
      <c r="C382" s="133">
        <f t="shared" si="1493"/>
        <v>1261847.99068</v>
      </c>
      <c r="D382" s="91">
        <f t="shared" si="104"/>
        <v>69.471112149373482</v>
      </c>
      <c r="E382" s="92">
        <f t="shared" ref="E382:BK382" si="1751">E383+E384+E385+E386+E387+E388</f>
        <v>0</v>
      </c>
      <c r="F382" s="92">
        <f t="shared" si="1751"/>
        <v>0</v>
      </c>
      <c r="G382" s="91"/>
      <c r="H382" s="92">
        <f t="shared" si="1751"/>
        <v>720</v>
      </c>
      <c r="I382" s="92">
        <f t="shared" si="1751"/>
        <v>720</v>
      </c>
      <c r="J382" s="92">
        <f>I382/H382*100</f>
        <v>100</v>
      </c>
      <c r="K382" s="92">
        <f t="shared" ref="K382:M382" si="1752">K383+K384+K385+K386+K387+K388</f>
        <v>0</v>
      </c>
      <c r="L382" s="92">
        <f t="shared" si="1752"/>
        <v>0</v>
      </c>
      <c r="M382" s="92">
        <f t="shared" si="1752"/>
        <v>0</v>
      </c>
      <c r="N382" s="92">
        <f t="shared" ref="N382:P382" si="1753">N383+N384+N385+N386+N387+N388</f>
        <v>0</v>
      </c>
      <c r="O382" s="92">
        <f t="shared" si="1753"/>
        <v>0</v>
      </c>
      <c r="P382" s="92">
        <f t="shared" si="1753"/>
        <v>0</v>
      </c>
      <c r="Q382" s="92">
        <f t="shared" ref="Q382:S382" si="1754">Q383+Q384+Q385+Q386+Q387+Q388</f>
        <v>0</v>
      </c>
      <c r="R382" s="92">
        <f t="shared" si="1754"/>
        <v>0</v>
      </c>
      <c r="S382" s="92">
        <f t="shared" si="1754"/>
        <v>0</v>
      </c>
      <c r="T382" s="92">
        <f t="shared" ref="T382:V382" si="1755">T383+T384+T385+T386+T387+T388</f>
        <v>0</v>
      </c>
      <c r="U382" s="92">
        <f t="shared" si="1755"/>
        <v>0</v>
      </c>
      <c r="V382" s="92">
        <f t="shared" si="1755"/>
        <v>0</v>
      </c>
      <c r="W382" s="92">
        <f t="shared" ref="W382:Y382" si="1756">W383+W384+W385+W386+W387+W388</f>
        <v>0</v>
      </c>
      <c r="X382" s="92">
        <f t="shared" si="1756"/>
        <v>0</v>
      </c>
      <c r="Y382" s="92">
        <f t="shared" si="1756"/>
        <v>0</v>
      </c>
      <c r="Z382" s="92">
        <f t="shared" si="1751"/>
        <v>13579.9385</v>
      </c>
      <c r="AA382" s="92">
        <f t="shared" si="1751"/>
        <v>13579.931630000001</v>
      </c>
      <c r="AB382" s="92">
        <f t="shared" ref="AB382:AB392" si="1757">AA382/Z382*100</f>
        <v>99.999949410669274</v>
      </c>
      <c r="AC382" s="92">
        <f t="shared" si="1751"/>
        <v>616929</v>
      </c>
      <c r="AD382" s="92">
        <f t="shared" si="1751"/>
        <v>450092.84730999998</v>
      </c>
      <c r="AE382" s="91">
        <f t="shared" ref="AE382:AE384" si="1758">AD382/AC382*100</f>
        <v>72.9569929943316</v>
      </c>
      <c r="AF382" s="92">
        <f t="shared" si="1751"/>
        <v>0</v>
      </c>
      <c r="AG382" s="92">
        <f t="shared" si="1751"/>
        <v>0</v>
      </c>
      <c r="AH382" s="92">
        <f t="shared" si="1751"/>
        <v>0</v>
      </c>
      <c r="AI382" s="92">
        <f t="shared" si="1751"/>
        <v>0</v>
      </c>
      <c r="AJ382" s="92">
        <f t="shared" si="1751"/>
        <v>0</v>
      </c>
      <c r="AK382" s="92"/>
      <c r="AL382" s="92">
        <f t="shared" si="1751"/>
        <v>102.04082</v>
      </c>
      <c r="AM382" s="92">
        <f t="shared" si="1751"/>
        <v>102.04082</v>
      </c>
      <c r="AN382" s="91">
        <f>AM382/AL382*100</f>
        <v>100</v>
      </c>
      <c r="AO382" s="92">
        <f t="shared" si="1751"/>
        <v>51.020422000000003</v>
      </c>
      <c r="AP382" s="92">
        <f t="shared" si="1751"/>
        <v>51.020420000000001</v>
      </c>
      <c r="AQ382" s="91">
        <f>AP382/AO382*100</f>
        <v>99.999996080001068</v>
      </c>
      <c r="AR382" s="92">
        <f t="shared" ref="AR382:AS382" si="1759">AR383+AR384+AR385+AR386+AR387+AR388</f>
        <v>1406.01</v>
      </c>
      <c r="AS382" s="92">
        <f t="shared" si="1759"/>
        <v>1406.01</v>
      </c>
      <c r="AT382" s="91">
        <f>AS382/AR382*100</f>
        <v>100</v>
      </c>
      <c r="AU382" s="92"/>
      <c r="AV382" s="92"/>
      <c r="AW382" s="91"/>
      <c r="AX382" s="92">
        <f t="shared" ref="AX382:AY382" si="1760">AX383+AX384+AX385+AX386+AX387+AX388</f>
        <v>10986.5</v>
      </c>
      <c r="AY382" s="92">
        <f t="shared" si="1760"/>
        <v>10986.5</v>
      </c>
      <c r="AZ382" s="91">
        <f>AY382/AX382*100</f>
        <v>100</v>
      </c>
      <c r="BA382" s="92">
        <f t="shared" si="1751"/>
        <v>0</v>
      </c>
      <c r="BB382" s="92">
        <f t="shared" si="1751"/>
        <v>0</v>
      </c>
      <c r="BC382" s="92">
        <f t="shared" si="1751"/>
        <v>0</v>
      </c>
      <c r="BD382" s="92">
        <f>BD383+BD384+BD385+BD386+BD387+BD388</f>
        <v>4249.7174800000003</v>
      </c>
      <c r="BE382" s="92">
        <f t="shared" si="1751"/>
        <v>1499.71748</v>
      </c>
      <c r="BF382" s="91">
        <f t="shared" si="1448"/>
        <v>35.289816018546247</v>
      </c>
      <c r="BG382" s="92">
        <f t="shared" si="1751"/>
        <v>108089.35238</v>
      </c>
      <c r="BH382" s="92">
        <f t="shared" si="1751"/>
        <v>97703.309379999992</v>
      </c>
      <c r="BI382" s="91">
        <f t="shared" ref="BI382" si="1761">BH382/BG382*100</f>
        <v>90.391243197122023</v>
      </c>
      <c r="BJ382" s="92">
        <f t="shared" si="1751"/>
        <v>165642.1</v>
      </c>
      <c r="BK382" s="92">
        <f t="shared" si="1751"/>
        <v>105240.29056000001</v>
      </c>
      <c r="BL382" s="92">
        <f t="shared" si="118"/>
        <v>63.534747844901752</v>
      </c>
      <c r="BM382" s="92">
        <f t="shared" ref="BM382:DG382" si="1762">BM383+BM384+BM385+BM386+BM387+BM388</f>
        <v>0</v>
      </c>
      <c r="BN382" s="92">
        <f t="shared" si="1762"/>
        <v>0</v>
      </c>
      <c r="BO382" s="92"/>
      <c r="BP382" s="92">
        <f t="shared" ref="BP382:BQ382" si="1763">BP383+BP384+BP385+BP386+BP387+BP388</f>
        <v>0</v>
      </c>
      <c r="BQ382" s="92">
        <f t="shared" si="1763"/>
        <v>0</v>
      </c>
      <c r="BR382" s="92"/>
      <c r="BS382" s="92">
        <f t="shared" si="1762"/>
        <v>6903.2</v>
      </c>
      <c r="BT382" s="92">
        <f t="shared" si="1762"/>
        <v>5111.1241100000007</v>
      </c>
      <c r="BU382" s="92">
        <f t="shared" si="121"/>
        <v>74.039925107196666</v>
      </c>
      <c r="BV382" s="92">
        <f t="shared" ref="BV382:BW382" si="1764">BV383+BV384+BV385+BV386+BV387+BV388</f>
        <v>854.1</v>
      </c>
      <c r="BW382" s="92">
        <f t="shared" si="1764"/>
        <v>0</v>
      </c>
      <c r="BX382" s="92">
        <f t="shared" ref="BX382:BX383" si="1765">BW382/BV382*100</f>
        <v>0</v>
      </c>
      <c r="BY382" s="92">
        <f t="shared" ref="BY382:BZ382" si="1766">BY383+BY384+BY385+BY386+BY387+BY388</f>
        <v>1400</v>
      </c>
      <c r="BZ382" s="92">
        <f t="shared" si="1766"/>
        <v>0</v>
      </c>
      <c r="CA382" s="92">
        <f t="shared" ref="CA382:CA383" si="1767">BZ382/BY382*100</f>
        <v>0</v>
      </c>
      <c r="CB382" s="92">
        <f t="shared" si="1762"/>
        <v>177645.93</v>
      </c>
      <c r="CC382" s="92">
        <f t="shared" si="1762"/>
        <v>93377.782510000005</v>
      </c>
      <c r="CD382" s="91">
        <f t="shared" ref="CD382:CD383" si="1768">CC382/CB382*100</f>
        <v>52.563986413873941</v>
      </c>
      <c r="CE382" s="92">
        <f t="shared" si="1762"/>
        <v>0</v>
      </c>
      <c r="CF382" s="92">
        <f t="shared" si="1762"/>
        <v>0</v>
      </c>
      <c r="CG382" s="92">
        <f t="shared" si="1762"/>
        <v>0</v>
      </c>
      <c r="CH382" s="92">
        <f t="shared" ref="CH382:CJ382" si="1769">CH383+CH384+CH385+CH386+CH387+CH388</f>
        <v>0</v>
      </c>
      <c r="CI382" s="92">
        <f t="shared" si="1769"/>
        <v>0</v>
      </c>
      <c r="CJ382" s="92">
        <f t="shared" si="1769"/>
        <v>0</v>
      </c>
      <c r="CK382" s="92">
        <f t="shared" si="1762"/>
        <v>0</v>
      </c>
      <c r="CL382" s="92">
        <f t="shared" si="1762"/>
        <v>0</v>
      </c>
      <c r="CM382" s="92">
        <f t="shared" si="1762"/>
        <v>0</v>
      </c>
      <c r="CN382" s="92">
        <f t="shared" si="1762"/>
        <v>0</v>
      </c>
      <c r="CO382" s="92">
        <f t="shared" si="1762"/>
        <v>0</v>
      </c>
      <c r="CP382" s="92">
        <f t="shared" si="1762"/>
        <v>0</v>
      </c>
      <c r="CQ382" s="92">
        <f t="shared" ref="CQ382:CR382" si="1770">CQ383+CQ384+CQ385+CQ386+CQ387+CQ388</f>
        <v>305000</v>
      </c>
      <c r="CR382" s="92">
        <f t="shared" si="1770"/>
        <v>226806.49463999999</v>
      </c>
      <c r="CS382" s="91">
        <f t="shared" ref="CS382" si="1771">CR382/CQ382*100</f>
        <v>74.362785127868847</v>
      </c>
      <c r="CT382" s="92">
        <f t="shared" si="1762"/>
        <v>0</v>
      </c>
      <c r="CU382" s="92">
        <f t="shared" si="1762"/>
        <v>0</v>
      </c>
      <c r="CV382" s="92"/>
      <c r="CW382" s="92">
        <f t="shared" si="1762"/>
        <v>0</v>
      </c>
      <c r="CX382" s="92">
        <f t="shared" si="1762"/>
        <v>0</v>
      </c>
      <c r="CY382" s="92">
        <f t="shared" si="1762"/>
        <v>0</v>
      </c>
      <c r="CZ382" s="92">
        <f t="shared" si="1762"/>
        <v>0</v>
      </c>
      <c r="DA382" s="92">
        <f t="shared" si="1762"/>
        <v>0</v>
      </c>
      <c r="DB382" s="91"/>
      <c r="DC382" s="92">
        <f t="shared" si="1762"/>
        <v>2008.3</v>
      </c>
      <c r="DD382" s="92">
        <f t="shared" si="1762"/>
        <v>0</v>
      </c>
      <c r="DE382" s="92">
        <f t="shared" si="1762"/>
        <v>0</v>
      </c>
      <c r="DF382" s="92">
        <f t="shared" si="1762"/>
        <v>43286.601999999999</v>
      </c>
      <c r="DG382" s="92">
        <f t="shared" si="1762"/>
        <v>40141.966919999999</v>
      </c>
      <c r="DH382" s="92">
        <f t="shared" si="1717"/>
        <v>92.73531546782074</v>
      </c>
      <c r="DI382" s="92">
        <f t="shared" ref="DI382:DV382" si="1772">DI383+DI384+DI385+DI386+DI387+DI388</f>
        <v>0</v>
      </c>
      <c r="DJ382" s="92">
        <f t="shared" si="1772"/>
        <v>0</v>
      </c>
      <c r="DK382" s="92">
        <f t="shared" si="1772"/>
        <v>0</v>
      </c>
      <c r="DL382" s="92">
        <f t="shared" ref="DL382:DN382" si="1773">DL383+DL384+DL385+DL386+DL387+DL388</f>
        <v>0</v>
      </c>
      <c r="DM382" s="92">
        <f t="shared" si="1773"/>
        <v>0</v>
      </c>
      <c r="DN382" s="92">
        <f t="shared" si="1773"/>
        <v>0</v>
      </c>
      <c r="DO382" s="92">
        <f t="shared" ref="DO382:DQ382" si="1774">DO383+DO384+DO385+DO386+DO387+DO388</f>
        <v>0</v>
      </c>
      <c r="DP382" s="92">
        <f t="shared" si="1774"/>
        <v>0</v>
      </c>
      <c r="DQ382" s="92">
        <f t="shared" si="1774"/>
        <v>0</v>
      </c>
      <c r="DR382" s="92">
        <f t="shared" ref="DR382:DT382" si="1775">DR383+DR384+DR385+DR386+DR387+DR388</f>
        <v>0</v>
      </c>
      <c r="DS382" s="92">
        <f t="shared" si="1775"/>
        <v>0</v>
      </c>
      <c r="DT382" s="92">
        <f t="shared" si="1775"/>
        <v>0</v>
      </c>
      <c r="DU382" s="92">
        <f t="shared" si="1772"/>
        <v>146407</v>
      </c>
      <c r="DV382" s="92">
        <f t="shared" si="1772"/>
        <v>63325.817999999999</v>
      </c>
      <c r="DW382" s="92">
        <f t="shared" si="132"/>
        <v>43.253272043003413</v>
      </c>
      <c r="DX382" s="92">
        <f>SUM(DX383:DX388)</f>
        <v>131445</v>
      </c>
      <c r="DY382" s="92">
        <f>SUM(DY383:DY388)</f>
        <v>121116.95725000001</v>
      </c>
      <c r="DZ382" s="91">
        <f t="shared" si="1671"/>
        <v>92.142688767164984</v>
      </c>
      <c r="EA382" s="92">
        <f t="shared" ref="EA382:EB382" si="1776">EA383+EA384+EA385+EA386+EA387+EA388</f>
        <v>3537.2</v>
      </c>
      <c r="EB382" s="92">
        <f t="shared" si="1776"/>
        <v>1649.89678</v>
      </c>
      <c r="EC382" s="92">
        <f>EB382/EA382*100</f>
        <v>46.644147348185008</v>
      </c>
      <c r="ED382" s="92">
        <f t="shared" ref="ED382:EE382" si="1777">ED383+ED384+ED385+ED386+ED387+ED388</f>
        <v>600</v>
      </c>
      <c r="EE382" s="92">
        <f t="shared" si="1777"/>
        <v>0</v>
      </c>
      <c r="EF382" s="92">
        <f>EE382/ED382*100</f>
        <v>0</v>
      </c>
      <c r="EG382" s="92">
        <f t="shared" ref="EG382:EH382" si="1778">EG383+EG384+EG385+EG386+EG387+EG388</f>
        <v>880</v>
      </c>
      <c r="EH382" s="92">
        <f t="shared" si="1778"/>
        <v>0</v>
      </c>
      <c r="EI382" s="92">
        <f>EH382/EG382*100</f>
        <v>0</v>
      </c>
      <c r="EJ382" s="92">
        <f t="shared" ref="EJ382:EK382" si="1779">EJ383+EJ384+EJ385+EJ386+EJ387+EJ388</f>
        <v>3137.4920000000002</v>
      </c>
      <c r="EK382" s="92">
        <f t="shared" si="1779"/>
        <v>3137.4920000000002</v>
      </c>
      <c r="EL382" s="92">
        <f>EK382/EJ382*100</f>
        <v>100</v>
      </c>
      <c r="EM382" s="92">
        <f t="shared" ref="EM382:EQ382" si="1780">EM383+EM384+EM385+EM386+EM387+EM388</f>
        <v>0</v>
      </c>
      <c r="EN382" s="92">
        <f t="shared" si="1780"/>
        <v>0</v>
      </c>
      <c r="EO382" s="92">
        <f t="shared" si="1780"/>
        <v>0</v>
      </c>
      <c r="EP382" s="92">
        <f t="shared" si="1780"/>
        <v>11500</v>
      </c>
      <c r="EQ382" s="92">
        <f t="shared" si="1780"/>
        <v>10796.51755</v>
      </c>
      <c r="ER382" s="92">
        <f t="shared" ref="ER382:ER383" si="1781">EQ382/EP382*100</f>
        <v>93.882761304347824</v>
      </c>
      <c r="ES382" s="92">
        <f t="shared" ref="ES382:ET382" si="1782">ES383+ES384+ES385+ES386+ES387+ES388</f>
        <v>10000</v>
      </c>
      <c r="ET382" s="92">
        <f t="shared" si="1782"/>
        <v>8365.5703200000007</v>
      </c>
      <c r="EU382" s="92">
        <f t="shared" ref="EU382:EU383" si="1783">ET382/ES382*100</f>
        <v>83.655703200000005</v>
      </c>
      <c r="EV382" s="92">
        <f t="shared" ref="EV382:EX382" si="1784">EV383+EV384+EV385+EV386+EV387+EV388</f>
        <v>0</v>
      </c>
      <c r="EW382" s="92">
        <f t="shared" si="1784"/>
        <v>0</v>
      </c>
      <c r="EX382" s="92">
        <f t="shared" si="1784"/>
        <v>0</v>
      </c>
      <c r="EY382" s="92">
        <f t="shared" ref="EY382:FA382" si="1785">EY383+EY384+EY385+EY386+EY387+EY388</f>
        <v>0</v>
      </c>
      <c r="EZ382" s="92">
        <f t="shared" si="1785"/>
        <v>0</v>
      </c>
      <c r="FA382" s="92">
        <f t="shared" si="1785"/>
        <v>0</v>
      </c>
      <c r="FB382" s="92">
        <f t="shared" ref="FB382:FD382" si="1786">FB383+FB384+FB385+FB386+FB387+FB388</f>
        <v>0</v>
      </c>
      <c r="FC382" s="92">
        <f t="shared" si="1786"/>
        <v>0</v>
      </c>
      <c r="FD382" s="92">
        <f t="shared" si="1786"/>
        <v>0</v>
      </c>
      <c r="FE382" s="92">
        <f t="shared" ref="FE382:FG382" si="1787">FE383+FE384+FE385+FE386+FE387+FE388</f>
        <v>0</v>
      </c>
      <c r="FF382" s="92">
        <f t="shared" si="1787"/>
        <v>0</v>
      </c>
      <c r="FG382" s="92">
        <f t="shared" si="1787"/>
        <v>0</v>
      </c>
      <c r="FH382" s="92">
        <f t="shared" ref="FH382:FL382" si="1788">FH383+FH384+FH385+FH386+FH387+FH388</f>
        <v>0</v>
      </c>
      <c r="FI382" s="92">
        <f t="shared" si="1788"/>
        <v>0</v>
      </c>
      <c r="FJ382" s="92">
        <f t="shared" si="1788"/>
        <v>0</v>
      </c>
      <c r="FK382" s="92"/>
      <c r="FL382" s="92">
        <f t="shared" si="1788"/>
        <v>0</v>
      </c>
      <c r="FM382" s="92"/>
      <c r="FN382" s="92">
        <f t="shared" ref="FN382:FP382" si="1789">FN383+FN384+FN385+FN386+FN387+FN388</f>
        <v>0</v>
      </c>
      <c r="FO382" s="92">
        <f t="shared" si="1789"/>
        <v>0</v>
      </c>
      <c r="FP382" s="92">
        <f t="shared" si="1789"/>
        <v>0</v>
      </c>
      <c r="FQ382" s="92"/>
      <c r="FR382" s="92">
        <f t="shared" ref="FR382" si="1790">FR383+FR384+FR385+FR386+FR387+FR388</f>
        <v>0</v>
      </c>
      <c r="FS382" s="92"/>
      <c r="FT382" s="92">
        <f t="shared" ref="FT382:FU382" si="1791">FT383+FT384+FT385+FT386+FT387+FT388</f>
        <v>0</v>
      </c>
      <c r="FU382" s="92">
        <f t="shared" si="1791"/>
        <v>0</v>
      </c>
      <c r="FV382" s="92"/>
      <c r="FW382" s="92">
        <f t="shared" ref="FW382:FX382" si="1792">FW383+FW384+FW385+FW386+FW387+FW388</f>
        <v>0</v>
      </c>
      <c r="FX382" s="92">
        <f t="shared" si="1792"/>
        <v>0</v>
      </c>
      <c r="FY382" s="92"/>
      <c r="FZ382" s="92">
        <f t="shared" ref="FZ382:GA382" si="1793">FZ383+FZ384+FZ385+FZ386+FZ387+FZ388</f>
        <v>0</v>
      </c>
      <c r="GA382" s="92">
        <f t="shared" si="1793"/>
        <v>0</v>
      </c>
      <c r="GB382" s="92"/>
      <c r="GC382" s="92">
        <f t="shared" ref="GC382:GD382" si="1794">GC383+GC384+GC385+GC386+GC387+GC388</f>
        <v>24371.192200000001</v>
      </c>
      <c r="GD382" s="92">
        <f t="shared" si="1794"/>
        <v>6636.7029999999995</v>
      </c>
      <c r="GE382" s="92">
        <f>GD382/GC382*100</f>
        <v>27.231753561895918</v>
      </c>
      <c r="GF382" s="92">
        <f t="shared" ref="GF382:GG382" si="1795">GF383+GF384+GF385+GF386+GF387+GF388</f>
        <v>0</v>
      </c>
      <c r="GG382" s="92">
        <f t="shared" si="1795"/>
        <v>0</v>
      </c>
      <c r="GH382" s="92"/>
      <c r="GI382" s="92">
        <f t="shared" ref="GI382:GJ382" si="1796">GI383+GI384+GI385+GI386+GI387+GI388</f>
        <v>0</v>
      </c>
      <c r="GJ382" s="92">
        <f t="shared" si="1796"/>
        <v>0</v>
      </c>
      <c r="GK382" s="92"/>
      <c r="GL382" s="92">
        <f t="shared" ref="GL382:GM382" si="1797">GL383+GL384+GL385+GL386+GL387+GL388</f>
        <v>0</v>
      </c>
      <c r="GM382" s="92">
        <f t="shared" si="1797"/>
        <v>0</v>
      </c>
      <c r="GN382" s="92"/>
      <c r="GO382" s="92">
        <f t="shared" ref="GO382:GQ382" si="1798">GO383+GO384+GO385+GO386+GO387+GO388</f>
        <v>0</v>
      </c>
      <c r="GP382" s="92">
        <f t="shared" si="1798"/>
        <v>0</v>
      </c>
      <c r="GQ382" s="92">
        <f t="shared" si="1798"/>
        <v>0</v>
      </c>
      <c r="GR382" s="92">
        <f t="shared" ref="GR382:GT382" si="1799">GR383+GR384+GR385+GR386+GR387+GR388</f>
        <v>0</v>
      </c>
      <c r="GS382" s="92">
        <f t="shared" si="1799"/>
        <v>0</v>
      </c>
      <c r="GT382" s="92">
        <f t="shared" si="1799"/>
        <v>0</v>
      </c>
      <c r="GU382" s="92">
        <f t="shared" ref="GU382:GY382" si="1800">GU383+GU384+GU385+GU386+GU387+GU388</f>
        <v>19933.5</v>
      </c>
      <c r="GV382" s="92">
        <f t="shared" si="1800"/>
        <v>0</v>
      </c>
      <c r="GW382" s="92">
        <f t="shared" si="1800"/>
        <v>0</v>
      </c>
      <c r="GX382" s="92">
        <f t="shared" si="1800"/>
        <v>5698.4</v>
      </c>
      <c r="GY382" s="92">
        <f t="shared" si="1800"/>
        <v>0</v>
      </c>
      <c r="GZ382" s="91">
        <f t="shared" ref="GZ382" si="1801">GY382/GX382*100</f>
        <v>0</v>
      </c>
      <c r="HA382" s="92"/>
      <c r="HB382" s="92"/>
      <c r="HC382" s="91"/>
    </row>
    <row r="383" spans="1:211" s="31" customFormat="1" ht="21.75" customHeight="1" x14ac:dyDescent="0.25">
      <c r="A383" s="41" t="s">
        <v>329</v>
      </c>
      <c r="B383" s="134">
        <f t="shared" si="1492"/>
        <v>630717.02594199998</v>
      </c>
      <c r="C383" s="134">
        <f t="shared" si="1493"/>
        <v>364628.66462</v>
      </c>
      <c r="D383" s="74">
        <f t="shared" si="104"/>
        <v>57.811768134118971</v>
      </c>
      <c r="E383" s="74"/>
      <c r="F383" s="74"/>
      <c r="G383" s="74"/>
      <c r="H383" s="78">
        <v>720</v>
      </c>
      <c r="I383" s="78">
        <v>720</v>
      </c>
      <c r="J383" s="78">
        <f>I383/H383*100</f>
        <v>100</v>
      </c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4">
        <v>13579.9385</v>
      </c>
      <c r="AA383" s="74">
        <v>13579.931630000001</v>
      </c>
      <c r="AB383" s="78">
        <f t="shared" si="1757"/>
        <v>99.999949410669274</v>
      </c>
      <c r="AC383" s="74"/>
      <c r="AD383" s="74"/>
      <c r="AE383" s="74"/>
      <c r="AF383" s="78">
        <v>0</v>
      </c>
      <c r="AG383" s="78">
        <v>0</v>
      </c>
      <c r="AH383" s="74"/>
      <c r="AI383" s="78"/>
      <c r="AJ383" s="78"/>
      <c r="AK383" s="78"/>
      <c r="AL383" s="78">
        <v>102.04082</v>
      </c>
      <c r="AM383" s="78">
        <v>102.04082</v>
      </c>
      <c r="AN383" s="74">
        <f>AM383/AL383*100</f>
        <v>100</v>
      </c>
      <c r="AO383" s="78">
        <v>51.020422000000003</v>
      </c>
      <c r="AP383" s="78">
        <v>51.020420000000001</v>
      </c>
      <c r="AQ383" s="74">
        <f>AP383/AO383*100</f>
        <v>99.999996080001068</v>
      </c>
      <c r="AR383" s="78">
        <v>1406.01</v>
      </c>
      <c r="AS383" s="78">
        <v>1406.01</v>
      </c>
      <c r="AT383" s="74">
        <f>AS383/AR383*100</f>
        <v>100</v>
      </c>
      <c r="AU383" s="78"/>
      <c r="AV383" s="78"/>
      <c r="AW383" s="74"/>
      <c r="AX383" s="78">
        <v>10986.5</v>
      </c>
      <c r="AY383" s="78">
        <v>10986.5</v>
      </c>
      <c r="AZ383" s="74">
        <f>AY383/AX383*100</f>
        <v>100</v>
      </c>
      <c r="BA383" s="78"/>
      <c r="BB383" s="78"/>
      <c r="BC383" s="74"/>
      <c r="BD383" s="74"/>
      <c r="BE383" s="74"/>
      <c r="BF383" s="74"/>
      <c r="BG383" s="78">
        <v>0</v>
      </c>
      <c r="BH383" s="78"/>
      <c r="BI383" s="74"/>
      <c r="BJ383" s="78">
        <v>165642.1</v>
      </c>
      <c r="BK383" s="74">
        <v>105240.29056000001</v>
      </c>
      <c r="BL383" s="78">
        <f t="shared" si="118"/>
        <v>63.534747844901752</v>
      </c>
      <c r="BM383" s="78"/>
      <c r="BN383" s="78"/>
      <c r="BO383" s="78"/>
      <c r="BP383" s="78"/>
      <c r="BQ383" s="78"/>
      <c r="BR383" s="78"/>
      <c r="BS383" s="78">
        <v>6903.2</v>
      </c>
      <c r="BT383" s="78">
        <v>5111.1241100000007</v>
      </c>
      <c r="BU383" s="78">
        <f t="shared" si="121"/>
        <v>74.039925107196666</v>
      </c>
      <c r="BV383" s="78">
        <v>854.1</v>
      </c>
      <c r="BW383" s="78"/>
      <c r="BX383" s="78">
        <f t="shared" si="1765"/>
        <v>0</v>
      </c>
      <c r="BY383" s="78">
        <v>1400</v>
      </c>
      <c r="BZ383" s="78"/>
      <c r="CA383" s="78">
        <f t="shared" si="1767"/>
        <v>0</v>
      </c>
      <c r="CB383" s="78">
        <v>177645.93</v>
      </c>
      <c r="CC383" s="78">
        <v>93377.782510000005</v>
      </c>
      <c r="CD383" s="74">
        <f t="shared" si="1768"/>
        <v>52.563986413873941</v>
      </c>
      <c r="CE383" s="78"/>
      <c r="CF383" s="78"/>
      <c r="CG383" s="78"/>
      <c r="CH383" s="78"/>
      <c r="CI383" s="78"/>
      <c r="CJ383" s="78"/>
      <c r="CK383" s="78"/>
      <c r="CL383" s="78"/>
      <c r="CM383" s="78"/>
      <c r="CN383" s="78"/>
      <c r="CO383" s="78"/>
      <c r="CP383" s="78"/>
      <c r="CQ383" s="78"/>
      <c r="CR383" s="78"/>
      <c r="CS383" s="74"/>
      <c r="CT383" s="78"/>
      <c r="CU383" s="78"/>
      <c r="CV383" s="78"/>
      <c r="CW383" s="78"/>
      <c r="CX383" s="78"/>
      <c r="CY383" s="78"/>
      <c r="CZ383" s="78"/>
      <c r="DA383" s="130"/>
      <c r="DB383" s="74"/>
      <c r="DC383" s="78">
        <v>2008.3</v>
      </c>
      <c r="DD383" s="78"/>
      <c r="DE383" s="78"/>
      <c r="DF383" s="78">
        <v>43286.601999999999</v>
      </c>
      <c r="DG383" s="78">
        <v>40141.966919999999</v>
      </c>
      <c r="DH383" s="78">
        <f>DG383/DF383*100</f>
        <v>92.73531546782074</v>
      </c>
      <c r="DI383" s="78"/>
      <c r="DJ383" s="78"/>
      <c r="DK383" s="78"/>
      <c r="DL383" s="78"/>
      <c r="DM383" s="78"/>
      <c r="DN383" s="78"/>
      <c r="DO383" s="78"/>
      <c r="DP383" s="78"/>
      <c r="DQ383" s="78"/>
      <c r="DR383" s="78"/>
      <c r="DS383" s="78"/>
      <c r="DT383" s="78"/>
      <c r="DU383" s="78">
        <v>146407</v>
      </c>
      <c r="DV383" s="78">
        <v>63325.817999999999</v>
      </c>
      <c r="DW383" s="78">
        <f t="shared" si="132"/>
        <v>43.253272043003413</v>
      </c>
      <c r="DX383" s="78"/>
      <c r="DY383" s="78"/>
      <c r="DZ383" s="74"/>
      <c r="EA383" s="78">
        <v>3537.2</v>
      </c>
      <c r="EB383" s="78">
        <v>1649.89678</v>
      </c>
      <c r="EC383" s="78">
        <f>EB383/EA383*100</f>
        <v>46.644147348185008</v>
      </c>
      <c r="ED383" s="78">
        <v>600</v>
      </c>
      <c r="EE383" s="78"/>
      <c r="EF383" s="78">
        <f>EE383/ED383*100</f>
        <v>0</v>
      </c>
      <c r="EG383" s="78">
        <v>880</v>
      </c>
      <c r="EH383" s="78"/>
      <c r="EI383" s="78">
        <f>EH383/EG383*100</f>
        <v>0</v>
      </c>
      <c r="EJ383" s="78">
        <v>3137.4920000000002</v>
      </c>
      <c r="EK383" s="78">
        <v>3137.4920000000002</v>
      </c>
      <c r="EL383" s="78">
        <f>EK383/EJ383*100</f>
        <v>100</v>
      </c>
      <c r="EM383" s="78"/>
      <c r="EN383" s="78"/>
      <c r="EO383" s="78"/>
      <c r="EP383" s="78">
        <v>11500</v>
      </c>
      <c r="EQ383" s="78">
        <v>10796.51755</v>
      </c>
      <c r="ER383" s="78">
        <f t="shared" si="1781"/>
        <v>93.882761304347824</v>
      </c>
      <c r="ES383" s="78">
        <v>10000</v>
      </c>
      <c r="ET383" s="78">
        <v>8365.5703200000007</v>
      </c>
      <c r="EU383" s="78">
        <f t="shared" si="1783"/>
        <v>83.655703200000005</v>
      </c>
      <c r="EV383" s="78"/>
      <c r="EW383" s="78"/>
      <c r="EX383" s="78"/>
      <c r="EY383" s="78"/>
      <c r="EZ383" s="78"/>
      <c r="FA383" s="78"/>
      <c r="FB383" s="78"/>
      <c r="FC383" s="78"/>
      <c r="FD383" s="78"/>
      <c r="FE383" s="78"/>
      <c r="FF383" s="78"/>
      <c r="FG383" s="78"/>
      <c r="FH383" s="78"/>
      <c r="FI383" s="78"/>
      <c r="FJ383" s="78"/>
      <c r="FK383" s="78"/>
      <c r="FL383" s="78"/>
      <c r="FM383" s="78"/>
      <c r="FN383" s="78"/>
      <c r="FO383" s="78"/>
      <c r="FP383" s="78"/>
      <c r="FQ383" s="78"/>
      <c r="FR383" s="78"/>
      <c r="FS383" s="78"/>
      <c r="FT383" s="78"/>
      <c r="FU383" s="78"/>
      <c r="FV383" s="78"/>
      <c r="FW383" s="78"/>
      <c r="FX383" s="78"/>
      <c r="FY383" s="78"/>
      <c r="FZ383" s="78"/>
      <c r="GA383" s="78"/>
      <c r="GB383" s="78"/>
      <c r="GC383" s="78">
        <f>23883.7922+487.4</f>
        <v>24371.192200000001</v>
      </c>
      <c r="GD383" s="78">
        <f>6503.96894+132.73406</f>
        <v>6636.7029999999995</v>
      </c>
      <c r="GE383" s="78">
        <f>GD383/GC383*100</f>
        <v>27.231753561895918</v>
      </c>
      <c r="GF383" s="78"/>
      <c r="GG383" s="78"/>
      <c r="GH383" s="78"/>
      <c r="GI383" s="78"/>
      <c r="GJ383" s="78"/>
      <c r="GK383" s="78"/>
      <c r="GL383" s="78"/>
      <c r="GM383" s="78"/>
      <c r="GN383" s="78"/>
      <c r="GO383" s="78">
        <v>0</v>
      </c>
      <c r="GP383" s="78">
        <v>0</v>
      </c>
      <c r="GQ383" s="74"/>
      <c r="GR383" s="78">
        <v>0</v>
      </c>
      <c r="GS383" s="78">
        <v>0</v>
      </c>
      <c r="GT383" s="74"/>
      <c r="GU383" s="78">
        <v>0</v>
      </c>
      <c r="GV383" s="78">
        <v>0</v>
      </c>
      <c r="GW383" s="74"/>
      <c r="GX383" s="78">
        <v>5698.4</v>
      </c>
      <c r="GY383" s="78"/>
      <c r="GZ383" s="74">
        <f>GY383/GX383*100</f>
        <v>0</v>
      </c>
      <c r="HA383" s="78"/>
      <c r="HB383" s="78"/>
      <c r="HC383" s="74"/>
    </row>
    <row r="384" spans="1:211" s="31" customFormat="1" ht="15" customHeight="1" x14ac:dyDescent="0.25">
      <c r="A384" s="41" t="s">
        <v>623</v>
      </c>
      <c r="B384" s="134">
        <f t="shared" si="1492"/>
        <v>1049951.8523800001</v>
      </c>
      <c r="C384" s="134">
        <f t="shared" si="1493"/>
        <v>774602.65133000002</v>
      </c>
      <c r="D384" s="74">
        <f>C384/B384*100</f>
        <v>73.77506402547445</v>
      </c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8"/>
      <c r="AC384" s="74">
        <v>616929</v>
      </c>
      <c r="AD384" s="74">
        <v>450092.84730999998</v>
      </c>
      <c r="AE384" s="74">
        <f t="shared" si="1758"/>
        <v>72.9569929943316</v>
      </c>
      <c r="AF384" s="74"/>
      <c r="AG384" s="74"/>
      <c r="AH384" s="74"/>
      <c r="AI384" s="74"/>
      <c r="AJ384" s="74">
        <v>0</v>
      </c>
      <c r="AK384" s="74"/>
      <c r="AL384" s="74"/>
      <c r="AM384" s="74"/>
      <c r="AN384" s="74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74"/>
      <c r="AZ384" s="74"/>
      <c r="BA384" s="74"/>
      <c r="BB384" s="74"/>
      <c r="BC384" s="74"/>
      <c r="BD384" s="74"/>
      <c r="BE384" s="74"/>
      <c r="BF384" s="74"/>
      <c r="BG384" s="74">
        <v>108089.35238</v>
      </c>
      <c r="BH384" s="33">
        <v>97703.309379999992</v>
      </c>
      <c r="BI384" s="74">
        <f>BH384/BG384*100</f>
        <v>90.391243197122023</v>
      </c>
      <c r="BJ384" s="112"/>
      <c r="BK384" s="112"/>
      <c r="BL384" s="112"/>
      <c r="BM384" s="74"/>
      <c r="BN384" s="74"/>
      <c r="BO384" s="109"/>
      <c r="BP384" s="74"/>
      <c r="BQ384" s="74"/>
      <c r="BR384" s="109"/>
      <c r="BS384" s="74"/>
      <c r="BT384" s="74"/>
      <c r="BU384" s="109"/>
      <c r="BV384" s="74"/>
      <c r="BW384" s="74"/>
      <c r="BX384" s="109"/>
      <c r="BY384" s="74"/>
      <c r="BZ384" s="74"/>
      <c r="CA384" s="109"/>
      <c r="CB384" s="74"/>
      <c r="CC384" s="74"/>
      <c r="CD384" s="109"/>
      <c r="CE384" s="74"/>
      <c r="CF384" s="74"/>
      <c r="CG384" s="109"/>
      <c r="CH384" s="74"/>
      <c r="CI384" s="74"/>
      <c r="CJ384" s="109"/>
      <c r="CK384" s="74"/>
      <c r="CL384" s="74"/>
      <c r="CM384" s="109"/>
      <c r="CN384" s="74"/>
      <c r="CO384" s="74"/>
      <c r="CP384" s="109"/>
      <c r="CQ384" s="74">
        <v>305000</v>
      </c>
      <c r="CR384" s="74">
        <v>226806.49463999999</v>
      </c>
      <c r="CS384" s="74">
        <f>CR384/CQ384*100</f>
        <v>74.362785127868847</v>
      </c>
      <c r="CT384" s="74"/>
      <c r="CU384" s="74"/>
      <c r="CV384" s="109"/>
      <c r="CW384" s="74"/>
      <c r="CX384" s="74"/>
      <c r="CY384" s="109"/>
      <c r="CZ384" s="74"/>
      <c r="DA384" s="74"/>
      <c r="DB384" s="74"/>
      <c r="DC384" s="74"/>
      <c r="DD384" s="74"/>
      <c r="DE384" s="109"/>
      <c r="DF384" s="74"/>
      <c r="DG384" s="74"/>
      <c r="DH384" s="74"/>
      <c r="DI384" s="78"/>
      <c r="DJ384" s="74"/>
      <c r="DK384" s="109"/>
      <c r="DL384" s="78"/>
      <c r="DM384" s="74"/>
      <c r="DN384" s="109"/>
      <c r="DO384" s="78"/>
      <c r="DP384" s="74"/>
      <c r="DQ384" s="109"/>
      <c r="DR384" s="78"/>
      <c r="DS384" s="74"/>
      <c r="DT384" s="109"/>
      <c r="DU384" s="78"/>
      <c r="DV384" s="74"/>
      <c r="DW384" s="109"/>
      <c r="DX384" s="78"/>
      <c r="DY384" s="74"/>
      <c r="DZ384" s="74"/>
      <c r="EA384" s="78"/>
      <c r="EB384" s="74"/>
      <c r="EC384" s="109"/>
      <c r="ED384" s="78"/>
      <c r="EE384" s="74"/>
      <c r="EF384" s="109"/>
      <c r="EG384" s="78"/>
      <c r="EH384" s="74"/>
      <c r="EI384" s="109"/>
      <c r="EJ384" s="78"/>
      <c r="EK384" s="74"/>
      <c r="EL384" s="109"/>
      <c r="EM384" s="78"/>
      <c r="EN384" s="74"/>
      <c r="EO384" s="109"/>
      <c r="EP384" s="74"/>
      <c r="EQ384" s="74"/>
      <c r="ER384" s="109"/>
      <c r="ES384" s="74"/>
      <c r="ET384" s="74"/>
      <c r="EU384" s="109"/>
      <c r="EV384" s="78"/>
      <c r="EW384" s="74"/>
      <c r="EX384" s="109"/>
      <c r="EY384" s="78"/>
      <c r="EZ384" s="74"/>
      <c r="FA384" s="109"/>
      <c r="FB384" s="78"/>
      <c r="FC384" s="74"/>
      <c r="FD384" s="109"/>
      <c r="FE384" s="78"/>
      <c r="FF384" s="74"/>
      <c r="FG384" s="109"/>
      <c r="FH384" s="78"/>
      <c r="FI384" s="74"/>
      <c r="FJ384" s="109"/>
      <c r="FK384" s="74"/>
      <c r="FL384" s="74"/>
      <c r="FM384" s="109"/>
      <c r="FN384" s="78"/>
      <c r="FO384" s="74"/>
      <c r="FP384" s="109"/>
      <c r="FQ384" s="74"/>
      <c r="FR384" s="74"/>
      <c r="FS384" s="109"/>
      <c r="FT384" s="74"/>
      <c r="FU384" s="74"/>
      <c r="FV384" s="109"/>
      <c r="FW384" s="74"/>
      <c r="FX384" s="74"/>
      <c r="FY384" s="109"/>
      <c r="FZ384" s="74"/>
      <c r="GA384" s="74"/>
      <c r="GB384" s="109"/>
      <c r="GC384" s="74"/>
      <c r="GD384" s="74"/>
      <c r="GE384" s="109"/>
      <c r="GF384" s="74"/>
      <c r="GG384" s="74"/>
      <c r="GH384" s="109"/>
      <c r="GI384" s="74"/>
      <c r="GJ384" s="74"/>
      <c r="GK384" s="109"/>
      <c r="GL384" s="74"/>
      <c r="GM384" s="74"/>
      <c r="GN384" s="109"/>
      <c r="GO384" s="74"/>
      <c r="GP384" s="74"/>
      <c r="GQ384" s="74"/>
      <c r="GR384" s="74"/>
      <c r="GS384" s="74"/>
      <c r="GT384" s="74"/>
      <c r="GU384" s="74">
        <v>19933.5</v>
      </c>
      <c r="GV384" s="74"/>
      <c r="GW384" s="74"/>
      <c r="GX384" s="74"/>
      <c r="GY384" s="33"/>
      <c r="GZ384" s="74"/>
      <c r="HA384" s="74"/>
      <c r="HB384" s="33"/>
      <c r="HC384" s="74"/>
    </row>
    <row r="385" spans="1:211" s="31" customFormat="1" ht="15.75" x14ac:dyDescent="0.25">
      <c r="A385" s="41" t="s">
        <v>326</v>
      </c>
      <c r="B385" s="134">
        <f t="shared" si="1492"/>
        <v>28198</v>
      </c>
      <c r="C385" s="134">
        <f t="shared" si="1493"/>
        <v>26898</v>
      </c>
      <c r="D385" s="74">
        <f>C385/B385*100</f>
        <v>95.389743953471879</v>
      </c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8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4"/>
      <c r="AP385" s="74"/>
      <c r="AQ385" s="74"/>
      <c r="AR385" s="74"/>
      <c r="AS385" s="74"/>
      <c r="AT385" s="74"/>
      <c r="AU385" s="74"/>
      <c r="AV385" s="74"/>
      <c r="AW385" s="74"/>
      <c r="AX385" s="74"/>
      <c r="AY385" s="74"/>
      <c r="AZ385" s="74"/>
      <c r="BA385" s="74"/>
      <c r="BB385" s="74"/>
      <c r="BC385" s="74"/>
      <c r="BD385" s="74">
        <v>1300</v>
      </c>
      <c r="BE385" s="74"/>
      <c r="BF385" s="74">
        <f t="shared" si="1448"/>
        <v>0</v>
      </c>
      <c r="BG385" s="74"/>
      <c r="BH385" s="74"/>
      <c r="BI385" s="74"/>
      <c r="BJ385" s="112"/>
      <c r="BK385" s="112"/>
      <c r="BL385" s="112"/>
      <c r="BM385" s="74"/>
      <c r="BN385" s="74"/>
      <c r="BO385" s="109"/>
      <c r="BP385" s="74"/>
      <c r="BQ385" s="74"/>
      <c r="BR385" s="109"/>
      <c r="BS385" s="74"/>
      <c r="BT385" s="74"/>
      <c r="BU385" s="109"/>
      <c r="BV385" s="74"/>
      <c r="BW385" s="74"/>
      <c r="BX385" s="109"/>
      <c r="BY385" s="74"/>
      <c r="BZ385" s="74"/>
      <c r="CA385" s="109"/>
      <c r="CB385" s="74"/>
      <c r="CC385" s="74"/>
      <c r="CD385" s="109"/>
      <c r="CE385" s="74"/>
      <c r="CF385" s="74"/>
      <c r="CG385" s="109"/>
      <c r="CH385" s="74"/>
      <c r="CI385" s="74"/>
      <c r="CJ385" s="109"/>
      <c r="CK385" s="74"/>
      <c r="CL385" s="74"/>
      <c r="CM385" s="109"/>
      <c r="CN385" s="74"/>
      <c r="CO385" s="74"/>
      <c r="CP385" s="109"/>
      <c r="CQ385" s="74"/>
      <c r="CR385" s="74"/>
      <c r="CS385" s="109"/>
      <c r="CT385" s="74"/>
      <c r="CU385" s="74"/>
      <c r="CV385" s="109"/>
      <c r="CW385" s="74"/>
      <c r="CX385" s="74"/>
      <c r="CY385" s="109"/>
      <c r="CZ385" s="74"/>
      <c r="DA385" s="74"/>
      <c r="DB385" s="74"/>
      <c r="DC385" s="74"/>
      <c r="DD385" s="74"/>
      <c r="DE385" s="109"/>
      <c r="DF385" s="74"/>
      <c r="DG385" s="74"/>
      <c r="DH385" s="74"/>
      <c r="DI385" s="78"/>
      <c r="DJ385" s="74"/>
      <c r="DK385" s="109"/>
      <c r="DL385" s="78"/>
      <c r="DM385" s="74"/>
      <c r="DN385" s="109"/>
      <c r="DO385" s="78"/>
      <c r="DP385" s="74"/>
      <c r="DQ385" s="109"/>
      <c r="DR385" s="78"/>
      <c r="DS385" s="74"/>
      <c r="DT385" s="109"/>
      <c r="DU385" s="78"/>
      <c r="DV385" s="74"/>
      <c r="DW385" s="109"/>
      <c r="DX385" s="78">
        <v>26898</v>
      </c>
      <c r="DY385" s="74">
        <v>26898</v>
      </c>
      <c r="DZ385" s="74">
        <f t="shared" si="1671"/>
        <v>100</v>
      </c>
      <c r="EA385" s="78"/>
      <c r="EB385" s="74"/>
      <c r="EC385" s="109"/>
      <c r="ED385" s="78"/>
      <c r="EE385" s="74"/>
      <c r="EF385" s="109"/>
      <c r="EG385" s="78"/>
      <c r="EH385" s="74"/>
      <c r="EI385" s="109"/>
      <c r="EJ385" s="78"/>
      <c r="EK385" s="74"/>
      <c r="EL385" s="109"/>
      <c r="EM385" s="78"/>
      <c r="EN385" s="74"/>
      <c r="EO385" s="109"/>
      <c r="EP385" s="74"/>
      <c r="EQ385" s="74"/>
      <c r="ER385" s="109"/>
      <c r="ES385" s="74"/>
      <c r="ET385" s="74"/>
      <c r="EU385" s="109"/>
      <c r="EV385" s="78"/>
      <c r="EW385" s="74"/>
      <c r="EX385" s="109"/>
      <c r="EY385" s="78"/>
      <c r="EZ385" s="74"/>
      <c r="FA385" s="109"/>
      <c r="FB385" s="78"/>
      <c r="FC385" s="74"/>
      <c r="FD385" s="109"/>
      <c r="FE385" s="78"/>
      <c r="FF385" s="74"/>
      <c r="FG385" s="109"/>
      <c r="FH385" s="78"/>
      <c r="FI385" s="74"/>
      <c r="FJ385" s="109"/>
      <c r="FK385" s="74"/>
      <c r="FL385" s="74"/>
      <c r="FM385" s="109"/>
      <c r="FN385" s="78"/>
      <c r="FO385" s="74"/>
      <c r="FP385" s="109"/>
      <c r="FQ385" s="74"/>
      <c r="FR385" s="74"/>
      <c r="FS385" s="109"/>
      <c r="FT385" s="74"/>
      <c r="FU385" s="74"/>
      <c r="FV385" s="109"/>
      <c r="FW385" s="74"/>
      <c r="FX385" s="74"/>
      <c r="FY385" s="109"/>
      <c r="FZ385" s="74"/>
      <c r="GA385" s="74"/>
      <c r="GB385" s="109"/>
      <c r="GC385" s="74"/>
      <c r="GD385" s="74"/>
      <c r="GE385" s="109"/>
      <c r="GF385" s="74"/>
      <c r="GG385" s="74"/>
      <c r="GH385" s="109"/>
      <c r="GI385" s="74"/>
      <c r="GJ385" s="74"/>
      <c r="GK385" s="109"/>
      <c r="GL385" s="74"/>
      <c r="GM385" s="74"/>
      <c r="GN385" s="109"/>
      <c r="GO385" s="74"/>
      <c r="GP385" s="74"/>
      <c r="GQ385" s="74"/>
      <c r="GR385" s="74"/>
      <c r="GS385" s="74"/>
      <c r="GT385" s="74"/>
      <c r="GU385" s="74"/>
      <c r="GV385" s="74"/>
      <c r="GW385" s="74"/>
      <c r="GX385" s="74"/>
      <c r="GY385" s="74"/>
      <c r="GZ385" s="74"/>
      <c r="HA385" s="74"/>
      <c r="HB385" s="74"/>
      <c r="HC385" s="74"/>
    </row>
    <row r="386" spans="1:211" s="31" customFormat="1" ht="15.75" x14ac:dyDescent="0.25">
      <c r="A386" s="41" t="s">
        <v>622</v>
      </c>
      <c r="B386" s="134">
        <f t="shared" si="1492"/>
        <v>36733</v>
      </c>
      <c r="C386" s="134">
        <f t="shared" si="1493"/>
        <v>25744.215820000001</v>
      </c>
      <c r="D386" s="74">
        <f>C386/B386*100</f>
        <v>70.084708082650479</v>
      </c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8"/>
      <c r="AC386" s="74"/>
      <c r="AD386" s="74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  <c r="AV386" s="74"/>
      <c r="AW386" s="74"/>
      <c r="AX386" s="74"/>
      <c r="AY386" s="74"/>
      <c r="AZ386" s="74"/>
      <c r="BA386" s="74"/>
      <c r="BB386" s="74"/>
      <c r="BC386" s="74"/>
      <c r="BD386" s="74">
        <v>1450</v>
      </c>
      <c r="BE386" s="74"/>
      <c r="BF386" s="74">
        <f t="shared" ref="BF386:BF393" si="1802">BE386/BD386*100</f>
        <v>0</v>
      </c>
      <c r="BG386" s="74"/>
      <c r="BH386" s="74"/>
      <c r="BI386" s="74"/>
      <c r="BJ386" s="112"/>
      <c r="BK386" s="112"/>
      <c r="BL386" s="112"/>
      <c r="BM386" s="74"/>
      <c r="BN386" s="74"/>
      <c r="BO386" s="109"/>
      <c r="BP386" s="74"/>
      <c r="BQ386" s="74"/>
      <c r="BR386" s="109"/>
      <c r="BS386" s="74"/>
      <c r="BT386" s="74"/>
      <c r="BU386" s="109"/>
      <c r="BV386" s="74"/>
      <c r="BW386" s="74"/>
      <c r="BX386" s="109"/>
      <c r="BY386" s="74"/>
      <c r="BZ386" s="74"/>
      <c r="CA386" s="109"/>
      <c r="CB386" s="74"/>
      <c r="CC386" s="74"/>
      <c r="CD386" s="109"/>
      <c r="CE386" s="74"/>
      <c r="CF386" s="74"/>
      <c r="CG386" s="109"/>
      <c r="CH386" s="74"/>
      <c r="CI386" s="74"/>
      <c r="CJ386" s="109"/>
      <c r="CK386" s="74"/>
      <c r="CL386" s="74"/>
      <c r="CM386" s="109"/>
      <c r="CN386" s="74"/>
      <c r="CO386" s="74"/>
      <c r="CP386" s="109"/>
      <c r="CQ386" s="74"/>
      <c r="CR386" s="74"/>
      <c r="CS386" s="109"/>
      <c r="CT386" s="74"/>
      <c r="CU386" s="74"/>
      <c r="CV386" s="109"/>
      <c r="CW386" s="74"/>
      <c r="CX386" s="74"/>
      <c r="CY386" s="109"/>
      <c r="CZ386" s="74"/>
      <c r="DA386" s="74"/>
      <c r="DB386" s="74"/>
      <c r="DC386" s="74"/>
      <c r="DD386" s="74"/>
      <c r="DE386" s="109"/>
      <c r="DF386" s="74"/>
      <c r="DG386" s="74"/>
      <c r="DH386" s="74"/>
      <c r="DI386" s="78"/>
      <c r="DJ386" s="74"/>
      <c r="DK386" s="109"/>
      <c r="DL386" s="78"/>
      <c r="DM386" s="74"/>
      <c r="DN386" s="109"/>
      <c r="DO386" s="78"/>
      <c r="DP386" s="74"/>
      <c r="DQ386" s="109"/>
      <c r="DR386" s="78"/>
      <c r="DS386" s="74"/>
      <c r="DT386" s="109"/>
      <c r="DU386" s="78"/>
      <c r="DV386" s="74"/>
      <c r="DW386" s="109"/>
      <c r="DX386" s="78">
        <v>35283</v>
      </c>
      <c r="DY386" s="74">
        <v>25744.215820000001</v>
      </c>
      <c r="DZ386" s="74">
        <f t="shared" si="1671"/>
        <v>72.964928775897747</v>
      </c>
      <c r="EA386" s="78"/>
      <c r="EB386" s="74"/>
      <c r="EC386" s="109"/>
      <c r="ED386" s="78"/>
      <c r="EE386" s="74"/>
      <c r="EF386" s="109"/>
      <c r="EG386" s="78"/>
      <c r="EH386" s="74"/>
      <c r="EI386" s="109"/>
      <c r="EJ386" s="78"/>
      <c r="EK386" s="74"/>
      <c r="EL386" s="109"/>
      <c r="EM386" s="78"/>
      <c r="EN386" s="74"/>
      <c r="EO386" s="109"/>
      <c r="EP386" s="74"/>
      <c r="EQ386" s="74"/>
      <c r="ER386" s="109"/>
      <c r="ES386" s="74"/>
      <c r="ET386" s="74"/>
      <c r="EU386" s="109"/>
      <c r="EV386" s="78"/>
      <c r="EW386" s="74"/>
      <c r="EX386" s="109"/>
      <c r="EY386" s="78"/>
      <c r="EZ386" s="74"/>
      <c r="FA386" s="109"/>
      <c r="FB386" s="78"/>
      <c r="FC386" s="74"/>
      <c r="FD386" s="109"/>
      <c r="FE386" s="78"/>
      <c r="FF386" s="74"/>
      <c r="FG386" s="109"/>
      <c r="FH386" s="78"/>
      <c r="FI386" s="74"/>
      <c r="FJ386" s="109"/>
      <c r="FK386" s="74"/>
      <c r="FL386" s="74"/>
      <c r="FM386" s="109"/>
      <c r="FN386" s="78"/>
      <c r="FO386" s="74"/>
      <c r="FP386" s="109"/>
      <c r="FQ386" s="74"/>
      <c r="FR386" s="74"/>
      <c r="FS386" s="109"/>
      <c r="FT386" s="74"/>
      <c r="FU386" s="74"/>
      <c r="FV386" s="109"/>
      <c r="FW386" s="74"/>
      <c r="FX386" s="74"/>
      <c r="FY386" s="109"/>
      <c r="FZ386" s="74"/>
      <c r="GA386" s="74"/>
      <c r="GB386" s="109"/>
      <c r="GC386" s="74"/>
      <c r="GD386" s="74"/>
      <c r="GE386" s="109"/>
      <c r="GF386" s="74"/>
      <c r="GG386" s="74"/>
      <c r="GH386" s="109"/>
      <c r="GI386" s="74"/>
      <c r="GJ386" s="74"/>
      <c r="GK386" s="109"/>
      <c r="GL386" s="74"/>
      <c r="GM386" s="74"/>
      <c r="GN386" s="109"/>
      <c r="GO386" s="74"/>
      <c r="GP386" s="74"/>
      <c r="GQ386" s="74"/>
      <c r="GR386" s="74"/>
      <c r="GS386" s="74"/>
      <c r="GT386" s="74"/>
      <c r="GU386" s="74"/>
      <c r="GV386" s="74"/>
      <c r="GW386" s="74"/>
      <c r="GX386" s="74"/>
      <c r="GY386" s="74"/>
      <c r="GZ386" s="74"/>
      <c r="HA386" s="74"/>
      <c r="HB386" s="74"/>
      <c r="HC386" s="74"/>
    </row>
    <row r="387" spans="1:211" s="31" customFormat="1" ht="15.75" x14ac:dyDescent="0.25">
      <c r="A387" s="41" t="s">
        <v>327</v>
      </c>
      <c r="B387" s="134">
        <f t="shared" si="1492"/>
        <v>49691.717479999999</v>
      </c>
      <c r="C387" s="134">
        <f t="shared" si="1493"/>
        <v>48902.458910000001</v>
      </c>
      <c r="D387" s="74">
        <f>C387/B387*100</f>
        <v>98.411689895166816</v>
      </c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8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V387" s="74"/>
      <c r="AW387" s="74"/>
      <c r="AX387" s="74"/>
      <c r="AY387" s="74"/>
      <c r="AZ387" s="74"/>
      <c r="BA387" s="74"/>
      <c r="BB387" s="74"/>
      <c r="BC387" s="74"/>
      <c r="BD387" s="74">
        <v>1499.71748</v>
      </c>
      <c r="BE387" s="74">
        <v>1499.71748</v>
      </c>
      <c r="BF387" s="74">
        <f t="shared" si="1802"/>
        <v>100</v>
      </c>
      <c r="BG387" s="74"/>
      <c r="BH387" s="74"/>
      <c r="BI387" s="74"/>
      <c r="BJ387" s="112"/>
      <c r="BK387" s="112"/>
      <c r="BL387" s="112"/>
      <c r="BM387" s="74"/>
      <c r="BN387" s="74"/>
      <c r="BO387" s="109"/>
      <c r="BP387" s="74"/>
      <c r="BQ387" s="74"/>
      <c r="BR387" s="109"/>
      <c r="BS387" s="74"/>
      <c r="BT387" s="74"/>
      <c r="BU387" s="109"/>
      <c r="BV387" s="74"/>
      <c r="BW387" s="74"/>
      <c r="BX387" s="109"/>
      <c r="BY387" s="74"/>
      <c r="BZ387" s="74"/>
      <c r="CA387" s="109"/>
      <c r="CB387" s="74"/>
      <c r="CC387" s="74"/>
      <c r="CD387" s="109"/>
      <c r="CE387" s="74"/>
      <c r="CF387" s="74"/>
      <c r="CG387" s="109"/>
      <c r="CH387" s="74"/>
      <c r="CI387" s="74"/>
      <c r="CJ387" s="109"/>
      <c r="CK387" s="74"/>
      <c r="CL387" s="74"/>
      <c r="CM387" s="109"/>
      <c r="CN387" s="74"/>
      <c r="CO387" s="74"/>
      <c r="CP387" s="109"/>
      <c r="CQ387" s="74"/>
      <c r="CR387" s="74"/>
      <c r="CS387" s="109"/>
      <c r="CT387" s="74"/>
      <c r="CU387" s="74"/>
      <c r="CV387" s="109"/>
      <c r="CW387" s="74"/>
      <c r="CX387" s="74"/>
      <c r="CY387" s="109"/>
      <c r="CZ387" s="74"/>
      <c r="DA387" s="74"/>
      <c r="DB387" s="74"/>
      <c r="DC387" s="74"/>
      <c r="DD387" s="74"/>
      <c r="DE387" s="109"/>
      <c r="DF387" s="74"/>
      <c r="DG387" s="74"/>
      <c r="DH387" s="74"/>
      <c r="DI387" s="78"/>
      <c r="DJ387" s="74"/>
      <c r="DK387" s="109"/>
      <c r="DL387" s="78"/>
      <c r="DM387" s="74"/>
      <c r="DN387" s="109"/>
      <c r="DO387" s="78"/>
      <c r="DP387" s="74"/>
      <c r="DQ387" s="109"/>
      <c r="DR387" s="78"/>
      <c r="DS387" s="74"/>
      <c r="DT387" s="109"/>
      <c r="DU387" s="78"/>
      <c r="DV387" s="74"/>
      <c r="DW387" s="109"/>
      <c r="DX387" s="78">
        <v>48192</v>
      </c>
      <c r="DY387" s="74">
        <v>47402.741430000002</v>
      </c>
      <c r="DZ387" s="74">
        <f t="shared" si="1671"/>
        <v>98.362262263446226</v>
      </c>
      <c r="EA387" s="78"/>
      <c r="EB387" s="74"/>
      <c r="EC387" s="109"/>
      <c r="ED387" s="78"/>
      <c r="EE387" s="74"/>
      <c r="EF387" s="109"/>
      <c r="EG387" s="78"/>
      <c r="EH387" s="74"/>
      <c r="EI387" s="109"/>
      <c r="EJ387" s="78"/>
      <c r="EK387" s="74"/>
      <c r="EL387" s="109"/>
      <c r="EM387" s="78"/>
      <c r="EN387" s="74"/>
      <c r="EO387" s="109"/>
      <c r="EP387" s="74"/>
      <c r="EQ387" s="74"/>
      <c r="ER387" s="109"/>
      <c r="ES387" s="74"/>
      <c r="ET387" s="74"/>
      <c r="EU387" s="109"/>
      <c r="EV387" s="78"/>
      <c r="EW387" s="74"/>
      <c r="EX387" s="109"/>
      <c r="EY387" s="78"/>
      <c r="EZ387" s="74"/>
      <c r="FA387" s="109"/>
      <c r="FB387" s="78"/>
      <c r="FC387" s="74"/>
      <c r="FD387" s="109"/>
      <c r="FE387" s="78"/>
      <c r="FF387" s="74"/>
      <c r="FG387" s="109"/>
      <c r="FH387" s="78"/>
      <c r="FI387" s="74"/>
      <c r="FJ387" s="109"/>
      <c r="FK387" s="74"/>
      <c r="FL387" s="74"/>
      <c r="FM387" s="109"/>
      <c r="FN387" s="78"/>
      <c r="FO387" s="74"/>
      <c r="FP387" s="109"/>
      <c r="FQ387" s="74"/>
      <c r="FR387" s="74"/>
      <c r="FS387" s="109"/>
      <c r="FT387" s="74"/>
      <c r="FU387" s="74"/>
      <c r="FV387" s="109"/>
      <c r="FW387" s="74"/>
      <c r="FX387" s="74"/>
      <c r="FY387" s="109"/>
      <c r="FZ387" s="74"/>
      <c r="GA387" s="74"/>
      <c r="GB387" s="109"/>
      <c r="GC387" s="74"/>
      <c r="GD387" s="74"/>
      <c r="GE387" s="109"/>
      <c r="GF387" s="74"/>
      <c r="GG387" s="74"/>
      <c r="GH387" s="109"/>
      <c r="GI387" s="74"/>
      <c r="GJ387" s="74"/>
      <c r="GK387" s="109"/>
      <c r="GL387" s="74"/>
      <c r="GM387" s="74"/>
      <c r="GN387" s="109"/>
      <c r="GO387" s="74"/>
      <c r="GP387" s="74"/>
      <c r="GQ387" s="74"/>
      <c r="GR387" s="74"/>
      <c r="GS387" s="74"/>
      <c r="GT387" s="74"/>
      <c r="GU387" s="74"/>
      <c r="GV387" s="74"/>
      <c r="GW387" s="74"/>
      <c r="GX387" s="74"/>
      <c r="GY387" s="74"/>
      <c r="GZ387" s="74"/>
      <c r="HA387" s="74"/>
      <c r="HB387" s="74"/>
      <c r="HC387" s="74"/>
    </row>
    <row r="388" spans="1:211" s="31" customFormat="1" ht="15.75" x14ac:dyDescent="0.25">
      <c r="A388" s="41" t="s">
        <v>284</v>
      </c>
      <c r="B388" s="134">
        <f t="shared" si="1492"/>
        <v>21072</v>
      </c>
      <c r="C388" s="134">
        <f t="shared" si="1493"/>
        <v>21072</v>
      </c>
      <c r="D388" s="74">
        <f>C388/B388*100</f>
        <v>100</v>
      </c>
      <c r="E388" s="78"/>
      <c r="F388" s="78"/>
      <c r="G388" s="74"/>
      <c r="H388" s="78"/>
      <c r="I388" s="78"/>
      <c r="J388" s="74"/>
      <c r="K388" s="78"/>
      <c r="L388" s="78"/>
      <c r="M388" s="74"/>
      <c r="N388" s="78"/>
      <c r="O388" s="78"/>
      <c r="P388" s="74"/>
      <c r="Q388" s="78"/>
      <c r="R388" s="78"/>
      <c r="S388" s="74"/>
      <c r="T388" s="78"/>
      <c r="U388" s="78"/>
      <c r="V388" s="74"/>
      <c r="W388" s="78"/>
      <c r="X388" s="78"/>
      <c r="Y388" s="74"/>
      <c r="Z388" s="78"/>
      <c r="AA388" s="78"/>
      <c r="AB388" s="78"/>
      <c r="AC388" s="78"/>
      <c r="AD388" s="78"/>
      <c r="AE388" s="74"/>
      <c r="AF388" s="78"/>
      <c r="AG388" s="78"/>
      <c r="AH388" s="74"/>
      <c r="AI388" s="78"/>
      <c r="AJ388" s="78"/>
      <c r="AK388" s="74"/>
      <c r="AL388" s="78"/>
      <c r="AM388" s="78"/>
      <c r="AN388" s="74"/>
      <c r="AO388" s="78"/>
      <c r="AP388" s="78"/>
      <c r="AQ388" s="74"/>
      <c r="AR388" s="78"/>
      <c r="AS388" s="78"/>
      <c r="AT388" s="74"/>
      <c r="AU388" s="78"/>
      <c r="AV388" s="78"/>
      <c r="AW388" s="74"/>
      <c r="AX388" s="78"/>
      <c r="AY388" s="78"/>
      <c r="AZ388" s="74"/>
      <c r="BA388" s="78"/>
      <c r="BB388" s="78"/>
      <c r="BC388" s="74"/>
      <c r="BD388" s="74"/>
      <c r="BE388" s="74"/>
      <c r="BF388" s="74"/>
      <c r="BG388" s="74"/>
      <c r="BH388" s="74"/>
      <c r="BI388" s="74"/>
      <c r="BJ388" s="38"/>
      <c r="BK388" s="38"/>
      <c r="BL388" s="38"/>
      <c r="BM388" s="78"/>
      <c r="BN388" s="78"/>
      <c r="BO388" s="108"/>
      <c r="BP388" s="78"/>
      <c r="BQ388" s="78"/>
      <c r="BR388" s="108"/>
      <c r="BS388" s="78"/>
      <c r="BT388" s="78"/>
      <c r="BU388" s="108"/>
      <c r="BV388" s="78"/>
      <c r="BW388" s="78"/>
      <c r="BX388" s="108"/>
      <c r="BY388" s="78"/>
      <c r="BZ388" s="78"/>
      <c r="CA388" s="108"/>
      <c r="CB388" s="78"/>
      <c r="CC388" s="78"/>
      <c r="CD388" s="108"/>
      <c r="CE388" s="78"/>
      <c r="CF388" s="78"/>
      <c r="CG388" s="108"/>
      <c r="CH388" s="78"/>
      <c r="CI388" s="78"/>
      <c r="CJ388" s="108"/>
      <c r="CK388" s="78"/>
      <c r="CL388" s="78"/>
      <c r="CM388" s="108"/>
      <c r="CN388" s="78"/>
      <c r="CO388" s="78"/>
      <c r="CP388" s="108"/>
      <c r="CQ388" s="78"/>
      <c r="CR388" s="78"/>
      <c r="CS388" s="108"/>
      <c r="CT388" s="78"/>
      <c r="CU388" s="78"/>
      <c r="CV388" s="108"/>
      <c r="CW388" s="78"/>
      <c r="CX388" s="78"/>
      <c r="CY388" s="108"/>
      <c r="CZ388" s="78"/>
      <c r="DA388" s="74"/>
      <c r="DB388" s="74"/>
      <c r="DC388" s="78"/>
      <c r="DD388" s="78"/>
      <c r="DE388" s="108"/>
      <c r="DF388" s="78"/>
      <c r="DG388" s="78"/>
      <c r="DH388" s="78"/>
      <c r="DI388" s="78"/>
      <c r="DJ388" s="78"/>
      <c r="DK388" s="108"/>
      <c r="DL388" s="78"/>
      <c r="DM388" s="78"/>
      <c r="DN388" s="108"/>
      <c r="DO388" s="78"/>
      <c r="DP388" s="78"/>
      <c r="DQ388" s="108"/>
      <c r="DR388" s="78"/>
      <c r="DS388" s="78"/>
      <c r="DT388" s="108"/>
      <c r="DU388" s="78"/>
      <c r="DV388" s="78"/>
      <c r="DW388" s="108"/>
      <c r="DX388" s="78">
        <v>21072</v>
      </c>
      <c r="DY388" s="78">
        <v>21072</v>
      </c>
      <c r="DZ388" s="74">
        <f t="shared" si="1671"/>
        <v>100</v>
      </c>
      <c r="EA388" s="78"/>
      <c r="EB388" s="78"/>
      <c r="EC388" s="108"/>
      <c r="ED388" s="78"/>
      <c r="EE388" s="78"/>
      <c r="EF388" s="108"/>
      <c r="EG388" s="78"/>
      <c r="EH388" s="78"/>
      <c r="EI388" s="108"/>
      <c r="EJ388" s="78"/>
      <c r="EK388" s="78"/>
      <c r="EL388" s="108"/>
      <c r="EM388" s="78"/>
      <c r="EN388" s="78"/>
      <c r="EO388" s="108"/>
      <c r="EP388" s="78"/>
      <c r="EQ388" s="78"/>
      <c r="ER388" s="108"/>
      <c r="ES388" s="78"/>
      <c r="ET388" s="78"/>
      <c r="EU388" s="108"/>
      <c r="EV388" s="78"/>
      <c r="EW388" s="78"/>
      <c r="EX388" s="108"/>
      <c r="EY388" s="78"/>
      <c r="EZ388" s="78"/>
      <c r="FA388" s="108"/>
      <c r="FB388" s="78"/>
      <c r="FC388" s="78"/>
      <c r="FD388" s="108"/>
      <c r="FE388" s="78"/>
      <c r="FF388" s="78"/>
      <c r="FG388" s="108"/>
      <c r="FH388" s="78"/>
      <c r="FI388" s="78"/>
      <c r="FJ388" s="108"/>
      <c r="FK388" s="78"/>
      <c r="FL388" s="78"/>
      <c r="FM388" s="108"/>
      <c r="FN388" s="78"/>
      <c r="FO388" s="78"/>
      <c r="FP388" s="108"/>
      <c r="FQ388" s="78"/>
      <c r="FR388" s="78"/>
      <c r="FS388" s="108"/>
      <c r="FT388" s="78"/>
      <c r="FU388" s="78"/>
      <c r="FV388" s="108"/>
      <c r="FW388" s="78"/>
      <c r="FX388" s="78"/>
      <c r="FY388" s="108"/>
      <c r="FZ388" s="78"/>
      <c r="GA388" s="78"/>
      <c r="GB388" s="108"/>
      <c r="GC388" s="78"/>
      <c r="GD388" s="78"/>
      <c r="GE388" s="108"/>
      <c r="GF388" s="78"/>
      <c r="GG388" s="78"/>
      <c r="GH388" s="108"/>
      <c r="GI388" s="78"/>
      <c r="GJ388" s="78"/>
      <c r="GK388" s="108"/>
      <c r="GL388" s="78"/>
      <c r="GM388" s="78"/>
      <c r="GN388" s="108"/>
      <c r="GO388" s="78"/>
      <c r="GP388" s="78"/>
      <c r="GQ388" s="74"/>
      <c r="GR388" s="78"/>
      <c r="GS388" s="78"/>
      <c r="GT388" s="74"/>
      <c r="GU388" s="78"/>
      <c r="GV388" s="78"/>
      <c r="GW388" s="74"/>
      <c r="GX388" s="74"/>
      <c r="GY388" s="74"/>
      <c r="GZ388" s="74"/>
      <c r="HA388" s="74"/>
      <c r="HB388" s="74"/>
      <c r="HC388" s="74"/>
    </row>
    <row r="389" spans="1:211" s="31" customFormat="1" ht="15.75" x14ac:dyDescent="0.25">
      <c r="A389" s="47" t="s">
        <v>139</v>
      </c>
      <c r="B389" s="106">
        <f t="shared" si="1492"/>
        <v>4912684.5141100017</v>
      </c>
      <c r="C389" s="106">
        <f t="shared" si="1493"/>
        <v>3450944.4533600002</v>
      </c>
      <c r="D389" s="104">
        <f t="shared" si="104"/>
        <v>70.245594714017273</v>
      </c>
      <c r="E389" s="104">
        <v>0</v>
      </c>
      <c r="F389" s="104">
        <v>0</v>
      </c>
      <c r="G389" s="104"/>
      <c r="H389" s="104">
        <f t="shared" ref="H389:AA389" si="1803">SUM(H390:H393)</f>
        <v>722.3</v>
      </c>
      <c r="I389" s="104">
        <f t="shared" si="1803"/>
        <v>712.38959</v>
      </c>
      <c r="J389" s="104">
        <f>I389/H389*100</f>
        <v>98.627937145230518</v>
      </c>
      <c r="K389" s="104">
        <f t="shared" ref="K389:L389" si="1804">SUM(K390:K393)</f>
        <v>451729.79816000001</v>
      </c>
      <c r="L389" s="104">
        <f t="shared" si="1804"/>
        <v>431925.51361000002</v>
      </c>
      <c r="M389" s="104">
        <f>L389/K389*100</f>
        <v>95.615900338948762</v>
      </c>
      <c r="N389" s="104">
        <f t="shared" ref="N389:O389" si="1805">SUM(N390:N393)</f>
        <v>0</v>
      </c>
      <c r="O389" s="104">
        <f t="shared" si="1805"/>
        <v>0</v>
      </c>
      <c r="P389" s="104"/>
      <c r="Q389" s="104">
        <f t="shared" ref="Q389:R389" si="1806">SUM(Q390:Q393)</f>
        <v>503998.2</v>
      </c>
      <c r="R389" s="104">
        <f t="shared" si="1806"/>
        <v>448785.14833</v>
      </c>
      <c r="S389" s="104">
        <f>R389/Q389*100</f>
        <v>89.044990305520926</v>
      </c>
      <c r="T389" s="104">
        <f t="shared" ref="T389:U389" si="1807">SUM(T390:T393)</f>
        <v>96463.6</v>
      </c>
      <c r="U389" s="104">
        <f t="shared" si="1807"/>
        <v>86448.198860000004</v>
      </c>
      <c r="V389" s="104">
        <f>U389/T389*100</f>
        <v>89.617429641854542</v>
      </c>
      <c r="W389" s="104">
        <f t="shared" ref="W389:X389" si="1808">SUM(W390:W393)</f>
        <v>200000</v>
      </c>
      <c r="X389" s="104">
        <f t="shared" si="1808"/>
        <v>197655.33215999999</v>
      </c>
      <c r="Y389" s="104">
        <f>X389/W389*100</f>
        <v>98.82766608</v>
      </c>
      <c r="Z389" s="104">
        <f t="shared" si="1803"/>
        <v>9692.6759999999995</v>
      </c>
      <c r="AA389" s="104">
        <f t="shared" si="1803"/>
        <v>9208.0421999999999</v>
      </c>
      <c r="AB389" s="104">
        <f t="shared" si="1757"/>
        <v>95</v>
      </c>
      <c r="AC389" s="104">
        <f t="shared" ref="AC389:AD389" si="1809">SUM(AC390:AC393)</f>
        <v>170606.93877000001</v>
      </c>
      <c r="AD389" s="104">
        <f t="shared" si="1809"/>
        <v>117989.75623999999</v>
      </c>
      <c r="AE389" s="104">
        <f>AD389/AC389*100</f>
        <v>69.158826182952197</v>
      </c>
      <c r="AF389" s="104"/>
      <c r="AG389" s="104"/>
      <c r="AH389" s="104"/>
      <c r="AI389" s="104"/>
      <c r="AJ389" s="104"/>
      <c r="AK389" s="104"/>
      <c r="AL389" s="104">
        <f>AL390+AL391+AL392+AL393</f>
        <v>102.04082000000001</v>
      </c>
      <c r="AM389" s="104">
        <f>AM390+AM391+AM392+AM393</f>
        <v>102.04082000000001</v>
      </c>
      <c r="AN389" s="104">
        <f>AM389/AL389*100</f>
        <v>100</v>
      </c>
      <c r="AO389" s="104"/>
      <c r="AP389" s="104"/>
      <c r="AQ389" s="104"/>
      <c r="AR389" s="104">
        <f>AR390+AR391+AR392+AR393</f>
        <v>4030.547</v>
      </c>
      <c r="AS389" s="104">
        <f>AS390+AS391+AS392+AS393</f>
        <v>4030.547</v>
      </c>
      <c r="AT389" s="104">
        <f>AS389/AR389*100</f>
        <v>100</v>
      </c>
      <c r="AU389" s="104">
        <f>AU390+AU391+AU392+AU393</f>
        <v>0</v>
      </c>
      <c r="AV389" s="104">
        <f>AV390+AV391+AV392+AV393</f>
        <v>0</v>
      </c>
      <c r="AW389" s="104"/>
      <c r="AX389" s="104">
        <f>AX390+AX391+AX392+AX393</f>
        <v>9532.1</v>
      </c>
      <c r="AY389" s="104">
        <f>AY390+AY391+AY392+AY393</f>
        <v>4766.05</v>
      </c>
      <c r="AZ389" s="104">
        <f>AY389/AX389*100</f>
        <v>50</v>
      </c>
      <c r="BA389" s="104"/>
      <c r="BB389" s="104"/>
      <c r="BC389" s="104"/>
      <c r="BD389" s="104">
        <f t="shared" ref="BD389:BH389" si="1810">SUM(BD390:BD393)</f>
        <v>4472.0133100000003</v>
      </c>
      <c r="BE389" s="104">
        <f t="shared" si="1810"/>
        <v>547.67601999999999</v>
      </c>
      <c r="BF389" s="104">
        <f t="shared" si="1802"/>
        <v>12.246743961502208</v>
      </c>
      <c r="BG389" s="104">
        <f t="shared" si="1810"/>
        <v>199089.35238</v>
      </c>
      <c r="BH389" s="104">
        <f t="shared" si="1810"/>
        <v>198952.00347</v>
      </c>
      <c r="BI389" s="104">
        <f>BH389/BG389*100</f>
        <v>99.931011423585403</v>
      </c>
      <c r="BJ389" s="104">
        <f>SUM(BJ390:BJ393)</f>
        <v>342735.60000000003</v>
      </c>
      <c r="BK389" s="104">
        <f>SUM(BK390:BK393)</f>
        <v>224655.53324000002</v>
      </c>
      <c r="BL389" s="104">
        <f>BK389/BJ389*100</f>
        <v>65.547767211809912</v>
      </c>
      <c r="BM389" s="104">
        <f>SUM(BM390:BM393)</f>
        <v>0</v>
      </c>
      <c r="BN389" s="104">
        <f>SUM(BN390:BN393)</f>
        <v>0</v>
      </c>
      <c r="BO389" s="104"/>
      <c r="BP389" s="104">
        <f>SUM(BP390:BP393)</f>
        <v>0</v>
      </c>
      <c r="BQ389" s="104">
        <f>SUM(BQ390:BQ393)</f>
        <v>0</v>
      </c>
      <c r="BR389" s="104"/>
      <c r="BS389" s="104">
        <f>SUM(BS390:BS393)</f>
        <v>3957.46</v>
      </c>
      <c r="BT389" s="104">
        <f>SUM(BT390:BT393)</f>
        <v>3381.7269999999999</v>
      </c>
      <c r="BU389" s="104">
        <f t="shared" si="121"/>
        <v>85.451956557994265</v>
      </c>
      <c r="BV389" s="104">
        <f>SUM(BV390:BV393)</f>
        <v>696.94</v>
      </c>
      <c r="BW389" s="104">
        <f>SUM(BW390:BW393)</f>
        <v>0</v>
      </c>
      <c r="BX389" s="104">
        <f t="shared" ref="BX389:BX391" si="1811">BW389/BV389*100</f>
        <v>0</v>
      </c>
      <c r="BY389" s="104">
        <f>SUM(BY390:BY393)</f>
        <v>840</v>
      </c>
      <c r="BZ389" s="104">
        <f>SUM(BZ390:BZ393)</f>
        <v>220</v>
      </c>
      <c r="CA389" s="104">
        <f t="shared" ref="CA389" si="1812">BZ389/BY389*100</f>
        <v>26.190476190476193</v>
      </c>
      <c r="CB389" s="104">
        <f>CB390+CB391+CB392+CB393</f>
        <v>4316.3</v>
      </c>
      <c r="CC389" s="104">
        <f>SUM(CC390:CC393)</f>
        <v>1605.4984199999999</v>
      </c>
      <c r="CD389" s="104">
        <f>CC389/CB389*100</f>
        <v>37.19617311122952</v>
      </c>
      <c r="CE389" s="104">
        <f>CE390+CE391+CE392+CE393</f>
        <v>0</v>
      </c>
      <c r="CF389" s="104">
        <f>SUM(CF390:CF393)</f>
        <v>0</v>
      </c>
      <c r="CG389" s="104"/>
      <c r="CH389" s="104">
        <f>CH390+CH391+CH392+CH393</f>
        <v>0</v>
      </c>
      <c r="CI389" s="104">
        <f>SUM(CI390:CI393)</f>
        <v>0</v>
      </c>
      <c r="CJ389" s="104"/>
      <c r="CK389" s="104">
        <f>CK390+CK391+CK392+CK393</f>
        <v>335.36210999999997</v>
      </c>
      <c r="CL389" s="104">
        <f>SUM(CL390:CL393)</f>
        <v>335.36210999999997</v>
      </c>
      <c r="CM389" s="104">
        <f>CL389/CK389*100</f>
        <v>100</v>
      </c>
      <c r="CN389" s="104">
        <f>SUM(CN390:CN393)</f>
        <v>746000</v>
      </c>
      <c r="CO389" s="104">
        <f>SUM(CO390:CO393)</f>
        <v>563697.49139999994</v>
      </c>
      <c r="CP389" s="104">
        <f>CO389/CN389*100</f>
        <v>75.562666407506697</v>
      </c>
      <c r="CQ389" s="104">
        <f>SUM(CQ390:CQ393)</f>
        <v>0</v>
      </c>
      <c r="CR389" s="104">
        <f>SUM(CR390:CR393)</f>
        <v>0</v>
      </c>
      <c r="CS389" s="104"/>
      <c r="CT389" s="104">
        <f>SUM(CT390:CT393)</f>
        <v>0</v>
      </c>
      <c r="CU389" s="104">
        <f>SUM(CU390:CU393)</f>
        <v>0</v>
      </c>
      <c r="CV389" s="104"/>
      <c r="CW389" s="104">
        <f>SUM(CW390:CW393)</f>
        <v>0</v>
      </c>
      <c r="CX389" s="104">
        <f>SUM(CX390:CX393)</f>
        <v>0</v>
      </c>
      <c r="CY389" s="104"/>
      <c r="CZ389" s="104">
        <f>SUM(CZ390:CZ393)</f>
        <v>0</v>
      </c>
      <c r="DA389" s="104">
        <f>SUM(DA390:DA393)</f>
        <v>0</v>
      </c>
      <c r="DB389" s="104"/>
      <c r="DC389" s="104">
        <f>SUM(DC390:DC393)</f>
        <v>3561.2999999999997</v>
      </c>
      <c r="DD389" s="104">
        <f>SUM(DD390:DD393)</f>
        <v>2770.82069</v>
      </c>
      <c r="DE389" s="104">
        <f>DD389/DC389*100</f>
        <v>77.803630415859388</v>
      </c>
      <c r="DF389" s="104">
        <f>SUM(DF390:DF393)</f>
        <v>20302.3809</v>
      </c>
      <c r="DG389" s="104">
        <f>SUM(DG390:DG393)</f>
        <v>12737.50302</v>
      </c>
      <c r="DH389" s="104">
        <f>DG389/DF389*100</f>
        <v>62.738961911605152</v>
      </c>
      <c r="DI389" s="104">
        <f>SUM(DI390:DI393)</f>
        <v>0</v>
      </c>
      <c r="DJ389" s="104">
        <f>SUM(DJ390:DJ393)</f>
        <v>0</v>
      </c>
      <c r="DK389" s="104"/>
      <c r="DL389" s="104">
        <f>SUM(DL390:DL393)</f>
        <v>0</v>
      </c>
      <c r="DM389" s="104">
        <f>SUM(DM390:DM393)</f>
        <v>0</v>
      </c>
      <c r="DN389" s="104"/>
      <c r="DO389" s="104">
        <f>SUM(DO390:DO393)</f>
        <v>0</v>
      </c>
      <c r="DP389" s="104">
        <f>SUM(DP390:DP393)</f>
        <v>0</v>
      </c>
      <c r="DQ389" s="104"/>
      <c r="DR389" s="104">
        <f>SUM(DR390:DR393)</f>
        <v>0</v>
      </c>
      <c r="DS389" s="104">
        <f>SUM(DS390:DS393)</f>
        <v>0</v>
      </c>
      <c r="DT389" s="104"/>
      <c r="DU389" s="104">
        <f>SUM(DU390:DU393)</f>
        <v>398961.30000000005</v>
      </c>
      <c r="DV389" s="104">
        <f>SUM(DV390:DV393)</f>
        <v>242616.62555000003</v>
      </c>
      <c r="DW389" s="104">
        <f t="shared" si="132"/>
        <v>60.812070130611659</v>
      </c>
      <c r="DX389" s="104">
        <f>SUM(DX390:DX393)</f>
        <v>0</v>
      </c>
      <c r="DY389" s="104">
        <f>SUM(DY390:DY393)</f>
        <v>0</v>
      </c>
      <c r="DZ389" s="104"/>
      <c r="EA389" s="104">
        <f>SUM(EA390:EA393)</f>
        <v>6206.2999999999993</v>
      </c>
      <c r="EB389" s="104">
        <f>SUM(EB390:EB393)</f>
        <v>4138</v>
      </c>
      <c r="EC389" s="104">
        <f>EB389/EA389*100</f>
        <v>66.674185907867823</v>
      </c>
      <c r="ED389" s="104">
        <f>SUM(ED390:ED393)</f>
        <v>1034</v>
      </c>
      <c r="EE389" s="104">
        <f>SUM(EE390:EE393)</f>
        <v>0</v>
      </c>
      <c r="EF389" s="104">
        <f>EE389/ED389*100</f>
        <v>0</v>
      </c>
      <c r="EG389" s="104">
        <f>SUM(EG390:EG393)</f>
        <v>1640</v>
      </c>
      <c r="EH389" s="104">
        <f>SUM(EH390:EH393)</f>
        <v>536.42999999999995</v>
      </c>
      <c r="EI389" s="104">
        <f>EH389/EG389*100</f>
        <v>32.709146341463416</v>
      </c>
      <c r="EJ389" s="104">
        <f>SUM(EJ390:EJ393)</f>
        <v>7843.7300000000005</v>
      </c>
      <c r="EK389" s="104">
        <f>SUM(EK390:EK393)</f>
        <v>6313.8973599999999</v>
      </c>
      <c r="EL389" s="104">
        <f>EK389/EJ389*100</f>
        <v>80.49610784664948</v>
      </c>
      <c r="EM389" s="104">
        <f>SUM(EM390:EM393)</f>
        <v>0</v>
      </c>
      <c r="EN389" s="104">
        <f>SUM(EN390:EN393)</f>
        <v>0</v>
      </c>
      <c r="EO389" s="104"/>
      <c r="EP389" s="104">
        <f>SUM(EP390:EP393)</f>
        <v>38300</v>
      </c>
      <c r="EQ389" s="104">
        <f>SUM(EQ390:EQ393)</f>
        <v>38299.934809999999</v>
      </c>
      <c r="ER389" s="104">
        <f t="shared" ref="ER389" si="1813">EQ389/EP389*100</f>
        <v>99.999829791122707</v>
      </c>
      <c r="ES389" s="104">
        <f>SUM(ES390:ES393)</f>
        <v>33200</v>
      </c>
      <c r="ET389" s="104">
        <f>SUM(ET390:ET393)</f>
        <v>33177.414600000004</v>
      </c>
      <c r="EU389" s="104">
        <f t="shared" ref="EU389" si="1814">ET389/ES389*100</f>
        <v>99.931971686747005</v>
      </c>
      <c r="EV389" s="104">
        <f>SUM(EV390:EV393)</f>
        <v>0</v>
      </c>
      <c r="EW389" s="104">
        <f>SUM(EW390:EW393)</f>
        <v>0</v>
      </c>
      <c r="EX389" s="104"/>
      <c r="EY389" s="104">
        <f>SUM(EY390:EY393)</f>
        <v>0</v>
      </c>
      <c r="EZ389" s="104">
        <f>SUM(EZ390:EZ393)</f>
        <v>0</v>
      </c>
      <c r="FA389" s="104"/>
      <c r="FB389" s="104">
        <f>SUM(FB390:FB393)</f>
        <v>0</v>
      </c>
      <c r="FC389" s="104">
        <f>SUM(FC390:FC393)</f>
        <v>0</v>
      </c>
      <c r="FD389" s="104"/>
      <c r="FE389" s="104">
        <f>SUM(FE390:FE393)</f>
        <v>0</v>
      </c>
      <c r="FF389" s="104">
        <f>SUM(FF390:FF393)</f>
        <v>0</v>
      </c>
      <c r="FG389" s="104"/>
      <c r="FH389" s="104">
        <f>SUM(FH390:FH393)</f>
        <v>6160.5617899999997</v>
      </c>
      <c r="FI389" s="104">
        <f>SUM(FI390:FI393)</f>
        <v>6160.5617899999997</v>
      </c>
      <c r="FJ389" s="104">
        <f>FI389/FH389*100</f>
        <v>100</v>
      </c>
      <c r="FK389" s="104">
        <f>SUM(FK390:FK393)</f>
        <v>0</v>
      </c>
      <c r="FL389" s="104">
        <f>SUM(FL390:FL393)</f>
        <v>0</v>
      </c>
      <c r="FM389" s="104"/>
      <c r="FN389" s="104">
        <f>SUM(FN390:FN393)</f>
        <v>1500</v>
      </c>
      <c r="FO389" s="104">
        <f>SUM(FO390:FO393)</f>
        <v>1500</v>
      </c>
      <c r="FP389" s="104">
        <f>FO389/FN389*100</f>
        <v>100</v>
      </c>
      <c r="FQ389" s="104">
        <f>SUM(FQ390:FQ393)</f>
        <v>0</v>
      </c>
      <c r="FR389" s="104">
        <f>SUM(FR390:FR393)</f>
        <v>0</v>
      </c>
      <c r="FS389" s="104"/>
      <c r="FT389" s="104">
        <f>SUM(FT390:FT393)</f>
        <v>0</v>
      </c>
      <c r="FU389" s="104">
        <f>SUM(FU390:FU393)</f>
        <v>0</v>
      </c>
      <c r="FV389" s="104"/>
      <c r="FW389" s="104">
        <f>SUM(FW390:FW393)</f>
        <v>498875.50562999997</v>
      </c>
      <c r="FX389" s="104">
        <f>SUM(FX390:FX393)</f>
        <v>493723.75998000003</v>
      </c>
      <c r="FY389" s="104">
        <f t="shared" ref="FY389" si="1815">FX389/FW389*100</f>
        <v>98.967328403206707</v>
      </c>
      <c r="FZ389" s="104">
        <f>SUM(FZ390:FZ393)</f>
        <v>16058.7</v>
      </c>
      <c r="GA389" s="104">
        <f>SUM(GA390:GA393)</f>
        <v>16058.376</v>
      </c>
      <c r="GB389" s="104">
        <f t="shared" ref="GB389" si="1816">GA389/FZ389*100</f>
        <v>99.997982402062433</v>
      </c>
      <c r="GC389" s="104">
        <f>SUM(GC390:GC393)</f>
        <v>963494.30723999999</v>
      </c>
      <c r="GD389" s="104">
        <f>SUM(GD390:GD393)</f>
        <v>241641.51908999999</v>
      </c>
      <c r="GE389" s="104">
        <f>GD389/GC389*100</f>
        <v>25.079703873103288</v>
      </c>
      <c r="GF389" s="104">
        <f>SUM(GF390:GF393)</f>
        <v>0</v>
      </c>
      <c r="GG389" s="104">
        <f>SUM(GG390:GG393)</f>
        <v>0</v>
      </c>
      <c r="GH389" s="104"/>
      <c r="GI389" s="104">
        <f>SUM(GI390:GI393)</f>
        <v>0</v>
      </c>
      <c r="GJ389" s="104">
        <f>SUM(GJ390:GJ393)</f>
        <v>0</v>
      </c>
      <c r="GK389" s="104"/>
      <c r="GL389" s="104">
        <f>SUM(GL390:GL393)</f>
        <v>56251.3</v>
      </c>
      <c r="GM389" s="104">
        <f>SUM(GM390:GM393)</f>
        <v>56251.3</v>
      </c>
      <c r="GN389" s="104">
        <f>GM389/GL389*100</f>
        <v>100</v>
      </c>
      <c r="GO389" s="104"/>
      <c r="GP389" s="104"/>
      <c r="GQ389" s="104"/>
      <c r="GR389" s="104"/>
      <c r="GS389" s="104"/>
      <c r="GT389" s="104"/>
      <c r="GU389" s="104">
        <f>SUM(GU390:GU393)</f>
        <v>9220.4</v>
      </c>
      <c r="GV389" s="104">
        <f>SUM(GV390:GV393)</f>
        <v>0</v>
      </c>
      <c r="GW389" s="104"/>
      <c r="GX389" s="104">
        <f t="shared" ref="GX389:GY389" si="1817">SUM(GX390:GX393)</f>
        <v>22914.800000000003</v>
      </c>
      <c r="GY389" s="104">
        <f t="shared" si="1817"/>
        <v>0</v>
      </c>
      <c r="GZ389" s="104">
        <f>GY389/GX389*100</f>
        <v>0</v>
      </c>
      <c r="HA389" s="104">
        <f t="shared" ref="HA389:HB389" si="1818">SUM(HA390:HA393)</f>
        <v>77838.7</v>
      </c>
      <c r="HB389" s="104">
        <f t="shared" si="1818"/>
        <v>0</v>
      </c>
      <c r="HC389" s="104">
        <f>HB389/HA389*100</f>
        <v>0</v>
      </c>
    </row>
    <row r="390" spans="1:211" s="31" customFormat="1" ht="17.25" customHeight="1" x14ac:dyDescent="0.25">
      <c r="A390" s="48" t="s">
        <v>140</v>
      </c>
      <c r="B390" s="134">
        <f t="shared" si="1492"/>
        <v>4832440.2581000021</v>
      </c>
      <c r="C390" s="134">
        <f t="shared" si="1493"/>
        <v>3390787.4127100012</v>
      </c>
      <c r="D390" s="74">
        <f t="shared" si="104"/>
        <v>70.167187416884417</v>
      </c>
      <c r="E390" s="78"/>
      <c r="F390" s="78"/>
      <c r="G390" s="74"/>
      <c r="H390" s="78">
        <v>722.3</v>
      </c>
      <c r="I390" s="78">
        <v>712.38959</v>
      </c>
      <c r="J390" s="74">
        <f>I390/H390*100</f>
        <v>98.627937145230518</v>
      </c>
      <c r="K390" s="78">
        <v>451729.79816000001</v>
      </c>
      <c r="L390" s="78">
        <v>431925.51361000002</v>
      </c>
      <c r="M390" s="74">
        <f>L390/K390*100</f>
        <v>95.615900338948762</v>
      </c>
      <c r="N390" s="78"/>
      <c r="O390" s="78"/>
      <c r="P390" s="74"/>
      <c r="Q390" s="128">
        <v>503998.2</v>
      </c>
      <c r="R390" s="78">
        <v>448785.14833</v>
      </c>
      <c r="S390" s="74">
        <f>R390/Q390*100</f>
        <v>89.044990305520926</v>
      </c>
      <c r="T390" s="128">
        <v>96463.6</v>
      </c>
      <c r="U390" s="78">
        <v>86448.198860000004</v>
      </c>
      <c r="V390" s="74">
        <f>U390/T390*100</f>
        <v>89.617429641854542</v>
      </c>
      <c r="W390" s="128">
        <v>200000</v>
      </c>
      <c r="X390" s="78">
        <v>197655.33215999999</v>
      </c>
      <c r="Y390" s="74">
        <f>X390/W390*100</f>
        <v>98.82766608</v>
      </c>
      <c r="Z390" s="74">
        <v>8965.7253000000001</v>
      </c>
      <c r="AA390" s="74">
        <v>8481.0915000000005</v>
      </c>
      <c r="AB390" s="78">
        <f t="shared" si="1757"/>
        <v>94.594594594594597</v>
      </c>
      <c r="AC390" s="74">
        <v>170606.93877000001</v>
      </c>
      <c r="AD390" s="74">
        <v>117989.75623999999</v>
      </c>
      <c r="AE390" s="74">
        <f>AD390/AC390*100</f>
        <v>69.158826182952197</v>
      </c>
      <c r="AF390" s="78"/>
      <c r="AG390" s="78"/>
      <c r="AH390" s="74"/>
      <c r="AI390" s="78"/>
      <c r="AJ390" s="78"/>
      <c r="AK390" s="74"/>
      <c r="AL390" s="78">
        <v>102.04082000000001</v>
      </c>
      <c r="AM390" s="78">
        <v>102.04082000000001</v>
      </c>
      <c r="AN390" s="74">
        <f>AM390/AL390*100</f>
        <v>100</v>
      </c>
      <c r="AO390" s="78"/>
      <c r="AP390" s="78"/>
      <c r="AQ390" s="74"/>
      <c r="AR390" s="78">
        <v>4030.547</v>
      </c>
      <c r="AS390" s="78">
        <v>4030.547</v>
      </c>
      <c r="AT390" s="74">
        <f>AS390/AR390*100</f>
        <v>100</v>
      </c>
      <c r="AU390" s="78"/>
      <c r="AV390" s="78"/>
      <c r="AW390" s="74"/>
      <c r="AX390" s="78">
        <v>9532.1</v>
      </c>
      <c r="AY390" s="78">
        <v>4766.05</v>
      </c>
      <c r="AZ390" s="74">
        <f>AY390/AX390*100</f>
        <v>50</v>
      </c>
      <c r="BA390" s="78"/>
      <c r="BB390" s="78"/>
      <c r="BC390" s="74"/>
      <c r="BD390" s="74"/>
      <c r="BE390" s="74"/>
      <c r="BF390" s="74"/>
      <c r="BG390" s="74">
        <v>168089.35238</v>
      </c>
      <c r="BH390" s="74">
        <v>168088.06638</v>
      </c>
      <c r="BI390" s="74">
        <f t="shared" ref="BI390:BI392" si="1819">BH390/BG390*100</f>
        <v>99.999234930718814</v>
      </c>
      <c r="BJ390" s="78">
        <v>325927.2</v>
      </c>
      <c r="BK390" s="74">
        <v>215422.53578999999</v>
      </c>
      <c r="BL390" s="78">
        <f>BK390/BJ390*100</f>
        <v>66.095292381243425</v>
      </c>
      <c r="BM390" s="78"/>
      <c r="BN390" s="108"/>
      <c r="BO390" s="78"/>
      <c r="BP390" s="78"/>
      <c r="BQ390" s="108"/>
      <c r="BR390" s="78"/>
      <c r="BS390" s="78">
        <v>2584.9</v>
      </c>
      <c r="BT390" s="78">
        <v>2264.7249999999999</v>
      </c>
      <c r="BU390" s="78">
        <f t="shared" si="121"/>
        <v>87.613640759797278</v>
      </c>
      <c r="BV390" s="78">
        <v>518</v>
      </c>
      <c r="BW390" s="78"/>
      <c r="BX390" s="78">
        <f t="shared" si="1811"/>
        <v>0</v>
      </c>
      <c r="BY390" s="78">
        <v>560</v>
      </c>
      <c r="BZ390" s="78">
        <v>160</v>
      </c>
      <c r="CA390" s="78"/>
      <c r="CB390" s="78"/>
      <c r="CC390" s="108"/>
      <c r="CD390" s="78"/>
      <c r="CE390" s="78"/>
      <c r="CF390" s="108"/>
      <c r="CG390" s="78"/>
      <c r="CH390" s="78"/>
      <c r="CI390" s="108"/>
      <c r="CJ390" s="78"/>
      <c r="CK390" s="78">
        <v>335.36210999999997</v>
      </c>
      <c r="CL390" s="78">
        <v>335.36210999999997</v>
      </c>
      <c r="CM390" s="78">
        <f>CL390/CK390*100</f>
        <v>100</v>
      </c>
      <c r="CN390" s="78">
        <v>746000</v>
      </c>
      <c r="CO390" s="78">
        <v>563697.49139999994</v>
      </c>
      <c r="CP390" s="78">
        <f>CO390/CN390*100</f>
        <v>75.562666407506697</v>
      </c>
      <c r="CQ390" s="78"/>
      <c r="CR390" s="78"/>
      <c r="CS390" s="78"/>
      <c r="CT390" s="78"/>
      <c r="CU390" s="78"/>
      <c r="CV390" s="78"/>
      <c r="CW390" s="78"/>
      <c r="CX390" s="78"/>
      <c r="CY390" s="78"/>
      <c r="CZ390" s="78"/>
      <c r="DA390" s="78"/>
      <c r="DB390" s="78"/>
      <c r="DC390" s="78">
        <v>3509.1</v>
      </c>
      <c r="DD390" s="78">
        <v>2762.7206900000001</v>
      </c>
      <c r="DE390" s="78">
        <f>DD390/DC390*100</f>
        <v>78.73017839332023</v>
      </c>
      <c r="DF390" s="78">
        <v>20302.3809</v>
      </c>
      <c r="DG390" s="78">
        <v>12737.50302</v>
      </c>
      <c r="DH390" s="78">
        <f>DG390/DF390*100</f>
        <v>62.738961911605152</v>
      </c>
      <c r="DI390" s="78"/>
      <c r="DJ390" s="78"/>
      <c r="DK390" s="78"/>
      <c r="DL390" s="78"/>
      <c r="DM390" s="78"/>
      <c r="DN390" s="78"/>
      <c r="DO390" s="78"/>
      <c r="DP390" s="78"/>
      <c r="DQ390" s="78"/>
      <c r="DR390" s="78"/>
      <c r="DS390" s="78"/>
      <c r="DT390" s="78"/>
      <c r="DU390" s="78">
        <v>390299.2</v>
      </c>
      <c r="DV390" s="78">
        <v>237393.08318000002</v>
      </c>
      <c r="DW390" s="78">
        <f t="shared" si="132"/>
        <v>60.823358894919586</v>
      </c>
      <c r="DX390" s="78"/>
      <c r="DY390" s="78"/>
      <c r="DZ390" s="78"/>
      <c r="EA390" s="78">
        <v>5171.8999999999996</v>
      </c>
      <c r="EB390" s="78">
        <v>4138</v>
      </c>
      <c r="EC390" s="78">
        <f>EB390/EA390*100</f>
        <v>80.009280921904917</v>
      </c>
      <c r="ED390" s="78">
        <v>1034</v>
      </c>
      <c r="EE390" s="78"/>
      <c r="EF390" s="78">
        <f>EE390/ED390*100</f>
        <v>0</v>
      </c>
      <c r="EG390" s="78">
        <v>1320</v>
      </c>
      <c r="EH390" s="78">
        <v>480</v>
      </c>
      <c r="EI390" s="78">
        <f>EH390/EG390*100</f>
        <v>36.363636363636367</v>
      </c>
      <c r="EJ390" s="78">
        <v>4706.2380000000003</v>
      </c>
      <c r="EK390" s="78">
        <v>3176.4053599999997</v>
      </c>
      <c r="EL390" s="78">
        <f>EK390/EJ390*100</f>
        <v>67.493513077749128</v>
      </c>
      <c r="EM390" s="78"/>
      <c r="EN390" s="78"/>
      <c r="EO390" s="78"/>
      <c r="EP390" s="78">
        <v>34900</v>
      </c>
      <c r="EQ390" s="78">
        <v>34899.934809999999</v>
      </c>
      <c r="ER390" s="78">
        <f t="shared" ref="ER390:ER392" si="1820">EQ390/EP390*100</f>
        <v>99.999813209169048</v>
      </c>
      <c r="ES390" s="78">
        <v>29000</v>
      </c>
      <c r="ET390" s="78">
        <v>29000</v>
      </c>
      <c r="EU390" s="78">
        <f t="shared" ref="EU390:EU393" si="1821">ET390/ES390*100</f>
        <v>100</v>
      </c>
      <c r="EV390" s="78"/>
      <c r="EW390" s="78"/>
      <c r="EX390" s="78"/>
      <c r="EY390" s="78"/>
      <c r="EZ390" s="78"/>
      <c r="FA390" s="78"/>
      <c r="FB390" s="78"/>
      <c r="FC390" s="78"/>
      <c r="FD390" s="78"/>
      <c r="FE390" s="78"/>
      <c r="FF390" s="78"/>
      <c r="FG390" s="78"/>
      <c r="FH390" s="78">
        <v>6160.5617899999997</v>
      </c>
      <c r="FI390" s="78">
        <v>6160.5617899999997</v>
      </c>
      <c r="FJ390" s="78">
        <f>FI390/FH390*100</f>
        <v>100</v>
      </c>
      <c r="FK390" s="78"/>
      <c r="FL390" s="78"/>
      <c r="FM390" s="78"/>
      <c r="FN390" s="78">
        <v>1500</v>
      </c>
      <c r="FO390" s="78">
        <v>1500</v>
      </c>
      <c r="FP390" s="78">
        <f>FO390/FN390*100</f>
        <v>100</v>
      </c>
      <c r="FQ390" s="78"/>
      <c r="FR390" s="78"/>
      <c r="FS390" s="78"/>
      <c r="FT390" s="78"/>
      <c r="FU390" s="78"/>
      <c r="FV390" s="78"/>
      <c r="FW390" s="78">
        <v>498875.50562999997</v>
      </c>
      <c r="FX390" s="78">
        <v>493723.75998000003</v>
      </c>
      <c r="FY390" s="78">
        <f>FX390/FW390*100</f>
        <v>98.967328403206707</v>
      </c>
      <c r="FZ390" s="78">
        <v>16058.7</v>
      </c>
      <c r="GA390" s="78">
        <v>16058.376</v>
      </c>
      <c r="GB390" s="78">
        <f>GA390/FZ390*100</f>
        <v>99.997982402062433</v>
      </c>
      <c r="GC390" s="78">
        <f>943848.10724+19646.2</f>
        <v>963494.30723999999</v>
      </c>
      <c r="GD390" s="78">
        <f>236815.58912+4825.92997</f>
        <v>241641.51908999999</v>
      </c>
      <c r="GE390" s="78">
        <f>GD390/GC390*100</f>
        <v>25.079703873103288</v>
      </c>
      <c r="GF390" s="78"/>
      <c r="GG390" s="78"/>
      <c r="GH390" s="78"/>
      <c r="GI390" s="78"/>
      <c r="GJ390" s="78">
        <v>0</v>
      </c>
      <c r="GK390" s="78"/>
      <c r="GL390" s="78">
        <v>56251.3</v>
      </c>
      <c r="GM390" s="78">
        <v>56251.3</v>
      </c>
      <c r="GN390" s="78">
        <f>GM390/GL390*100</f>
        <v>100</v>
      </c>
      <c r="GO390" s="78"/>
      <c r="GP390" s="78"/>
      <c r="GQ390" s="74"/>
      <c r="GR390" s="78"/>
      <c r="GS390" s="78"/>
      <c r="GT390" s="74"/>
      <c r="GU390" s="78">
        <v>9220.4</v>
      </c>
      <c r="GV390" s="78"/>
      <c r="GW390" s="74"/>
      <c r="GX390" s="74">
        <v>22631.9</v>
      </c>
      <c r="GY390" s="74"/>
      <c r="GZ390" s="74">
        <f t="shared" ref="GZ390:GZ392" si="1822">GY390/GX390*100</f>
        <v>0</v>
      </c>
      <c r="HA390" s="74">
        <v>77838.7</v>
      </c>
      <c r="HB390" s="74"/>
      <c r="HC390" s="74">
        <f t="shared" ref="HC390" si="1823">HB390/HA390*100</f>
        <v>0</v>
      </c>
    </row>
    <row r="391" spans="1:211" s="31" customFormat="1" ht="15" customHeight="1" x14ac:dyDescent="0.25">
      <c r="A391" s="48" t="s">
        <v>141</v>
      </c>
      <c r="B391" s="134">
        <f t="shared" si="1492"/>
        <v>18742.913310000004</v>
      </c>
      <c r="C391" s="134">
        <f t="shared" si="1493"/>
        <v>15747.298900000002</v>
      </c>
      <c r="D391" s="74">
        <f>C391/B391*100</f>
        <v>84.017349061729192</v>
      </c>
      <c r="E391" s="78"/>
      <c r="F391" s="78"/>
      <c r="G391" s="74"/>
      <c r="H391" s="78"/>
      <c r="I391" s="78"/>
      <c r="J391" s="74"/>
      <c r="K391" s="78"/>
      <c r="L391" s="78"/>
      <c r="M391" s="74"/>
      <c r="N391" s="78"/>
      <c r="O391" s="78"/>
      <c r="P391" s="74"/>
      <c r="Q391" s="78"/>
      <c r="R391" s="78"/>
      <c r="S391" s="74"/>
      <c r="T391" s="78"/>
      <c r="U391" s="78"/>
      <c r="V391" s="74"/>
      <c r="W391" s="78"/>
      <c r="X391" s="78"/>
      <c r="Y391" s="74"/>
      <c r="Z391" s="78"/>
      <c r="AA391" s="78"/>
      <c r="AB391" s="78"/>
      <c r="AC391" s="78"/>
      <c r="AD391" s="78"/>
      <c r="AE391" s="78"/>
      <c r="AF391" s="78"/>
      <c r="AG391" s="78"/>
      <c r="AH391" s="74"/>
      <c r="AI391" s="78"/>
      <c r="AJ391" s="78"/>
      <c r="AK391" s="74"/>
      <c r="AL391" s="78"/>
      <c r="AM391" s="78"/>
      <c r="AN391" s="74"/>
      <c r="AO391" s="78"/>
      <c r="AP391" s="78"/>
      <c r="AQ391" s="74"/>
      <c r="AR391" s="78"/>
      <c r="AS391" s="78"/>
      <c r="AT391" s="74"/>
      <c r="AU391" s="78"/>
      <c r="AV391" s="78"/>
      <c r="AW391" s="74"/>
      <c r="AX391" s="78"/>
      <c r="AY391" s="78"/>
      <c r="AZ391" s="74"/>
      <c r="BA391" s="78"/>
      <c r="BB391" s="78"/>
      <c r="BC391" s="74"/>
      <c r="BD391" s="78">
        <v>1485.11331</v>
      </c>
      <c r="BE391" s="78"/>
      <c r="BF391" s="74">
        <f t="shared" si="1802"/>
        <v>0</v>
      </c>
      <c r="BG391" s="74">
        <v>10000</v>
      </c>
      <c r="BH391" s="74">
        <v>10000</v>
      </c>
      <c r="BI391" s="74">
        <f t="shared" si="1819"/>
        <v>100</v>
      </c>
      <c r="BJ391" s="78">
        <v>1490.4</v>
      </c>
      <c r="BK391" s="74">
        <v>993.6</v>
      </c>
      <c r="BL391" s="78">
        <f t="shared" ref="BL391:BL393" si="1824">BK391/BJ391*100</f>
        <v>66.666666666666657</v>
      </c>
      <c r="BM391" s="78"/>
      <c r="BN391" s="108"/>
      <c r="BO391" s="78"/>
      <c r="BP391" s="78"/>
      <c r="BQ391" s="108"/>
      <c r="BR391" s="78"/>
      <c r="BS391" s="78">
        <v>1372.56</v>
      </c>
      <c r="BT391" s="78">
        <v>1117.002</v>
      </c>
      <c r="BU391" s="78">
        <f t="shared" si="121"/>
        <v>81.380923238328378</v>
      </c>
      <c r="BV391" s="78">
        <v>178.94</v>
      </c>
      <c r="BW391" s="78"/>
      <c r="BX391" s="78">
        <f t="shared" si="1811"/>
        <v>0</v>
      </c>
      <c r="BY391" s="78">
        <v>280</v>
      </c>
      <c r="BZ391" s="78">
        <v>60</v>
      </c>
      <c r="CA391" s="78">
        <f t="shared" ref="CA391" si="1825">BZ391/BY391*100</f>
        <v>21.428571428571427</v>
      </c>
      <c r="CB391" s="78"/>
      <c r="CC391" s="108"/>
      <c r="CD391" s="78"/>
      <c r="CE391" s="78"/>
      <c r="CF391" s="108"/>
      <c r="CG391" s="78"/>
      <c r="CH391" s="78"/>
      <c r="CI391" s="108"/>
      <c r="CJ391" s="78"/>
      <c r="CK391" s="78"/>
      <c r="CL391" s="108"/>
      <c r="CM391" s="78"/>
      <c r="CN391" s="78"/>
      <c r="CO391" s="108"/>
      <c r="CP391" s="78"/>
      <c r="CQ391" s="78"/>
      <c r="CR391" s="108"/>
      <c r="CS391" s="78"/>
      <c r="CT391" s="78"/>
      <c r="CU391" s="108"/>
      <c r="CV391" s="78"/>
      <c r="CW391" s="78"/>
      <c r="CX391" s="108"/>
      <c r="CY391" s="78"/>
      <c r="CZ391" s="78"/>
      <c r="DA391" s="108"/>
      <c r="DB391" s="78"/>
      <c r="DC391" s="78"/>
      <c r="DD391" s="108"/>
      <c r="DE391" s="78"/>
      <c r="DF391" s="78"/>
      <c r="DG391" s="78"/>
      <c r="DH391" s="78"/>
      <c r="DI391" s="78"/>
      <c r="DJ391" s="108"/>
      <c r="DK391" s="78"/>
      <c r="DL391" s="78"/>
      <c r="DM391" s="108"/>
      <c r="DN391" s="78"/>
      <c r="DO391" s="78"/>
      <c r="DP391" s="108"/>
      <c r="DQ391" s="78"/>
      <c r="DR391" s="78"/>
      <c r="DS391" s="108"/>
      <c r="DT391" s="78"/>
      <c r="DU391" s="78">
        <v>895.5</v>
      </c>
      <c r="DV391" s="78">
        <v>576.69690000000003</v>
      </c>
      <c r="DW391" s="78">
        <f t="shared" si="132"/>
        <v>64.399430485762139</v>
      </c>
      <c r="DX391" s="78"/>
      <c r="DY391" s="108"/>
      <c r="DZ391" s="78"/>
      <c r="EA391" s="78"/>
      <c r="EB391" s="108"/>
      <c r="EC391" s="78"/>
      <c r="ED391" s="78"/>
      <c r="EE391" s="108"/>
      <c r="EF391" s="78"/>
      <c r="EG391" s="78"/>
      <c r="EH391" s="78"/>
      <c r="EI391" s="78"/>
      <c r="EJ391" s="78"/>
      <c r="EK391" s="108"/>
      <c r="EL391" s="78"/>
      <c r="EM391" s="78"/>
      <c r="EN391" s="108"/>
      <c r="EO391" s="78"/>
      <c r="EP391" s="78">
        <v>2000</v>
      </c>
      <c r="EQ391" s="78">
        <v>2000</v>
      </c>
      <c r="ER391" s="78">
        <f t="shared" si="1820"/>
        <v>100</v>
      </c>
      <c r="ES391" s="78">
        <v>1000</v>
      </c>
      <c r="ET391" s="78">
        <v>1000</v>
      </c>
      <c r="EU391" s="78">
        <f t="shared" si="1821"/>
        <v>100</v>
      </c>
      <c r="EV391" s="78"/>
      <c r="EW391" s="108"/>
      <c r="EX391" s="78"/>
      <c r="EY391" s="78"/>
      <c r="EZ391" s="108"/>
      <c r="FA391" s="78"/>
      <c r="FB391" s="78"/>
      <c r="FC391" s="108"/>
      <c r="FD391" s="78"/>
      <c r="FE391" s="78"/>
      <c r="FF391" s="108"/>
      <c r="FG391" s="78"/>
      <c r="FH391" s="78"/>
      <c r="FI391" s="108"/>
      <c r="FJ391" s="78"/>
      <c r="FK391" s="78"/>
      <c r="FL391" s="78"/>
      <c r="FM391" s="78"/>
      <c r="FN391" s="78"/>
      <c r="FO391" s="108"/>
      <c r="FP391" s="78"/>
      <c r="FQ391" s="78"/>
      <c r="FR391" s="78"/>
      <c r="FS391" s="78"/>
      <c r="FT391" s="78"/>
      <c r="FU391" s="78"/>
      <c r="FV391" s="78"/>
      <c r="FW391" s="78"/>
      <c r="FX391" s="78"/>
      <c r="FY391" s="78"/>
      <c r="FZ391" s="78"/>
      <c r="GA391" s="78"/>
      <c r="GB391" s="78"/>
      <c r="GC391" s="78"/>
      <c r="GD391" s="78"/>
      <c r="GE391" s="78"/>
      <c r="GF391" s="78"/>
      <c r="GG391" s="78"/>
      <c r="GH391" s="78"/>
      <c r="GI391" s="78"/>
      <c r="GJ391" s="78"/>
      <c r="GK391" s="78"/>
      <c r="GL391" s="78"/>
      <c r="GM391" s="78"/>
      <c r="GN391" s="78"/>
      <c r="GO391" s="78"/>
      <c r="GP391" s="78"/>
      <c r="GQ391" s="74"/>
      <c r="GR391" s="78"/>
      <c r="GS391" s="78"/>
      <c r="GT391" s="74"/>
      <c r="GU391" s="78"/>
      <c r="GV391" s="78"/>
      <c r="GW391" s="74"/>
      <c r="GX391" s="74">
        <v>40.4</v>
      </c>
      <c r="GY391" s="74"/>
      <c r="GZ391" s="74">
        <f t="shared" si="1822"/>
        <v>0</v>
      </c>
      <c r="HA391" s="74"/>
      <c r="HB391" s="74"/>
      <c r="HC391" s="74"/>
    </row>
    <row r="392" spans="1:211" s="31" customFormat="1" ht="15.75" x14ac:dyDescent="0.25">
      <c r="A392" s="48" t="s">
        <v>142</v>
      </c>
      <c r="B392" s="134">
        <f t="shared" si="1492"/>
        <v>39567.296699999992</v>
      </c>
      <c r="C392" s="134">
        <f t="shared" si="1493"/>
        <v>26926.50792</v>
      </c>
      <c r="D392" s="74">
        <f t="shared" si="104"/>
        <v>68.052432604019685</v>
      </c>
      <c r="E392" s="78"/>
      <c r="F392" s="78"/>
      <c r="G392" s="74"/>
      <c r="H392" s="78"/>
      <c r="I392" s="78"/>
      <c r="J392" s="74"/>
      <c r="K392" s="78"/>
      <c r="L392" s="78"/>
      <c r="M392" s="74"/>
      <c r="N392" s="78"/>
      <c r="O392" s="78"/>
      <c r="P392" s="74"/>
      <c r="Q392" s="78"/>
      <c r="R392" s="78"/>
      <c r="S392" s="74"/>
      <c r="T392" s="78"/>
      <c r="U392" s="78"/>
      <c r="V392" s="74"/>
      <c r="W392" s="78"/>
      <c r="X392" s="78"/>
      <c r="Y392" s="74"/>
      <c r="Z392" s="78">
        <v>726.95069999999998</v>
      </c>
      <c r="AA392" s="78">
        <v>726.95069999999998</v>
      </c>
      <c r="AB392" s="78">
        <f t="shared" si="1757"/>
        <v>100</v>
      </c>
      <c r="AC392" s="78"/>
      <c r="AD392" s="78"/>
      <c r="AE392" s="78"/>
      <c r="AF392" s="78"/>
      <c r="AG392" s="78"/>
      <c r="AH392" s="74"/>
      <c r="AI392" s="78"/>
      <c r="AJ392" s="78"/>
      <c r="AK392" s="74"/>
      <c r="AL392" s="78"/>
      <c r="AM392" s="78"/>
      <c r="AN392" s="74"/>
      <c r="AO392" s="78"/>
      <c r="AP392" s="78"/>
      <c r="AQ392" s="74"/>
      <c r="AR392" s="78"/>
      <c r="AS392" s="78"/>
      <c r="AT392" s="74"/>
      <c r="AU392" s="78"/>
      <c r="AV392" s="78"/>
      <c r="AW392" s="74"/>
      <c r="AX392" s="78"/>
      <c r="AY392" s="78"/>
      <c r="AZ392" s="74"/>
      <c r="BA392" s="78"/>
      <c r="BB392" s="78"/>
      <c r="BC392" s="74"/>
      <c r="BD392" s="78">
        <v>1486.9</v>
      </c>
      <c r="BE392" s="78"/>
      <c r="BF392" s="74">
        <f t="shared" si="1802"/>
        <v>0</v>
      </c>
      <c r="BG392" s="74">
        <v>11000</v>
      </c>
      <c r="BH392" s="74">
        <v>10863.937089999999</v>
      </c>
      <c r="BI392" s="74">
        <f t="shared" si="1819"/>
        <v>98.763064454545443</v>
      </c>
      <c r="BJ392" s="78">
        <v>10611.4</v>
      </c>
      <c r="BK392" s="74">
        <v>5101.6614500000005</v>
      </c>
      <c r="BL392" s="78">
        <f t="shared" si="1824"/>
        <v>48.07717596170157</v>
      </c>
      <c r="BM392" s="78"/>
      <c r="BN392" s="108"/>
      <c r="BO392" s="78"/>
      <c r="BP392" s="78"/>
      <c r="BQ392" s="108"/>
      <c r="BR392" s="78"/>
      <c r="BS392" s="78"/>
      <c r="BT392" s="108"/>
      <c r="BU392" s="78"/>
      <c r="BV392" s="78"/>
      <c r="BW392" s="108"/>
      <c r="BX392" s="78"/>
      <c r="BY392" s="78"/>
      <c r="BZ392" s="108"/>
      <c r="CA392" s="78"/>
      <c r="CB392" s="78">
        <v>4316.3</v>
      </c>
      <c r="CC392" s="78">
        <v>1605.4984199999999</v>
      </c>
      <c r="CD392" s="78">
        <f>CC392/CB392*100</f>
        <v>37.19617311122952</v>
      </c>
      <c r="CE392" s="78"/>
      <c r="CF392" s="108"/>
      <c r="CG392" s="78"/>
      <c r="CH392" s="78"/>
      <c r="CI392" s="108"/>
      <c r="CJ392" s="78"/>
      <c r="CK392" s="78"/>
      <c r="CL392" s="108"/>
      <c r="CM392" s="78"/>
      <c r="CN392" s="78"/>
      <c r="CO392" s="108"/>
      <c r="CP392" s="78"/>
      <c r="CQ392" s="78"/>
      <c r="CR392" s="108"/>
      <c r="CS392" s="78"/>
      <c r="CT392" s="78"/>
      <c r="CU392" s="108"/>
      <c r="CV392" s="78"/>
      <c r="CW392" s="78"/>
      <c r="CX392" s="108"/>
      <c r="CY392" s="78"/>
      <c r="CZ392" s="78"/>
      <c r="DA392" s="108"/>
      <c r="DB392" s="78"/>
      <c r="DC392" s="78">
        <v>52.2</v>
      </c>
      <c r="DD392" s="108">
        <v>8.1</v>
      </c>
      <c r="DE392" s="78">
        <f t="shared" ref="DE392" si="1826">DD392/DC392*100</f>
        <v>15.517241379310342</v>
      </c>
      <c r="DF392" s="78"/>
      <c r="DG392" s="78"/>
      <c r="DH392" s="78"/>
      <c r="DI392" s="78"/>
      <c r="DJ392" s="108"/>
      <c r="DK392" s="78"/>
      <c r="DL392" s="78"/>
      <c r="DM392" s="108"/>
      <c r="DN392" s="78"/>
      <c r="DO392" s="78"/>
      <c r="DP392" s="108"/>
      <c r="DQ392" s="78"/>
      <c r="DR392" s="78"/>
      <c r="DS392" s="108"/>
      <c r="DT392" s="78"/>
      <c r="DU392" s="78">
        <v>5365.9</v>
      </c>
      <c r="DV392" s="78">
        <v>3417.7696599999999</v>
      </c>
      <c r="DW392" s="78">
        <f t="shared" si="132"/>
        <v>63.694248122402584</v>
      </c>
      <c r="DX392" s="78"/>
      <c r="DY392" s="108"/>
      <c r="DZ392" s="78"/>
      <c r="EA392" s="78">
        <v>517.20000000000005</v>
      </c>
      <c r="EB392" s="108"/>
      <c r="EC392" s="78">
        <f t="shared" ref="EC392:EC393" si="1827">EB392/EA392*100</f>
        <v>0</v>
      </c>
      <c r="ED392" s="78"/>
      <c r="EE392" s="108"/>
      <c r="EF392" s="78"/>
      <c r="EG392" s="78">
        <v>160</v>
      </c>
      <c r="EH392" s="78">
        <v>56.43</v>
      </c>
      <c r="EI392" s="78">
        <f t="shared" ref="EI392:EI393" si="1828">EH392/EG392*100</f>
        <v>35.268749999999997</v>
      </c>
      <c r="EJ392" s="78">
        <v>1568.7460000000001</v>
      </c>
      <c r="EK392" s="78">
        <v>1568.7460000000001</v>
      </c>
      <c r="EL392" s="78">
        <f t="shared" ref="EL392:EL393" si="1829">EK392/EJ392*100</f>
        <v>100</v>
      </c>
      <c r="EM392" s="78"/>
      <c r="EN392" s="108"/>
      <c r="EO392" s="78"/>
      <c r="EP392" s="78">
        <v>1400</v>
      </c>
      <c r="EQ392" s="78">
        <v>1400</v>
      </c>
      <c r="ER392" s="78">
        <f t="shared" si="1820"/>
        <v>100</v>
      </c>
      <c r="ES392" s="78">
        <v>2200</v>
      </c>
      <c r="ET392" s="78">
        <v>2177.4146000000001</v>
      </c>
      <c r="EU392" s="78">
        <f t="shared" si="1821"/>
        <v>98.973390909090909</v>
      </c>
      <c r="EV392" s="78"/>
      <c r="EW392" s="108"/>
      <c r="EX392" s="78"/>
      <c r="EY392" s="78"/>
      <c r="EZ392" s="108"/>
      <c r="FA392" s="78"/>
      <c r="FB392" s="78"/>
      <c r="FC392" s="108"/>
      <c r="FD392" s="78"/>
      <c r="FE392" s="78"/>
      <c r="FF392" s="108"/>
      <c r="FG392" s="78"/>
      <c r="FH392" s="78"/>
      <c r="FI392" s="108"/>
      <c r="FJ392" s="78"/>
      <c r="FK392" s="78"/>
      <c r="FL392" s="78"/>
      <c r="FM392" s="78"/>
      <c r="FN392" s="78"/>
      <c r="FO392" s="108"/>
      <c r="FP392" s="78"/>
      <c r="FQ392" s="78"/>
      <c r="FR392" s="78"/>
      <c r="FS392" s="78"/>
      <c r="FT392" s="78"/>
      <c r="FU392" s="108"/>
      <c r="FV392" s="78"/>
      <c r="FW392" s="78"/>
      <c r="FX392" s="108"/>
      <c r="FY392" s="78"/>
      <c r="FZ392" s="78"/>
      <c r="GA392" s="108"/>
      <c r="GB392" s="78"/>
      <c r="GC392" s="78"/>
      <c r="GD392" s="108"/>
      <c r="GE392" s="78"/>
      <c r="GF392" s="78"/>
      <c r="GG392" s="108"/>
      <c r="GH392" s="78"/>
      <c r="GI392" s="78"/>
      <c r="GJ392" s="108"/>
      <c r="GK392" s="78"/>
      <c r="GL392" s="78"/>
      <c r="GM392" s="108"/>
      <c r="GN392" s="78"/>
      <c r="GO392" s="78"/>
      <c r="GP392" s="78"/>
      <c r="GQ392" s="74"/>
      <c r="GR392" s="78"/>
      <c r="GS392" s="78"/>
      <c r="GT392" s="74"/>
      <c r="GU392" s="78"/>
      <c r="GV392" s="78"/>
      <c r="GW392" s="74"/>
      <c r="GX392" s="74">
        <v>161.69999999999999</v>
      </c>
      <c r="GY392" s="74"/>
      <c r="GZ392" s="74">
        <f t="shared" si="1822"/>
        <v>0</v>
      </c>
      <c r="HA392" s="74"/>
      <c r="HB392" s="74"/>
      <c r="HC392" s="74"/>
    </row>
    <row r="393" spans="1:211" s="31" customFormat="1" ht="15.75" x14ac:dyDescent="0.25">
      <c r="A393" s="48" t="s">
        <v>143</v>
      </c>
      <c r="B393" s="134">
        <f t="shared" si="1492"/>
        <v>21934.045999999998</v>
      </c>
      <c r="C393" s="134">
        <f t="shared" si="1493"/>
        <v>17483.233830000001</v>
      </c>
      <c r="D393" s="74">
        <f t="shared" si="104"/>
        <v>79.708202627093982</v>
      </c>
      <c r="E393" s="78"/>
      <c r="F393" s="78"/>
      <c r="G393" s="74"/>
      <c r="H393" s="78"/>
      <c r="I393" s="78"/>
      <c r="J393" s="74"/>
      <c r="K393" s="78"/>
      <c r="L393" s="78"/>
      <c r="M393" s="74"/>
      <c r="N393" s="78"/>
      <c r="O393" s="78"/>
      <c r="P393" s="74"/>
      <c r="Q393" s="78"/>
      <c r="R393" s="78"/>
      <c r="S393" s="74"/>
      <c r="T393" s="78"/>
      <c r="U393" s="78"/>
      <c r="V393" s="74"/>
      <c r="W393" s="78"/>
      <c r="X393" s="78"/>
      <c r="Y393" s="74"/>
      <c r="Z393" s="78">
        <v>0</v>
      </c>
      <c r="AA393" s="78">
        <v>0</v>
      </c>
      <c r="AB393" s="74"/>
      <c r="AC393" s="78">
        <v>0</v>
      </c>
      <c r="AD393" s="78">
        <v>0</v>
      </c>
      <c r="AE393" s="74"/>
      <c r="AF393" s="78"/>
      <c r="AG393" s="78"/>
      <c r="AH393" s="74"/>
      <c r="AI393" s="78"/>
      <c r="AJ393" s="78"/>
      <c r="AK393" s="74"/>
      <c r="AL393" s="78"/>
      <c r="AM393" s="78"/>
      <c r="AN393" s="74"/>
      <c r="AO393" s="78"/>
      <c r="AP393" s="78"/>
      <c r="AQ393" s="74"/>
      <c r="AR393" s="78"/>
      <c r="AS393" s="78"/>
      <c r="AT393" s="74"/>
      <c r="AU393" s="78"/>
      <c r="AV393" s="78"/>
      <c r="AW393" s="74"/>
      <c r="AX393" s="78"/>
      <c r="AY393" s="78"/>
      <c r="AZ393" s="74"/>
      <c r="BA393" s="78"/>
      <c r="BB393" s="78"/>
      <c r="BC393" s="74"/>
      <c r="BD393" s="78">
        <v>1500</v>
      </c>
      <c r="BE393" s="78">
        <v>547.67601999999999</v>
      </c>
      <c r="BF393" s="74">
        <f t="shared" si="1802"/>
        <v>36.511734666666669</v>
      </c>
      <c r="BG393" s="74">
        <v>10000</v>
      </c>
      <c r="BH393" s="74">
        <v>10000</v>
      </c>
      <c r="BI393" s="74">
        <f>BH393/BG393*100</f>
        <v>100</v>
      </c>
      <c r="BJ393" s="78">
        <v>4706.6000000000004</v>
      </c>
      <c r="BK393" s="74">
        <v>3137.7359999999999</v>
      </c>
      <c r="BL393" s="78">
        <f t="shared" si="1824"/>
        <v>66.666723324692981</v>
      </c>
      <c r="BM393" s="78"/>
      <c r="BN393" s="108"/>
      <c r="BO393" s="78"/>
      <c r="BP393" s="78"/>
      <c r="BQ393" s="108"/>
      <c r="BR393" s="78"/>
      <c r="BS393" s="78"/>
      <c r="BT393" s="108"/>
      <c r="BU393" s="78"/>
      <c r="BV393" s="78"/>
      <c r="BW393" s="108"/>
      <c r="BX393" s="78"/>
      <c r="BY393" s="78"/>
      <c r="BZ393" s="108"/>
      <c r="CA393" s="78"/>
      <c r="CB393" s="78"/>
      <c r="CC393" s="108"/>
      <c r="CD393" s="78"/>
      <c r="CE393" s="78"/>
      <c r="CF393" s="108"/>
      <c r="CG393" s="78"/>
      <c r="CH393" s="78"/>
      <c r="CI393" s="108"/>
      <c r="CJ393" s="78"/>
      <c r="CK393" s="78"/>
      <c r="CL393" s="108"/>
      <c r="CM393" s="78"/>
      <c r="CN393" s="78"/>
      <c r="CO393" s="108"/>
      <c r="CP393" s="78"/>
      <c r="CQ393" s="78"/>
      <c r="CR393" s="108"/>
      <c r="CS393" s="78"/>
      <c r="CT393" s="78"/>
      <c r="CU393" s="108"/>
      <c r="CV393" s="78"/>
      <c r="CW393" s="78"/>
      <c r="CX393" s="108"/>
      <c r="CY393" s="78"/>
      <c r="CZ393" s="78"/>
      <c r="DA393" s="108"/>
      <c r="DB393" s="78"/>
      <c r="DC393" s="78"/>
      <c r="DD393" s="108"/>
      <c r="DE393" s="78"/>
      <c r="DF393" s="78"/>
      <c r="DG393" s="78"/>
      <c r="DH393" s="78"/>
      <c r="DI393" s="78"/>
      <c r="DJ393" s="108"/>
      <c r="DK393" s="78"/>
      <c r="DL393" s="78"/>
      <c r="DM393" s="108"/>
      <c r="DN393" s="78"/>
      <c r="DO393" s="78"/>
      <c r="DP393" s="108"/>
      <c r="DQ393" s="78"/>
      <c r="DR393" s="78"/>
      <c r="DS393" s="108"/>
      <c r="DT393" s="78"/>
      <c r="DU393" s="78">
        <v>2400.6999999999998</v>
      </c>
      <c r="DV393" s="78">
        <v>1229.07581</v>
      </c>
      <c r="DW393" s="78">
        <f t="shared" si="132"/>
        <v>51.196559753405261</v>
      </c>
      <c r="DX393" s="78"/>
      <c r="DY393" s="108"/>
      <c r="DZ393" s="78"/>
      <c r="EA393" s="78">
        <v>517.20000000000005</v>
      </c>
      <c r="EB393" s="108"/>
      <c r="EC393" s="78">
        <f t="shared" si="1827"/>
        <v>0</v>
      </c>
      <c r="ED393" s="78"/>
      <c r="EE393" s="108"/>
      <c r="EF393" s="78"/>
      <c r="EG393" s="78">
        <v>160</v>
      </c>
      <c r="EH393" s="108"/>
      <c r="EI393" s="78">
        <f t="shared" si="1828"/>
        <v>0</v>
      </c>
      <c r="EJ393" s="78">
        <v>1568.7460000000001</v>
      </c>
      <c r="EK393" s="108">
        <v>1568.7460000000001</v>
      </c>
      <c r="EL393" s="78">
        <f t="shared" si="1829"/>
        <v>100</v>
      </c>
      <c r="EM393" s="78"/>
      <c r="EN393" s="108"/>
      <c r="EO393" s="78"/>
      <c r="EP393" s="78"/>
      <c r="EQ393" s="108"/>
      <c r="ER393" s="78"/>
      <c r="ES393" s="78">
        <v>1000</v>
      </c>
      <c r="ET393" s="78">
        <v>1000</v>
      </c>
      <c r="EU393" s="78">
        <f t="shared" si="1821"/>
        <v>100</v>
      </c>
      <c r="EV393" s="78"/>
      <c r="EW393" s="108"/>
      <c r="EX393" s="78"/>
      <c r="EY393" s="78"/>
      <c r="EZ393" s="108"/>
      <c r="FA393" s="78"/>
      <c r="FB393" s="78"/>
      <c r="FC393" s="108"/>
      <c r="FD393" s="78"/>
      <c r="FE393" s="78"/>
      <c r="FF393" s="108"/>
      <c r="FG393" s="78"/>
      <c r="FH393" s="78"/>
      <c r="FI393" s="108"/>
      <c r="FJ393" s="78"/>
      <c r="FK393" s="78"/>
      <c r="FL393" s="108"/>
      <c r="FM393" s="78"/>
      <c r="FN393" s="78"/>
      <c r="FO393" s="108"/>
      <c r="FP393" s="78"/>
      <c r="FQ393" s="78"/>
      <c r="FR393" s="108"/>
      <c r="FS393" s="78"/>
      <c r="FT393" s="78"/>
      <c r="FU393" s="108"/>
      <c r="FV393" s="78"/>
      <c r="FW393" s="78"/>
      <c r="FX393" s="108"/>
      <c r="FY393" s="78"/>
      <c r="FZ393" s="78"/>
      <c r="GA393" s="108"/>
      <c r="GB393" s="78"/>
      <c r="GC393" s="78"/>
      <c r="GD393" s="108"/>
      <c r="GE393" s="78"/>
      <c r="GF393" s="78"/>
      <c r="GG393" s="108"/>
      <c r="GH393" s="78"/>
      <c r="GI393" s="78"/>
      <c r="GJ393" s="108"/>
      <c r="GK393" s="78"/>
      <c r="GL393" s="78"/>
      <c r="GM393" s="108"/>
      <c r="GN393" s="78"/>
      <c r="GO393" s="78"/>
      <c r="GP393" s="78"/>
      <c r="GQ393" s="74"/>
      <c r="GR393" s="78"/>
      <c r="GS393" s="78"/>
      <c r="GT393" s="74"/>
      <c r="GU393" s="78"/>
      <c r="GV393" s="78"/>
      <c r="GW393" s="74"/>
      <c r="GX393" s="74">
        <v>80.8</v>
      </c>
      <c r="GY393" s="74"/>
      <c r="GZ393" s="74">
        <f>GY393/GX393*100</f>
        <v>0</v>
      </c>
      <c r="HA393" s="74"/>
      <c r="HB393" s="74"/>
      <c r="HC393" s="74"/>
    </row>
    <row r="394" spans="1:211" s="31" customFormat="1" ht="31.5" x14ac:dyDescent="0.25">
      <c r="A394" s="47" t="s">
        <v>1019</v>
      </c>
      <c r="B394" s="106">
        <f t="shared" si="1492"/>
        <v>26.8506</v>
      </c>
      <c r="C394" s="106">
        <f t="shared" si="1493"/>
        <v>0</v>
      </c>
      <c r="D394" s="106">
        <f t="shared" ref="D394:D395" si="1830">C394/B394*100</f>
        <v>0</v>
      </c>
      <c r="E394" s="105"/>
      <c r="F394" s="105"/>
      <c r="G394" s="105"/>
      <c r="H394" s="105"/>
      <c r="I394" s="105"/>
      <c r="J394" s="105"/>
      <c r="K394" s="105"/>
      <c r="L394" s="105"/>
      <c r="M394" s="105"/>
      <c r="N394" s="105"/>
      <c r="O394" s="105"/>
      <c r="P394" s="105"/>
      <c r="Q394" s="105"/>
      <c r="R394" s="105"/>
      <c r="S394" s="105"/>
      <c r="T394" s="105"/>
      <c r="U394" s="105"/>
      <c r="V394" s="105"/>
      <c r="W394" s="105"/>
      <c r="X394" s="105"/>
      <c r="Y394" s="105"/>
      <c r="Z394" s="105"/>
      <c r="AA394" s="105"/>
      <c r="AB394" s="105"/>
      <c r="AC394" s="105"/>
      <c r="AD394" s="105"/>
      <c r="AE394" s="105"/>
      <c r="AF394" s="105"/>
      <c r="AG394" s="105"/>
      <c r="AH394" s="105"/>
      <c r="AI394" s="105"/>
      <c r="AJ394" s="105"/>
      <c r="AK394" s="105"/>
      <c r="AL394" s="105"/>
      <c r="AM394" s="105"/>
      <c r="AN394" s="105"/>
      <c r="AO394" s="105"/>
      <c r="AP394" s="105"/>
      <c r="AQ394" s="105"/>
      <c r="AR394" s="105"/>
      <c r="AS394" s="105"/>
      <c r="AT394" s="105"/>
      <c r="AU394" s="105"/>
      <c r="AV394" s="105"/>
      <c r="AW394" s="105"/>
      <c r="AX394" s="105"/>
      <c r="AY394" s="105"/>
      <c r="AZ394" s="105"/>
      <c r="BA394" s="105"/>
      <c r="BB394" s="105"/>
      <c r="BC394" s="105"/>
      <c r="BD394" s="105">
        <v>26.8506</v>
      </c>
      <c r="BE394" s="105"/>
      <c r="BF394" s="105"/>
      <c r="BG394" s="105"/>
      <c r="BH394" s="105"/>
      <c r="BI394" s="105"/>
      <c r="BJ394" s="105"/>
      <c r="BK394" s="105"/>
      <c r="BL394" s="105"/>
      <c r="BM394" s="105"/>
      <c r="BN394" s="105"/>
      <c r="BO394" s="105"/>
      <c r="BP394" s="105"/>
      <c r="BQ394" s="105"/>
      <c r="BR394" s="105"/>
      <c r="BS394" s="105"/>
      <c r="BT394" s="105"/>
      <c r="BU394" s="105"/>
      <c r="BV394" s="105"/>
      <c r="BW394" s="105"/>
      <c r="BX394" s="105"/>
      <c r="BY394" s="105"/>
      <c r="BZ394" s="105"/>
      <c r="CA394" s="105"/>
      <c r="CB394" s="105"/>
      <c r="CC394" s="105"/>
      <c r="CD394" s="105"/>
      <c r="CE394" s="105"/>
      <c r="CF394" s="105"/>
      <c r="CG394" s="105"/>
      <c r="CH394" s="105"/>
      <c r="CI394" s="105"/>
      <c r="CJ394" s="105"/>
      <c r="CK394" s="105"/>
      <c r="CL394" s="105"/>
      <c r="CM394" s="105"/>
      <c r="CN394" s="105"/>
      <c r="CO394" s="105"/>
      <c r="CP394" s="105"/>
      <c r="CQ394" s="105"/>
      <c r="CR394" s="105"/>
      <c r="CS394" s="105"/>
      <c r="CT394" s="105"/>
      <c r="CU394" s="105"/>
      <c r="CV394" s="105"/>
      <c r="CW394" s="105"/>
      <c r="CX394" s="105"/>
      <c r="CY394" s="105"/>
      <c r="CZ394" s="105"/>
      <c r="DA394" s="105"/>
      <c r="DB394" s="105"/>
      <c r="DC394" s="105"/>
      <c r="DD394" s="105"/>
      <c r="DE394" s="105"/>
      <c r="DF394" s="105"/>
      <c r="DG394" s="105"/>
      <c r="DH394" s="105"/>
      <c r="DI394" s="105"/>
      <c r="DJ394" s="105"/>
      <c r="DK394" s="105"/>
      <c r="DL394" s="105"/>
      <c r="DM394" s="105"/>
      <c r="DN394" s="105"/>
      <c r="DO394" s="105"/>
      <c r="DP394" s="105"/>
      <c r="DQ394" s="105"/>
      <c r="DR394" s="105"/>
      <c r="DS394" s="105"/>
      <c r="DT394" s="105"/>
      <c r="DU394" s="105"/>
      <c r="DV394" s="105"/>
      <c r="DW394" s="105"/>
      <c r="DX394" s="105"/>
      <c r="DY394" s="105"/>
      <c r="DZ394" s="105"/>
      <c r="EA394" s="105"/>
      <c r="EB394" s="105"/>
      <c r="EC394" s="105"/>
      <c r="ED394" s="105"/>
      <c r="EE394" s="105"/>
      <c r="EF394" s="105"/>
      <c r="EG394" s="105"/>
      <c r="EH394" s="105"/>
      <c r="EI394" s="105"/>
      <c r="EJ394" s="105"/>
      <c r="EK394" s="105"/>
      <c r="EL394" s="105"/>
      <c r="EM394" s="105"/>
      <c r="EN394" s="105"/>
      <c r="EO394" s="105"/>
      <c r="EP394" s="105"/>
      <c r="EQ394" s="105"/>
      <c r="ER394" s="105"/>
      <c r="ES394" s="105"/>
      <c r="ET394" s="105"/>
      <c r="EU394" s="105"/>
      <c r="EV394" s="105"/>
      <c r="EW394" s="105"/>
      <c r="EX394" s="105"/>
      <c r="EY394" s="105"/>
      <c r="EZ394" s="105"/>
      <c r="FA394" s="105"/>
      <c r="FB394" s="105"/>
      <c r="FC394" s="105"/>
      <c r="FD394" s="105"/>
      <c r="FE394" s="105"/>
      <c r="FF394" s="105"/>
      <c r="FG394" s="105"/>
      <c r="FH394" s="105"/>
      <c r="FI394" s="105"/>
      <c r="FJ394" s="105"/>
      <c r="FK394" s="105"/>
      <c r="FL394" s="105"/>
      <c r="FM394" s="105"/>
      <c r="FN394" s="105"/>
      <c r="FO394" s="105"/>
      <c r="FP394" s="105"/>
      <c r="FQ394" s="105"/>
      <c r="FR394" s="105"/>
      <c r="FS394" s="105"/>
      <c r="FT394" s="105"/>
      <c r="FU394" s="105"/>
      <c r="FV394" s="105"/>
      <c r="FW394" s="105"/>
      <c r="FX394" s="105"/>
      <c r="FY394" s="105"/>
      <c r="FZ394" s="105"/>
      <c r="GA394" s="105"/>
      <c r="GB394" s="105"/>
      <c r="GC394" s="105"/>
      <c r="GD394" s="105"/>
      <c r="GE394" s="105"/>
      <c r="GF394" s="105"/>
      <c r="GG394" s="105"/>
      <c r="GH394" s="105"/>
      <c r="GI394" s="105"/>
      <c r="GJ394" s="105"/>
      <c r="GK394" s="105"/>
      <c r="GL394" s="105"/>
      <c r="GM394" s="105"/>
      <c r="GN394" s="105"/>
      <c r="GO394" s="105"/>
      <c r="GP394" s="105"/>
      <c r="GQ394" s="105"/>
      <c r="GR394" s="105"/>
      <c r="GS394" s="105"/>
      <c r="GT394" s="105"/>
      <c r="GU394" s="105"/>
      <c r="GV394" s="105"/>
      <c r="GW394" s="105"/>
      <c r="GX394" s="105"/>
      <c r="GY394" s="105"/>
      <c r="GZ394" s="105"/>
      <c r="HA394" s="105"/>
      <c r="HB394" s="105"/>
      <c r="HC394" s="105"/>
    </row>
    <row r="395" spans="1:211" s="31" customFormat="1" ht="15.75" x14ac:dyDescent="0.25">
      <c r="A395" s="47" t="s">
        <v>145</v>
      </c>
      <c r="B395" s="106">
        <f t="shared" si="1492"/>
        <v>12813138.999088407</v>
      </c>
      <c r="C395" s="106">
        <f t="shared" si="1493"/>
        <v>9036034.5665599983</v>
      </c>
      <c r="D395" s="106">
        <f t="shared" si="1830"/>
        <v>70.521630704254974</v>
      </c>
      <c r="E395" s="106">
        <f>E8+E389+E394</f>
        <v>16678.780000000002</v>
      </c>
      <c r="F395" s="106">
        <f>F8+F389+F394</f>
        <v>16661.165000000001</v>
      </c>
      <c r="G395" s="106">
        <f>G8+G389+G394</f>
        <v>99.894386759703039</v>
      </c>
      <c r="H395" s="106">
        <f>H8+H389+H394</f>
        <v>4580.0999999999995</v>
      </c>
      <c r="I395" s="106">
        <f>I8+I389+I394</f>
        <v>4518.2659699999995</v>
      </c>
      <c r="J395" s="106">
        <f>I395/H395*100</f>
        <v>98.64994148599375</v>
      </c>
      <c r="K395" s="106">
        <f>K8+K389+K394</f>
        <v>451729.79816000001</v>
      </c>
      <c r="L395" s="106">
        <f>L8+L389+L394</f>
        <v>431925.51361000002</v>
      </c>
      <c r="M395" s="106">
        <f>L395/K395*100</f>
        <v>95.615900338948762</v>
      </c>
      <c r="N395" s="106">
        <f>N8+N389+N394</f>
        <v>72454.796000000002</v>
      </c>
      <c r="O395" s="106">
        <f>O8+O389+O394</f>
        <v>11224.489810000001</v>
      </c>
      <c r="P395" s="106">
        <f>O395/N395*100</f>
        <v>15.491714047473131</v>
      </c>
      <c r="Q395" s="106">
        <f>Q8+Q389+Q394</f>
        <v>503998.2</v>
      </c>
      <c r="R395" s="106">
        <f>R8+R389+R394</f>
        <v>448785.14833</v>
      </c>
      <c r="S395" s="106">
        <f>R395/Q395*100</f>
        <v>89.044990305520926</v>
      </c>
      <c r="T395" s="106">
        <f>T8+T389+T394</f>
        <v>96463.6</v>
      </c>
      <c r="U395" s="106">
        <f>U8+U389+U394</f>
        <v>86448.198860000004</v>
      </c>
      <c r="V395" s="106">
        <f>U395/T395*100</f>
        <v>89.617429641854542</v>
      </c>
      <c r="W395" s="106">
        <f>W8+W389+W394</f>
        <v>200000</v>
      </c>
      <c r="X395" s="106">
        <f>X8+X389+X394</f>
        <v>197655.33215999999</v>
      </c>
      <c r="Y395" s="106">
        <f>X395/W395*100</f>
        <v>98.82766608</v>
      </c>
      <c r="Z395" s="106">
        <f>Z8+Z389+Z394</f>
        <v>59232.499999999993</v>
      </c>
      <c r="AA395" s="106">
        <f>AA8+AA389+AA394</f>
        <v>57625.835099999997</v>
      </c>
      <c r="AB395" s="106">
        <f>AA395/Z395*100</f>
        <v>97.287528130671504</v>
      </c>
      <c r="AC395" s="106">
        <f>AC8+AC389+AC394</f>
        <v>787535.93877000001</v>
      </c>
      <c r="AD395" s="106">
        <f>AD8+AD389+AD394</f>
        <v>568082.60355</v>
      </c>
      <c r="AE395" s="106">
        <f>AD395/AC395*100</f>
        <v>72.13418151268759</v>
      </c>
      <c r="AF395" s="106">
        <f t="shared" ref="AF395:AS395" si="1831">AF8+AF389+AF394</f>
        <v>5763.0337099999997</v>
      </c>
      <c r="AG395" s="106">
        <f t="shared" si="1831"/>
        <v>5763.0337099999997</v>
      </c>
      <c r="AH395" s="106">
        <f t="shared" si="1831"/>
        <v>100</v>
      </c>
      <c r="AI395" s="106">
        <f t="shared" si="1831"/>
        <v>36826.658000000003</v>
      </c>
      <c r="AJ395" s="106">
        <f t="shared" si="1831"/>
        <v>36826.629209999999</v>
      </c>
      <c r="AK395" s="106">
        <f t="shared" si="1831"/>
        <v>99.999921822935974</v>
      </c>
      <c r="AL395" s="106">
        <f t="shared" si="1831"/>
        <v>2346.9388599999997</v>
      </c>
      <c r="AM395" s="106">
        <f t="shared" si="1831"/>
        <v>2346.9389399999995</v>
      </c>
      <c r="AN395" s="106">
        <f>AM395/AL395*100</f>
        <v>100.00000340869552</v>
      </c>
      <c r="AO395" s="106">
        <f t="shared" si="1831"/>
        <v>867.35089840000023</v>
      </c>
      <c r="AP395" s="106">
        <f t="shared" si="1831"/>
        <v>867.34714000000031</v>
      </c>
      <c r="AQ395" s="106">
        <f t="shared" si="1831"/>
        <v>99.999566680566446</v>
      </c>
      <c r="AR395" s="106">
        <f t="shared" si="1831"/>
        <v>10898.777000000002</v>
      </c>
      <c r="AS395" s="106">
        <f t="shared" si="1831"/>
        <v>10898.777000000002</v>
      </c>
      <c r="AT395" s="106">
        <f>AS395/AR395*100</f>
        <v>100</v>
      </c>
      <c r="AU395" s="106">
        <f>AU8+AU389+AU394</f>
        <v>1503.5909999999999</v>
      </c>
      <c r="AV395" s="106">
        <f>AV8+AV389+AV394</f>
        <v>1503.5909999999999</v>
      </c>
      <c r="AW395" s="106">
        <f>AV395/AU395*100</f>
        <v>100</v>
      </c>
      <c r="AX395" s="106">
        <f>AX8+AX389+AX394</f>
        <v>20518.599999999999</v>
      </c>
      <c r="AY395" s="106">
        <f>AY8+AY389+AY394</f>
        <v>15752.55</v>
      </c>
      <c r="AZ395" s="106">
        <f>AY395/AX395*100</f>
        <v>76.772050724708322</v>
      </c>
      <c r="BA395" s="106">
        <f>BA8+BA389+BA394</f>
        <v>5300</v>
      </c>
      <c r="BB395" s="106">
        <f>BB8+BB389+BB394</f>
        <v>3975</v>
      </c>
      <c r="BC395" s="106">
        <f>BC8+BC389+BC394</f>
        <v>75</v>
      </c>
      <c r="BD395" s="106">
        <f>BD8+BD389+BD394</f>
        <v>140000.00000000006</v>
      </c>
      <c r="BE395" s="106">
        <f>BE8+BE389+BE394</f>
        <v>81098.432350000017</v>
      </c>
      <c r="BF395" s="106">
        <f>BE395/BD395*100</f>
        <v>57.927451678571416</v>
      </c>
      <c r="BG395" s="106">
        <f t="shared" ref="BG395:CO395" si="1832">BG8+BG389+BG394</f>
        <v>693373.06122999999</v>
      </c>
      <c r="BH395" s="106">
        <f t="shared" si="1832"/>
        <v>674150.84839000006</v>
      </c>
      <c r="BI395" s="106">
        <f t="shared" si="1832"/>
        <v>196.06989611909705</v>
      </c>
      <c r="BJ395" s="106">
        <f t="shared" si="1832"/>
        <v>1332228.2999999998</v>
      </c>
      <c r="BK395" s="106">
        <f t="shared" si="1832"/>
        <v>831389.51106000005</v>
      </c>
      <c r="BL395" s="106">
        <f t="shared" si="1832"/>
        <v>126.86544826392885</v>
      </c>
      <c r="BM395" s="106">
        <f t="shared" si="1832"/>
        <v>33126.399999999994</v>
      </c>
      <c r="BN395" s="106">
        <f t="shared" si="1832"/>
        <v>33126.399999999994</v>
      </c>
      <c r="BO395" s="106">
        <f t="shared" si="1832"/>
        <v>100</v>
      </c>
      <c r="BP395" s="106">
        <f t="shared" si="1832"/>
        <v>48011.199999999997</v>
      </c>
      <c r="BQ395" s="106">
        <f t="shared" si="1832"/>
        <v>24005.599999999999</v>
      </c>
      <c r="BR395" s="106">
        <f t="shared" si="1832"/>
        <v>50</v>
      </c>
      <c r="BS395" s="106">
        <f t="shared" si="1832"/>
        <v>143049.43000000005</v>
      </c>
      <c r="BT395" s="106">
        <f t="shared" si="1832"/>
        <v>101560.65108000001</v>
      </c>
      <c r="BU395" s="106">
        <f t="shared" si="1832"/>
        <v>156.03757273698719</v>
      </c>
      <c r="BV395" s="106">
        <f t="shared" si="1832"/>
        <v>23655.069999999996</v>
      </c>
      <c r="BW395" s="106">
        <f t="shared" si="1832"/>
        <v>2243.2541300000003</v>
      </c>
      <c r="BX395" s="106">
        <f t="shared" si="1832"/>
        <v>9.7710664152524629</v>
      </c>
      <c r="BY395" s="106">
        <f t="shared" si="1832"/>
        <v>29960</v>
      </c>
      <c r="BZ395" s="106">
        <f t="shared" si="1832"/>
        <v>3744.1560399999998</v>
      </c>
      <c r="CA395" s="106">
        <f t="shared" si="1832"/>
        <v>38.292660393772891</v>
      </c>
      <c r="CB395" s="106">
        <f t="shared" si="1832"/>
        <v>397117.33857999998</v>
      </c>
      <c r="CC395" s="106">
        <f t="shared" si="1832"/>
        <v>187743.20199</v>
      </c>
      <c r="CD395" s="106">
        <f t="shared" si="1832"/>
        <v>84.583446893116474</v>
      </c>
      <c r="CE395" s="106">
        <f t="shared" si="1832"/>
        <v>44510.9</v>
      </c>
      <c r="CF395" s="106">
        <f t="shared" si="1832"/>
        <v>44126.610820000002</v>
      </c>
      <c r="CG395" s="106">
        <f t="shared" si="1832"/>
        <v>99.136640283615932</v>
      </c>
      <c r="CH395" s="106">
        <f t="shared" si="1832"/>
        <v>25855.41</v>
      </c>
      <c r="CI395" s="106">
        <f t="shared" si="1832"/>
        <v>22625.1332</v>
      </c>
      <c r="CJ395" s="106">
        <f t="shared" si="1832"/>
        <v>87.506379515931101</v>
      </c>
      <c r="CK395" s="106">
        <f t="shared" si="1832"/>
        <v>7478.3145999999988</v>
      </c>
      <c r="CL395" s="106">
        <f t="shared" si="1832"/>
        <v>7478.3145999999988</v>
      </c>
      <c r="CM395" s="106">
        <f t="shared" si="1832"/>
        <v>200</v>
      </c>
      <c r="CN395" s="106">
        <f t="shared" si="1832"/>
        <v>746000</v>
      </c>
      <c r="CO395" s="106">
        <f t="shared" si="1832"/>
        <v>563697.49139999994</v>
      </c>
      <c r="CP395" s="106">
        <f>CO395/CN395*100</f>
        <v>75.562666407506697</v>
      </c>
      <c r="CQ395" s="106">
        <f>CQ8+CQ389+CQ394</f>
        <v>305000</v>
      </c>
      <c r="CR395" s="106">
        <f>CR8+CR389+CR394</f>
        <v>226806.49463999999</v>
      </c>
      <c r="CS395" s="106">
        <f>CR395/CQ395*100</f>
        <v>74.362785127868847</v>
      </c>
      <c r="CT395" s="106">
        <f>CT8+CT389+CT394</f>
        <v>159093.5</v>
      </c>
      <c r="CU395" s="106">
        <f>CU8+CU389+CU394</f>
        <v>91495.395799999998</v>
      </c>
      <c r="CV395" s="106">
        <f>CU395/CT395*100</f>
        <v>57.510455046874952</v>
      </c>
      <c r="CW395" s="106">
        <f>CW8+CW389+CW394</f>
        <v>23915.200000000001</v>
      </c>
      <c r="CX395" s="106">
        <f>CX8+CX389+CX394</f>
        <v>11842.61931</v>
      </c>
      <c r="CY395" s="106">
        <f>CX395/CW395*100</f>
        <v>49.519215018063825</v>
      </c>
      <c r="CZ395" s="106">
        <f>CZ8+CZ389+CZ394</f>
        <v>5615.9</v>
      </c>
      <c r="DA395" s="106">
        <f>DA8+DA389+DA394</f>
        <v>5615.9</v>
      </c>
      <c r="DB395" s="106">
        <f>DA395/CZ395*100</f>
        <v>100</v>
      </c>
      <c r="DC395" s="106">
        <f>DC8+DC389+DC394</f>
        <v>19039.099999999999</v>
      </c>
      <c r="DD395" s="106">
        <f>DD8+DD389+DD394</f>
        <v>4596.0206899999994</v>
      </c>
      <c r="DE395" s="106">
        <f>DD395/DC395*100</f>
        <v>24.139905195098507</v>
      </c>
      <c r="DF395" s="106">
        <f>DF8+DF389+DF394</f>
        <v>264978.43709999998</v>
      </c>
      <c r="DG395" s="106">
        <f>DG8+DG389+DG394</f>
        <v>246476.29803999997</v>
      </c>
      <c r="DH395" s="106">
        <f>DG395/DF395*100</f>
        <v>93.0174925693982</v>
      </c>
      <c r="DI395" s="106">
        <f>DI8+DI389+DI394</f>
        <v>14951.8</v>
      </c>
      <c r="DJ395" s="106">
        <f>DJ8+DJ389+DJ394</f>
        <v>6135.5</v>
      </c>
      <c r="DK395" s="106">
        <f>DJ395/DI395*100</f>
        <v>41.03519308711995</v>
      </c>
      <c r="DL395" s="106">
        <f>DL8+DL389+DL394</f>
        <v>4742.6000000000004</v>
      </c>
      <c r="DM395" s="106">
        <f>DM8+DM389+DM394</f>
        <v>595.89891</v>
      </c>
      <c r="DN395" s="106">
        <f>DM395/DL395*100</f>
        <v>12.564814869480875</v>
      </c>
      <c r="DO395" s="106">
        <f>DO8+DO389+DO394</f>
        <v>16411.599999999999</v>
      </c>
      <c r="DP395" s="106">
        <f>DP8+DP389+DP394</f>
        <v>0</v>
      </c>
      <c r="DQ395" s="106">
        <f>DP395/DO395*100</f>
        <v>0</v>
      </c>
      <c r="DR395" s="106">
        <f>DR8+DR389+DR394</f>
        <v>9492.9</v>
      </c>
      <c r="DS395" s="106">
        <f>DS8+DS389+DS394</f>
        <v>0</v>
      </c>
      <c r="DT395" s="106">
        <f>DS395/DR395*100</f>
        <v>0</v>
      </c>
      <c r="DU395" s="106">
        <f>DU8+DU389+DU394</f>
        <v>1004038.3999999999</v>
      </c>
      <c r="DV395" s="106">
        <f>DV8+DV389+DV394</f>
        <v>586481.44166999997</v>
      </c>
      <c r="DW395" s="106">
        <f>DV395/DU395*100</f>
        <v>58.412252128006259</v>
      </c>
      <c r="DX395" s="106">
        <f>DX8+DX389+DX394</f>
        <v>1477908</v>
      </c>
      <c r="DY395" s="106">
        <f>DY8+DY389+DY394</f>
        <v>1280062.4380600003</v>
      </c>
      <c r="DZ395" s="106">
        <f>DY395/DX395*100</f>
        <v>86.613134109836352</v>
      </c>
      <c r="EA395" s="106">
        <f>EA8+EA389+EA394</f>
        <v>123104.26499999998</v>
      </c>
      <c r="EB395" s="106">
        <f>EB8+EB389+EB394</f>
        <v>61843.322049999995</v>
      </c>
      <c r="EC395" s="106">
        <f>EB395/EA395*100</f>
        <v>50.236538961505516</v>
      </c>
      <c r="ED395" s="106">
        <f>ED8+ED389+ED394</f>
        <v>16915.834999999999</v>
      </c>
      <c r="EE395" s="106">
        <f>EE8+EE389+EE394</f>
        <v>1343.6259599999998</v>
      </c>
      <c r="EF395" s="106">
        <f>EE395/ED395*100</f>
        <v>7.9430070108865447</v>
      </c>
      <c r="EG395" s="106">
        <f>EG8+EG389+EG394</f>
        <v>29600</v>
      </c>
      <c r="EH395" s="106">
        <f>EH8+EH389+EH394</f>
        <v>2493.6657999999998</v>
      </c>
      <c r="EI395" s="106">
        <f>EH395/EG395*100</f>
        <v>8.4245466216216194</v>
      </c>
      <c r="EJ395" s="106">
        <f>EJ8+EJ389+EJ394</f>
        <v>103537.23999999996</v>
      </c>
      <c r="EK395" s="106">
        <f>EK8+EK389+EK394</f>
        <v>98382.421320000009</v>
      </c>
      <c r="EL395" s="106">
        <f>EK395/EJ395*100</f>
        <v>95.021290233349902</v>
      </c>
      <c r="EM395" s="106">
        <f>EM8+EM389+EM394</f>
        <v>17443.47</v>
      </c>
      <c r="EN395" s="106">
        <f>EN8+EN389+EN394</f>
        <v>17443.47</v>
      </c>
      <c r="EO395" s="106">
        <f>EN395/EM395*100</f>
        <v>100</v>
      </c>
      <c r="EP395" s="106">
        <f t="shared" ref="EP395:EW395" si="1833">EP8+EP389+EP394</f>
        <v>173587.7</v>
      </c>
      <c r="EQ395" s="106">
        <f t="shared" si="1833"/>
        <v>167590.95780999999</v>
      </c>
      <c r="ER395" s="106">
        <f t="shared" si="1833"/>
        <v>195.56729305644541</v>
      </c>
      <c r="ES395" s="106">
        <f t="shared" si="1833"/>
        <v>219512.30000000002</v>
      </c>
      <c r="ET395" s="106">
        <f t="shared" si="1833"/>
        <v>208689.26773000002</v>
      </c>
      <c r="EU395" s="106">
        <f t="shared" si="1833"/>
        <v>194.13501310161871</v>
      </c>
      <c r="EV395" s="106">
        <f t="shared" si="1833"/>
        <v>4278.5</v>
      </c>
      <c r="EW395" s="106">
        <f t="shared" si="1833"/>
        <v>0</v>
      </c>
      <c r="EX395" s="106">
        <f>EW395/EV395*100</f>
        <v>0</v>
      </c>
      <c r="EY395" s="106">
        <f>EY8+EY389+EY394</f>
        <v>3719.7</v>
      </c>
      <c r="EZ395" s="106">
        <f>EZ8+EZ389+EZ394</f>
        <v>0</v>
      </c>
      <c r="FA395" s="106">
        <f>EZ395/EY395*100</f>
        <v>0</v>
      </c>
      <c r="FB395" s="106">
        <f>FB8+FB389+FB394</f>
        <v>21444.18</v>
      </c>
      <c r="FC395" s="106">
        <f>FC8+FC389+FC394</f>
        <v>15531.917710000002</v>
      </c>
      <c r="FD395" s="106">
        <f>FC395/FB395*100</f>
        <v>72.429524980670763</v>
      </c>
      <c r="FE395" s="106">
        <f>FE8+FE389+FE394</f>
        <v>15060.112360000001</v>
      </c>
      <c r="FF395" s="106">
        <f>FF8+FF389+FF394</f>
        <v>15060.112360000001</v>
      </c>
      <c r="FG395" s="106">
        <f>FF395/FE395*100</f>
        <v>100</v>
      </c>
      <c r="FH395" s="106">
        <f>FH8+FH389+FH394</f>
        <v>6160.5617899999997</v>
      </c>
      <c r="FI395" s="106">
        <f>FI8+FI389+FI394</f>
        <v>6160.5617899999997</v>
      </c>
      <c r="FJ395" s="106">
        <f>FI395/FH395*100</f>
        <v>100</v>
      </c>
      <c r="FK395" s="106">
        <f>FK8+FK389+FK394</f>
        <v>17474.8</v>
      </c>
      <c r="FL395" s="106">
        <f>FL8+FL389+FL394</f>
        <v>0</v>
      </c>
      <c r="FM395" s="106">
        <f>FM8+FM389+FM394</f>
        <v>0</v>
      </c>
      <c r="FN395" s="106">
        <f>FN8+FN389+FN394</f>
        <v>1500</v>
      </c>
      <c r="FO395" s="106">
        <f>FO8+FO389+FO394</f>
        <v>1500</v>
      </c>
      <c r="FP395" s="106">
        <f>FO395/FN395*100</f>
        <v>100</v>
      </c>
      <c r="FQ395" s="106">
        <f t="shared" ref="FQ395:GM395" si="1834">FQ8+FQ389+FQ394</f>
        <v>19143.47</v>
      </c>
      <c r="FR395" s="106">
        <f t="shared" si="1834"/>
        <v>4773.9802200000004</v>
      </c>
      <c r="FS395" s="106">
        <f t="shared" si="1834"/>
        <v>24.937904256647307</v>
      </c>
      <c r="FT395" s="106">
        <f t="shared" si="1834"/>
        <v>211021</v>
      </c>
      <c r="FU395" s="106">
        <f t="shared" si="1834"/>
        <v>138310.76024999999</v>
      </c>
      <c r="FV395" s="106">
        <f t="shared" si="1834"/>
        <v>65.543600044545329</v>
      </c>
      <c r="FW395" s="106">
        <f t="shared" si="1834"/>
        <v>1079847.1910900001</v>
      </c>
      <c r="FX395" s="106">
        <f t="shared" si="1834"/>
        <v>896957.77075999998</v>
      </c>
      <c r="FY395" s="106">
        <f t="shared" si="1834"/>
        <v>168.37415508198512</v>
      </c>
      <c r="FZ395" s="106">
        <f t="shared" si="1834"/>
        <v>58508.7</v>
      </c>
      <c r="GA395" s="106">
        <f t="shared" si="1834"/>
        <v>45352.559040000007</v>
      </c>
      <c r="GB395" s="106">
        <f t="shared" si="1834"/>
        <v>169.00665858580803</v>
      </c>
      <c r="GC395" s="106">
        <f t="shared" si="1834"/>
        <v>989604.19944</v>
      </c>
      <c r="GD395" s="106">
        <f t="shared" si="1834"/>
        <v>249993.07208999997</v>
      </c>
      <c r="GE395" s="106">
        <f t="shared" si="1834"/>
        <v>57.065868105523975</v>
      </c>
      <c r="GF395" s="106">
        <f t="shared" si="1834"/>
        <v>7009.5505000000003</v>
      </c>
      <c r="GG395" s="106">
        <f t="shared" si="1834"/>
        <v>0</v>
      </c>
      <c r="GH395" s="106">
        <f t="shared" si="1834"/>
        <v>0</v>
      </c>
      <c r="GI395" s="106">
        <f t="shared" si="1834"/>
        <v>116853.9</v>
      </c>
      <c r="GJ395" s="106">
        <f t="shared" si="1834"/>
        <v>14104.779970000001</v>
      </c>
      <c r="GK395" s="106">
        <f t="shared" si="1834"/>
        <v>12.070440070891944</v>
      </c>
      <c r="GL395" s="106">
        <f t="shared" si="1834"/>
        <v>56251.3</v>
      </c>
      <c r="GM395" s="106">
        <f t="shared" si="1834"/>
        <v>56251.3</v>
      </c>
      <c r="GN395" s="106">
        <f>GM395/GL395*100</f>
        <v>100</v>
      </c>
      <c r="GO395" s="106">
        <f t="shared" ref="GO395:GT395" si="1835">GO8+GO389+GO394</f>
        <v>85550</v>
      </c>
      <c r="GP395" s="106">
        <f t="shared" si="1835"/>
        <v>85549.406180000005</v>
      </c>
      <c r="GQ395" s="106">
        <f t="shared" si="1835"/>
        <v>99.999305879602574</v>
      </c>
      <c r="GR395" s="106">
        <f t="shared" si="1835"/>
        <v>15639.1</v>
      </c>
      <c r="GS395" s="106">
        <f t="shared" si="1835"/>
        <v>10743.583949999998</v>
      </c>
      <c r="GT395" s="106">
        <f t="shared" si="1835"/>
        <v>68.696945156690589</v>
      </c>
      <c r="GU395" s="106">
        <f t="shared" ref="GU395:GZ395" si="1836">GU8+GU389+GU394</f>
        <v>29153.9</v>
      </c>
      <c r="GV395" s="106">
        <f t="shared" si="1836"/>
        <v>0</v>
      </c>
      <c r="GW395" s="106">
        <f t="shared" si="1836"/>
        <v>0</v>
      </c>
      <c r="GX395" s="106">
        <f t="shared" si="1836"/>
        <v>67127.799999999988</v>
      </c>
      <c r="GY395" s="106">
        <f t="shared" si="1836"/>
        <v>0</v>
      </c>
      <c r="GZ395" s="106">
        <f t="shared" si="1836"/>
        <v>0</v>
      </c>
      <c r="HA395" s="106">
        <f t="shared" ref="HA395:HB395" si="1837">HA8+HA389+HA394</f>
        <v>77838.7</v>
      </c>
      <c r="HB395" s="106">
        <f t="shared" si="1837"/>
        <v>0</v>
      </c>
      <c r="HC395" s="106"/>
    </row>
    <row r="396" spans="1:211" s="31" customFormat="1" x14ac:dyDescent="0.25">
      <c r="A396" s="35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30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  <c r="BG396" s="27"/>
      <c r="BH396" s="27"/>
      <c r="BI396" s="27"/>
      <c r="BJ396" s="27"/>
      <c r="BK396" s="27"/>
      <c r="BL396" s="27"/>
      <c r="BM396" s="27"/>
      <c r="BN396" s="27"/>
      <c r="BO396" s="27"/>
      <c r="BP396" s="27"/>
      <c r="BQ396" s="27"/>
      <c r="BR396" s="27"/>
      <c r="BS396" s="27"/>
      <c r="BT396" s="27"/>
      <c r="BU396" s="27"/>
      <c r="BV396" s="27"/>
      <c r="BW396" s="27"/>
      <c r="BX396" s="27"/>
      <c r="BY396" s="27"/>
      <c r="BZ396" s="27"/>
      <c r="CA396" s="27"/>
      <c r="CB396" s="27"/>
      <c r="CC396" s="27"/>
      <c r="CD396" s="27"/>
      <c r="CE396" s="27"/>
      <c r="CF396" s="27"/>
      <c r="CG396" s="27"/>
      <c r="CH396" s="27"/>
      <c r="CI396" s="27"/>
      <c r="CJ396" s="27"/>
      <c r="CK396" s="27"/>
      <c r="CL396" s="27"/>
      <c r="CM396" s="27"/>
      <c r="CN396" s="27"/>
      <c r="CO396" s="27"/>
      <c r="CP396" s="27"/>
      <c r="CQ396" s="27"/>
      <c r="CR396" s="27"/>
      <c r="CS396" s="27"/>
      <c r="CT396" s="27"/>
      <c r="CU396" s="27"/>
      <c r="CV396" s="27"/>
      <c r="CW396" s="27"/>
      <c r="CX396" s="27"/>
      <c r="CY396" s="27"/>
      <c r="CZ396" s="27"/>
      <c r="DA396" s="27"/>
      <c r="DB396" s="27"/>
      <c r="DC396" s="27"/>
      <c r="DD396" s="27"/>
      <c r="DE396" s="27"/>
      <c r="DF396" s="27"/>
      <c r="DG396" s="27"/>
      <c r="DH396" s="27"/>
      <c r="DI396" s="27"/>
      <c r="DJ396" s="27"/>
      <c r="DK396" s="27"/>
      <c r="DL396" s="27"/>
      <c r="DM396" s="27"/>
      <c r="DN396" s="27"/>
      <c r="DO396" s="27"/>
      <c r="DP396" s="27"/>
      <c r="DQ396" s="27"/>
      <c r="DR396" s="27"/>
      <c r="DS396" s="27"/>
      <c r="DT396" s="27"/>
      <c r="DU396" s="27"/>
      <c r="DV396" s="27"/>
      <c r="DW396" s="27"/>
      <c r="DX396" s="27"/>
      <c r="DY396" s="27"/>
      <c r="DZ396" s="27"/>
      <c r="EA396" s="27"/>
      <c r="EB396" s="27"/>
      <c r="EC396" s="27"/>
      <c r="ED396" s="27"/>
      <c r="EE396" s="27"/>
      <c r="EF396" s="27"/>
      <c r="EG396" s="27"/>
      <c r="EH396" s="27"/>
      <c r="EI396" s="27"/>
      <c r="EJ396" s="27"/>
      <c r="EK396" s="27"/>
      <c r="EL396" s="27"/>
      <c r="EM396" s="27"/>
      <c r="EN396" s="27"/>
      <c r="EO396" s="27"/>
      <c r="EP396" s="27"/>
      <c r="EQ396" s="27"/>
      <c r="ER396" s="27"/>
      <c r="ES396" s="27"/>
      <c r="ET396" s="27"/>
      <c r="EU396" s="27"/>
      <c r="EV396" s="27"/>
      <c r="EW396" s="27"/>
      <c r="EX396" s="27"/>
      <c r="EY396" s="27"/>
      <c r="EZ396" s="27"/>
      <c r="FA396" s="27"/>
      <c r="FB396" s="27"/>
      <c r="FC396" s="27"/>
      <c r="FD396" s="27"/>
      <c r="FE396" s="27"/>
      <c r="FF396" s="27"/>
      <c r="FG396" s="27"/>
      <c r="FH396" s="27"/>
      <c r="FI396" s="27"/>
      <c r="FJ396" s="27"/>
      <c r="FK396" s="27"/>
      <c r="FL396" s="27"/>
      <c r="FM396" s="27"/>
      <c r="FN396" s="27"/>
      <c r="FO396" s="27"/>
      <c r="FP396" s="27"/>
      <c r="FQ396" s="27"/>
      <c r="FR396" s="27"/>
      <c r="FS396" s="27"/>
      <c r="FT396" s="27"/>
      <c r="FU396" s="27"/>
      <c r="FV396" s="27"/>
      <c r="FW396" s="27"/>
      <c r="FX396" s="27"/>
      <c r="FY396" s="27"/>
      <c r="FZ396" s="27"/>
      <c r="GA396" s="27"/>
      <c r="GB396" s="27"/>
      <c r="GC396" s="27"/>
      <c r="GD396" s="27"/>
      <c r="GE396" s="27"/>
      <c r="GF396" s="27"/>
      <c r="GG396" s="27"/>
      <c r="GH396" s="27"/>
      <c r="GI396" s="27"/>
      <c r="GJ396" s="27"/>
      <c r="GK396" s="27"/>
      <c r="GL396" s="27"/>
      <c r="GM396" s="27"/>
      <c r="GN396" s="27"/>
      <c r="GO396" s="27"/>
      <c r="GP396" s="27"/>
      <c r="GQ396" s="27"/>
      <c r="GR396" s="27"/>
      <c r="GS396" s="27"/>
      <c r="GT396" s="27"/>
      <c r="GU396" s="27"/>
      <c r="GV396" s="27"/>
      <c r="GW396" s="27"/>
      <c r="GX396" s="27"/>
      <c r="GY396" s="27"/>
      <c r="GZ396" s="27"/>
    </row>
    <row r="397" spans="1:211" s="31" customFormat="1" ht="15.75" customHeight="1" x14ac:dyDescent="0.25">
      <c r="A397" s="221" t="s">
        <v>991</v>
      </c>
      <c r="B397" s="221"/>
      <c r="C397" s="221"/>
      <c r="D397" s="221"/>
      <c r="E397" s="221"/>
      <c r="F397" s="221"/>
      <c r="G397" s="221"/>
      <c r="H397" s="221"/>
      <c r="I397" s="221"/>
      <c r="J397" s="221"/>
      <c r="K397" s="221"/>
      <c r="L397" s="221"/>
      <c r="M397" s="221"/>
      <c r="N397" s="221"/>
      <c r="O397" s="221"/>
      <c r="P397" s="221"/>
      <c r="Q397" s="221"/>
      <c r="R397" s="221"/>
      <c r="S397" s="221"/>
      <c r="T397" s="221"/>
      <c r="U397" s="221"/>
      <c r="V397" s="221"/>
      <c r="W397" s="221"/>
      <c r="X397" s="221"/>
      <c r="Y397" s="221"/>
      <c r="Z397" s="221"/>
      <c r="AA397" s="221"/>
      <c r="AB397" s="221"/>
      <c r="AC397" s="221"/>
      <c r="AD397" s="221"/>
      <c r="AE397" s="221"/>
      <c r="AF397" s="114"/>
      <c r="AG397" s="114"/>
      <c r="AH397" s="114"/>
      <c r="AI397" s="114"/>
      <c r="AJ397" s="114"/>
      <c r="AK397" s="114"/>
      <c r="AL397" s="49"/>
      <c r="AM397" s="49"/>
      <c r="AN397" s="49"/>
      <c r="AO397" s="49"/>
      <c r="AP397" s="49"/>
      <c r="AQ397" s="49"/>
      <c r="AR397" s="120"/>
      <c r="AS397" s="120"/>
      <c r="AT397" s="120"/>
      <c r="AU397" s="120"/>
      <c r="AV397" s="120"/>
      <c r="AW397" s="120"/>
      <c r="AX397" s="120"/>
      <c r="AY397" s="120"/>
      <c r="AZ397" s="120"/>
      <c r="BA397" s="27"/>
      <c r="BB397" s="27"/>
      <c r="BC397" s="27"/>
      <c r="BD397" s="27"/>
      <c r="BE397" s="27"/>
      <c r="BF397" s="27"/>
      <c r="BG397" s="27"/>
      <c r="BH397" s="27"/>
      <c r="BI397" s="27"/>
      <c r="BJ397" s="27"/>
      <c r="BK397" s="27"/>
      <c r="BL397" s="27"/>
      <c r="BM397" s="27"/>
      <c r="BN397" s="27"/>
      <c r="BO397" s="27"/>
      <c r="BP397" s="27"/>
      <c r="BQ397" s="27"/>
      <c r="BR397" s="27"/>
      <c r="BS397" s="27"/>
      <c r="BT397" s="27"/>
      <c r="BU397" s="27"/>
      <c r="BV397" s="27"/>
      <c r="BW397" s="27"/>
      <c r="BX397" s="27"/>
      <c r="BY397" s="27"/>
      <c r="BZ397" s="27"/>
      <c r="CA397" s="27"/>
      <c r="CB397" s="27"/>
      <c r="CC397" s="27"/>
      <c r="CD397" s="27"/>
      <c r="CE397" s="27"/>
      <c r="CF397" s="27"/>
      <c r="CG397" s="27"/>
      <c r="CH397" s="27"/>
      <c r="CI397" s="27"/>
      <c r="CJ397" s="27"/>
      <c r="CK397" s="27"/>
      <c r="CL397" s="27"/>
      <c r="CM397" s="27"/>
      <c r="CN397" s="27"/>
      <c r="CO397" s="27"/>
      <c r="CP397" s="27"/>
      <c r="CQ397" s="27"/>
      <c r="CR397" s="27"/>
      <c r="CS397" s="27"/>
      <c r="CT397" s="27"/>
      <c r="CU397" s="27"/>
      <c r="CV397" s="27"/>
      <c r="CW397" s="27"/>
      <c r="CX397" s="27"/>
      <c r="CY397" s="27"/>
      <c r="CZ397" s="27"/>
      <c r="DA397" s="27"/>
      <c r="DB397" s="27"/>
      <c r="DC397" s="27"/>
      <c r="DD397" s="27"/>
      <c r="DE397" s="27"/>
      <c r="DF397" s="27"/>
      <c r="DG397" s="27"/>
      <c r="DH397" s="27"/>
      <c r="DI397" s="27"/>
      <c r="DJ397" s="27"/>
      <c r="DK397" s="27"/>
      <c r="DL397" s="27"/>
      <c r="DM397" s="27"/>
      <c r="DN397" s="27"/>
      <c r="DO397" s="27"/>
      <c r="DP397" s="27"/>
      <c r="DQ397" s="27"/>
      <c r="DR397" s="27"/>
      <c r="DS397" s="27"/>
      <c r="DT397" s="27"/>
      <c r="DU397" s="27"/>
      <c r="DV397" s="27"/>
      <c r="DW397" s="27"/>
      <c r="DX397" s="27"/>
      <c r="DY397" s="27"/>
      <c r="DZ397" s="27"/>
      <c r="EA397" s="27"/>
      <c r="EB397" s="27"/>
      <c r="EC397" s="27"/>
      <c r="ED397" s="27"/>
      <c r="EE397" s="27"/>
      <c r="EF397" s="27"/>
      <c r="EG397" s="27"/>
      <c r="EH397" s="27"/>
      <c r="EI397" s="27"/>
      <c r="EJ397" s="27"/>
      <c r="EK397" s="27"/>
      <c r="EL397" s="27"/>
      <c r="EM397" s="27"/>
      <c r="EN397" s="27"/>
      <c r="EO397" s="27"/>
      <c r="EP397" s="27"/>
      <c r="EQ397" s="27"/>
      <c r="ER397" s="27"/>
      <c r="ES397" s="27"/>
      <c r="ET397" s="27"/>
      <c r="EU397" s="27"/>
      <c r="EV397" s="27"/>
      <c r="EW397" s="27"/>
      <c r="EX397" s="27"/>
      <c r="EY397" s="27"/>
      <c r="EZ397" s="27"/>
      <c r="FA397" s="27"/>
      <c r="FB397" s="27"/>
      <c r="FC397" s="27"/>
      <c r="FD397" s="27"/>
      <c r="FE397" s="27"/>
      <c r="FF397" s="27"/>
      <c r="FG397" s="27"/>
      <c r="FH397" s="27"/>
      <c r="FI397" s="27"/>
      <c r="FJ397" s="27"/>
      <c r="FK397" s="27"/>
      <c r="FL397" s="27"/>
      <c r="FM397" s="27"/>
      <c r="FN397" s="27"/>
      <c r="FO397" s="27"/>
      <c r="FP397" s="27"/>
      <c r="FQ397" s="27"/>
      <c r="FR397" s="27"/>
      <c r="FS397" s="27"/>
      <c r="FT397" s="27"/>
      <c r="FU397" s="27"/>
      <c r="FV397" s="27"/>
      <c r="FW397" s="27"/>
      <c r="FX397" s="27"/>
      <c r="FY397" s="27"/>
      <c r="FZ397" s="27"/>
      <c r="GA397" s="27"/>
      <c r="GB397" s="27"/>
      <c r="GC397" s="27"/>
      <c r="GD397" s="27"/>
      <c r="GE397" s="27"/>
      <c r="GF397" s="27"/>
      <c r="GG397" s="27"/>
      <c r="GH397" s="27"/>
      <c r="GI397" s="27"/>
      <c r="GJ397" s="27"/>
      <c r="GK397" s="27"/>
      <c r="GL397" s="27"/>
      <c r="GM397" s="27"/>
      <c r="GN397" s="27"/>
      <c r="GO397" s="27"/>
      <c r="GP397" s="27"/>
      <c r="GQ397" s="27"/>
      <c r="GR397" s="27"/>
      <c r="GS397" s="27"/>
      <c r="GT397" s="27"/>
      <c r="GU397" s="27"/>
      <c r="GV397" s="27"/>
      <c r="GW397" s="27"/>
      <c r="GX397" s="27"/>
      <c r="GY397" s="27"/>
      <c r="GZ397" s="27"/>
    </row>
    <row r="398" spans="1:211" s="31" customFormat="1" ht="24" customHeight="1" x14ac:dyDescent="0.25">
      <c r="A398" s="221" t="s">
        <v>896</v>
      </c>
      <c r="B398" s="221"/>
      <c r="C398" s="221"/>
      <c r="D398" s="221"/>
      <c r="E398" s="221"/>
      <c r="F398" s="221"/>
      <c r="G398" s="221"/>
      <c r="H398" s="221"/>
      <c r="I398" s="221"/>
      <c r="J398" s="221"/>
      <c r="K398" s="221"/>
      <c r="L398" s="221"/>
      <c r="M398" s="221"/>
      <c r="N398" s="221"/>
      <c r="O398" s="221"/>
      <c r="P398" s="221"/>
      <c r="Q398" s="221"/>
      <c r="R398" s="221"/>
      <c r="S398" s="221"/>
      <c r="T398" s="221"/>
      <c r="U398" s="221"/>
      <c r="V398" s="221"/>
      <c r="W398" s="221"/>
      <c r="X398" s="221"/>
      <c r="Y398" s="221"/>
      <c r="Z398" s="221"/>
      <c r="AA398" s="221"/>
      <c r="AB398" s="221"/>
      <c r="AC398" s="221"/>
      <c r="AD398" s="221"/>
      <c r="AE398" s="221"/>
      <c r="AF398" s="114"/>
      <c r="AG398" s="114"/>
      <c r="AH398" s="114"/>
      <c r="AI398" s="114"/>
      <c r="AJ398" s="114"/>
      <c r="AK398" s="114"/>
      <c r="AL398" s="49"/>
      <c r="AM398" s="49"/>
      <c r="AN398" s="49"/>
      <c r="AO398" s="49"/>
      <c r="AP398" s="49"/>
      <c r="AQ398" s="49"/>
      <c r="AR398" s="120"/>
      <c r="AS398" s="120"/>
      <c r="AT398" s="120"/>
      <c r="AU398" s="120"/>
      <c r="AV398" s="120"/>
      <c r="AW398" s="120"/>
      <c r="AX398" s="120"/>
      <c r="AY398" s="120"/>
      <c r="AZ398" s="120"/>
      <c r="BA398" s="27"/>
      <c r="BB398" s="27"/>
      <c r="BC398" s="27"/>
      <c r="BD398" s="27"/>
      <c r="BE398" s="27"/>
      <c r="BF398" s="27"/>
      <c r="BG398" s="27"/>
      <c r="BH398" s="27"/>
      <c r="BI398" s="27"/>
      <c r="BJ398" s="27"/>
      <c r="BK398" s="27"/>
      <c r="BL398" s="27"/>
      <c r="BM398" s="27"/>
      <c r="BN398" s="27"/>
      <c r="BO398" s="27"/>
      <c r="BP398" s="27"/>
      <c r="BQ398" s="27"/>
      <c r="BR398" s="27"/>
      <c r="BS398" s="27"/>
      <c r="BT398" s="27"/>
      <c r="BU398" s="27"/>
      <c r="BV398" s="27"/>
      <c r="BW398" s="27"/>
      <c r="BX398" s="27"/>
      <c r="BY398" s="27"/>
      <c r="BZ398" s="27"/>
      <c r="CA398" s="27"/>
      <c r="CB398" s="27"/>
      <c r="CC398" s="27"/>
      <c r="CD398" s="27"/>
      <c r="CE398" s="27"/>
      <c r="CF398" s="27"/>
      <c r="CG398" s="27"/>
      <c r="CH398" s="27"/>
      <c r="CI398" s="27"/>
      <c r="CJ398" s="27"/>
      <c r="CK398" s="27"/>
      <c r="CL398" s="27"/>
      <c r="CM398" s="27"/>
      <c r="CN398" s="27"/>
      <c r="CO398" s="27"/>
      <c r="CP398" s="27"/>
      <c r="CQ398" s="27"/>
      <c r="CR398" s="27"/>
      <c r="CS398" s="27"/>
      <c r="CT398" s="27"/>
      <c r="CU398" s="27"/>
      <c r="CV398" s="27"/>
      <c r="CW398" s="27"/>
      <c r="CX398" s="27"/>
      <c r="CY398" s="27"/>
      <c r="CZ398" s="27"/>
      <c r="DA398" s="27"/>
      <c r="DB398" s="27"/>
      <c r="DC398" s="27"/>
      <c r="DD398" s="27"/>
      <c r="DE398" s="27"/>
      <c r="DF398" s="27"/>
      <c r="DG398" s="27"/>
      <c r="DH398" s="27"/>
      <c r="DI398" s="27"/>
      <c r="DJ398" s="27"/>
      <c r="DK398" s="27"/>
      <c r="DL398" s="27"/>
      <c r="DM398" s="27"/>
      <c r="DN398" s="27"/>
      <c r="DO398" s="27"/>
      <c r="DP398" s="27"/>
      <c r="DQ398" s="27"/>
      <c r="DR398" s="27"/>
      <c r="DS398" s="27"/>
      <c r="DT398" s="27"/>
      <c r="DU398" s="27"/>
      <c r="DV398" s="27"/>
      <c r="DW398" s="27"/>
      <c r="DX398" s="27"/>
      <c r="DY398" s="27"/>
      <c r="DZ398" s="27"/>
      <c r="EA398" s="27"/>
      <c r="EB398" s="27"/>
      <c r="EC398" s="27"/>
      <c r="ED398" s="27"/>
      <c r="EE398" s="27"/>
      <c r="EF398" s="27"/>
      <c r="EG398" s="27"/>
      <c r="EH398" s="27"/>
      <c r="EI398" s="27"/>
      <c r="EJ398" s="27"/>
      <c r="EK398" s="27"/>
      <c r="EL398" s="27"/>
      <c r="EM398" s="27"/>
      <c r="EN398" s="27"/>
      <c r="EO398" s="27"/>
      <c r="EP398" s="27"/>
      <c r="EQ398" s="27"/>
      <c r="ER398" s="27"/>
      <c r="ES398" s="27"/>
      <c r="ET398" s="27"/>
      <c r="EU398" s="27"/>
      <c r="EV398" s="27"/>
      <c r="EW398" s="27"/>
      <c r="EX398" s="27"/>
      <c r="EY398" s="27"/>
      <c r="EZ398" s="27"/>
      <c r="FA398" s="27"/>
      <c r="FB398" s="27"/>
      <c r="FC398" s="27"/>
      <c r="FD398" s="27"/>
      <c r="FE398" s="27"/>
      <c r="FF398" s="27"/>
      <c r="FG398" s="27"/>
      <c r="FH398" s="27"/>
      <c r="FI398" s="27"/>
      <c r="FJ398" s="27"/>
      <c r="FK398" s="27"/>
      <c r="FL398" s="27"/>
      <c r="FM398" s="27"/>
      <c r="FN398" s="27"/>
      <c r="FO398" s="27"/>
      <c r="FP398" s="27"/>
      <c r="FQ398" s="27"/>
      <c r="FR398" s="27"/>
      <c r="FS398" s="27"/>
      <c r="FT398" s="27"/>
      <c r="FU398" s="27"/>
      <c r="FV398" s="27"/>
      <c r="FW398" s="27"/>
      <c r="FX398" s="27"/>
      <c r="FY398" s="27"/>
      <c r="FZ398" s="27"/>
      <c r="GA398" s="27"/>
      <c r="GB398" s="27"/>
      <c r="GC398" s="27"/>
      <c r="GD398" s="27"/>
      <c r="GE398" s="27"/>
      <c r="GF398" s="27"/>
      <c r="GG398" s="27"/>
      <c r="GH398" s="27"/>
      <c r="GI398" s="27"/>
      <c r="GJ398" s="27"/>
      <c r="GK398" s="27"/>
      <c r="GL398" s="27"/>
      <c r="GM398" s="27"/>
      <c r="GN398" s="27"/>
      <c r="GO398" s="27"/>
      <c r="GP398" s="27"/>
      <c r="GQ398" s="27"/>
      <c r="GR398" s="27"/>
      <c r="GS398" s="27"/>
      <c r="GT398" s="27"/>
      <c r="GU398" s="27"/>
      <c r="GV398" s="27"/>
      <c r="GW398" s="27"/>
      <c r="GX398" s="27"/>
      <c r="GY398" s="27"/>
      <c r="GZ398" s="27"/>
    </row>
    <row r="399" spans="1:211" s="31" customFormat="1" ht="23.25" customHeight="1" x14ac:dyDescent="0.25">
      <c r="A399" s="184" t="s">
        <v>898</v>
      </c>
      <c r="B399" s="184"/>
      <c r="C399" s="184"/>
      <c r="D399" s="184"/>
      <c r="E399" s="184"/>
      <c r="F399" s="184"/>
      <c r="G399" s="184"/>
      <c r="H399" s="184"/>
      <c r="I399" s="184"/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49"/>
      <c r="AG399" s="49"/>
      <c r="AH399" s="49"/>
      <c r="AI399" s="49"/>
      <c r="AJ399" s="49"/>
      <c r="AK399" s="49"/>
      <c r="AL399" s="49"/>
      <c r="AM399" s="49"/>
      <c r="AN399" s="49"/>
      <c r="AO399" s="49"/>
      <c r="AP399" s="49"/>
      <c r="AQ399" s="49"/>
      <c r="AR399" s="120"/>
      <c r="AS399" s="120"/>
      <c r="AT399" s="120"/>
      <c r="AU399" s="120"/>
      <c r="AV399" s="120"/>
      <c r="AW399" s="120"/>
      <c r="AX399" s="120"/>
      <c r="AY399" s="120"/>
      <c r="AZ399" s="120"/>
      <c r="BA399" s="27"/>
      <c r="BB399" s="27"/>
      <c r="BC399" s="27"/>
      <c r="BD399" s="30"/>
      <c r="BE399" s="27"/>
      <c r="BF399" s="27"/>
      <c r="BG399" s="27"/>
      <c r="BH399" s="27"/>
      <c r="BI399" s="27"/>
      <c r="BJ399" s="27"/>
      <c r="BK399" s="27"/>
      <c r="BL399" s="27"/>
      <c r="BM399" s="27"/>
      <c r="BN399" s="27"/>
      <c r="BO399" s="27"/>
      <c r="BP399" s="27"/>
      <c r="BQ399" s="27"/>
      <c r="BR399" s="27"/>
      <c r="BS399" s="27"/>
      <c r="BT399" s="27"/>
      <c r="BU399" s="27"/>
      <c r="BV399" s="27"/>
      <c r="BW399" s="27"/>
      <c r="BX399" s="27"/>
      <c r="BY399" s="27"/>
      <c r="BZ399" s="27"/>
      <c r="CA399" s="27"/>
      <c r="CB399" s="27"/>
      <c r="CC399" s="27"/>
      <c r="CD399" s="27"/>
      <c r="CE399" s="27"/>
      <c r="CF399" s="27"/>
      <c r="CG399" s="27"/>
      <c r="CH399" s="27"/>
      <c r="CI399" s="27"/>
      <c r="CJ399" s="27"/>
      <c r="CK399" s="27"/>
      <c r="CL399" s="27"/>
      <c r="CM399" s="27"/>
      <c r="CN399" s="27"/>
      <c r="CO399" s="27"/>
      <c r="CP399" s="27"/>
      <c r="CQ399" s="27"/>
      <c r="CR399" s="27"/>
      <c r="CS399" s="27"/>
      <c r="CT399" s="27"/>
      <c r="CU399" s="27"/>
      <c r="CV399" s="27"/>
      <c r="CW399" s="27"/>
      <c r="CX399" s="27"/>
      <c r="CY399" s="27"/>
      <c r="CZ399" s="27"/>
      <c r="DA399" s="27"/>
      <c r="DB399" s="27"/>
      <c r="DC399" s="27"/>
      <c r="DD399" s="27"/>
      <c r="DE399" s="27"/>
      <c r="DF399" s="27"/>
      <c r="DG399" s="27"/>
      <c r="DH399" s="27"/>
      <c r="DI399" s="27"/>
      <c r="DJ399" s="27"/>
      <c r="DK399" s="27"/>
      <c r="DL399" s="27"/>
      <c r="DM399" s="27"/>
      <c r="DN399" s="27"/>
      <c r="DO399" s="27"/>
      <c r="DP399" s="27"/>
      <c r="DQ399" s="27"/>
      <c r="DR399" s="27"/>
      <c r="DS399" s="27"/>
      <c r="DT399" s="27"/>
      <c r="DU399" s="27"/>
      <c r="DV399" s="27"/>
      <c r="DW399" s="27"/>
      <c r="DX399" s="27"/>
      <c r="DY399" s="27"/>
      <c r="DZ399" s="27"/>
      <c r="EA399" s="27"/>
      <c r="EB399" s="27"/>
      <c r="EC399" s="27"/>
      <c r="ED399" s="27"/>
      <c r="EE399" s="27"/>
      <c r="EF399" s="27"/>
      <c r="EG399" s="27"/>
      <c r="EH399" s="27"/>
      <c r="EI399" s="27"/>
      <c r="EJ399" s="27"/>
      <c r="EK399" s="27"/>
      <c r="EL399" s="27"/>
      <c r="EM399" s="27"/>
      <c r="EN399" s="27"/>
      <c r="EO399" s="27"/>
      <c r="EP399" s="27"/>
      <c r="EQ399" s="27"/>
      <c r="ER399" s="27"/>
      <c r="ES399" s="27"/>
      <c r="ET399" s="27"/>
      <c r="EU399" s="27"/>
      <c r="EV399" s="27"/>
      <c r="EW399" s="27"/>
      <c r="EX399" s="27"/>
      <c r="EY399" s="27"/>
      <c r="EZ399" s="27"/>
      <c r="FA399" s="27"/>
      <c r="FB399" s="27"/>
      <c r="FC399" s="27"/>
      <c r="FD399" s="27"/>
      <c r="FE399" s="27"/>
      <c r="FF399" s="27"/>
      <c r="FG399" s="27"/>
      <c r="FH399" s="27"/>
      <c r="FI399" s="27"/>
      <c r="FJ399" s="27"/>
      <c r="FK399" s="27"/>
      <c r="FL399" s="27"/>
      <c r="FM399" s="27"/>
      <c r="FN399" s="27"/>
      <c r="FO399" s="27"/>
      <c r="FP399" s="27"/>
      <c r="FQ399" s="27"/>
      <c r="FR399" s="27"/>
      <c r="FS399" s="27"/>
      <c r="FT399" s="27"/>
      <c r="FU399" s="27"/>
      <c r="FV399" s="27"/>
      <c r="FW399" s="27"/>
      <c r="FX399" s="27"/>
      <c r="FY399" s="27"/>
      <c r="FZ399" s="27"/>
      <c r="GA399" s="27"/>
      <c r="GB399" s="27"/>
      <c r="GC399" s="27"/>
      <c r="GD399" s="27"/>
      <c r="GE399" s="27"/>
      <c r="GF399" s="27"/>
      <c r="GG399" s="27"/>
      <c r="GH399" s="27"/>
      <c r="GI399" s="27"/>
      <c r="GJ399" s="27"/>
      <c r="GK399" s="27"/>
      <c r="GL399" s="27"/>
      <c r="GM399" s="27"/>
      <c r="GN399" s="27"/>
      <c r="GO399" s="27"/>
      <c r="GP399" s="27"/>
      <c r="GQ399" s="27"/>
      <c r="GR399" s="27"/>
      <c r="GS399" s="27"/>
      <c r="GT399" s="27"/>
      <c r="GU399" s="27"/>
      <c r="GV399" s="27"/>
      <c r="GW399" s="27"/>
      <c r="GX399" s="27"/>
      <c r="GY399" s="27"/>
      <c r="GZ399" s="27"/>
    </row>
    <row r="400" spans="1:211" s="31" customFormat="1" ht="23.25" customHeight="1" x14ac:dyDescent="0.25">
      <c r="A400" s="184" t="s">
        <v>992</v>
      </c>
      <c r="B400" s="184"/>
      <c r="C400" s="184"/>
      <c r="D400" s="184"/>
      <c r="E400" s="184"/>
      <c r="F400" s="184"/>
      <c r="G400" s="184"/>
      <c r="H400" s="184"/>
      <c r="I400" s="184"/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49"/>
      <c r="AG400" s="49"/>
      <c r="AH400" s="49"/>
      <c r="AI400" s="49"/>
      <c r="AJ400" s="49"/>
      <c r="AK400" s="49"/>
      <c r="AL400" s="49"/>
      <c r="AM400" s="49"/>
      <c r="AN400" s="49"/>
      <c r="AO400" s="49"/>
      <c r="AP400" s="49"/>
      <c r="AQ400" s="49"/>
      <c r="AR400" s="120"/>
      <c r="AS400" s="120"/>
      <c r="AT400" s="120"/>
      <c r="AU400" s="120"/>
      <c r="AV400" s="120"/>
      <c r="AW400" s="120"/>
      <c r="AX400" s="120"/>
      <c r="AY400" s="120"/>
      <c r="AZ400" s="120"/>
      <c r="BA400" s="27"/>
      <c r="BB400" s="27"/>
      <c r="BC400" s="27"/>
      <c r="BD400" s="30"/>
      <c r="BE400" s="27"/>
      <c r="BF400" s="27"/>
      <c r="BG400" s="27"/>
      <c r="BH400" s="27"/>
      <c r="BI400" s="27"/>
      <c r="BJ400" s="27"/>
      <c r="BK400" s="27"/>
      <c r="BL400" s="27"/>
      <c r="BM400" s="27"/>
      <c r="BN400" s="27"/>
      <c r="BO400" s="27"/>
      <c r="BP400" s="27"/>
      <c r="BQ400" s="27"/>
      <c r="BR400" s="27"/>
      <c r="BS400" s="27"/>
      <c r="BT400" s="27"/>
      <c r="BU400" s="27"/>
      <c r="BV400" s="27"/>
      <c r="BW400" s="27"/>
      <c r="BX400" s="27"/>
      <c r="BY400" s="27"/>
      <c r="BZ400" s="27"/>
      <c r="CA400" s="27"/>
      <c r="CB400" s="27"/>
      <c r="CC400" s="27"/>
      <c r="CD400" s="27"/>
      <c r="CE400" s="27"/>
      <c r="CF400" s="27"/>
      <c r="CG400" s="27"/>
      <c r="CH400" s="27"/>
      <c r="CI400" s="27"/>
      <c r="CJ400" s="27"/>
      <c r="CK400" s="27"/>
      <c r="CL400" s="27"/>
      <c r="CM400" s="27"/>
      <c r="CN400" s="27"/>
      <c r="CO400" s="27"/>
      <c r="CP400" s="27"/>
      <c r="CQ400" s="27"/>
      <c r="CR400" s="27"/>
      <c r="CS400" s="27"/>
      <c r="CT400" s="27"/>
      <c r="CU400" s="27"/>
      <c r="CV400" s="27"/>
      <c r="CW400" s="27"/>
      <c r="CX400" s="27"/>
      <c r="CY400" s="27"/>
      <c r="CZ400" s="27"/>
      <c r="DA400" s="27"/>
      <c r="DB400" s="27"/>
      <c r="DC400" s="27"/>
      <c r="DD400" s="27"/>
      <c r="DE400" s="27"/>
      <c r="DF400" s="27"/>
      <c r="DG400" s="27"/>
      <c r="DH400" s="27"/>
      <c r="DI400" s="27"/>
      <c r="DJ400" s="27"/>
      <c r="DK400" s="27"/>
      <c r="DL400" s="27"/>
      <c r="DM400" s="27"/>
      <c r="DN400" s="27"/>
      <c r="DO400" s="27"/>
      <c r="DP400" s="27"/>
      <c r="DQ400" s="27"/>
      <c r="DR400" s="27"/>
      <c r="DS400" s="27"/>
      <c r="DT400" s="27"/>
      <c r="DU400" s="27"/>
      <c r="DV400" s="27"/>
      <c r="DW400" s="27"/>
      <c r="DX400" s="27"/>
      <c r="DY400" s="27"/>
      <c r="DZ400" s="27"/>
      <c r="EA400" s="27"/>
      <c r="EB400" s="27"/>
      <c r="EC400" s="27"/>
      <c r="ED400" s="27"/>
      <c r="EE400" s="27"/>
      <c r="EF400" s="27"/>
      <c r="EG400" s="27"/>
      <c r="EH400" s="27"/>
      <c r="EI400" s="27"/>
      <c r="EJ400" s="27"/>
      <c r="EK400" s="27"/>
      <c r="EL400" s="27"/>
      <c r="EM400" s="27"/>
      <c r="EN400" s="27"/>
      <c r="EO400" s="27"/>
      <c r="EP400" s="27"/>
      <c r="EQ400" s="27"/>
      <c r="ER400" s="27"/>
      <c r="ES400" s="27"/>
      <c r="ET400" s="27"/>
      <c r="EU400" s="27"/>
      <c r="EV400" s="27"/>
      <c r="EW400" s="27"/>
      <c r="EX400" s="27"/>
      <c r="EY400" s="27"/>
      <c r="EZ400" s="27"/>
      <c r="FA400" s="27"/>
      <c r="FB400" s="27"/>
      <c r="FC400" s="27"/>
      <c r="FD400" s="27"/>
      <c r="FE400" s="27"/>
      <c r="FF400" s="27"/>
      <c r="FG400" s="27"/>
      <c r="FH400" s="27"/>
      <c r="FI400" s="27"/>
      <c r="FJ400" s="27"/>
      <c r="FK400" s="27"/>
      <c r="FL400" s="27"/>
      <c r="FM400" s="27"/>
      <c r="FN400" s="27"/>
      <c r="FO400" s="27"/>
      <c r="FP400" s="27"/>
      <c r="FQ400" s="27"/>
      <c r="FR400" s="27"/>
      <c r="FS400" s="27"/>
      <c r="FT400" s="27"/>
      <c r="FU400" s="27"/>
      <c r="FV400" s="27"/>
      <c r="FW400" s="27"/>
      <c r="FX400" s="27"/>
      <c r="FY400" s="27"/>
      <c r="FZ400" s="27"/>
      <c r="GA400" s="27"/>
      <c r="GB400" s="27"/>
      <c r="GC400" s="27"/>
      <c r="GD400" s="27"/>
      <c r="GE400" s="27"/>
      <c r="GF400" s="27"/>
      <c r="GG400" s="27"/>
      <c r="GH400" s="27"/>
      <c r="GI400" s="27"/>
      <c r="GJ400" s="27"/>
      <c r="GK400" s="27"/>
      <c r="GL400" s="27"/>
      <c r="GM400" s="27"/>
      <c r="GN400" s="27"/>
      <c r="GO400" s="27"/>
      <c r="GP400" s="27"/>
      <c r="GQ400" s="27"/>
      <c r="GR400" s="27"/>
      <c r="GS400" s="27"/>
      <c r="GT400" s="27"/>
      <c r="GU400" s="27"/>
      <c r="GV400" s="27"/>
      <c r="GW400" s="27"/>
      <c r="GX400" s="27"/>
      <c r="GY400" s="27"/>
      <c r="GZ400" s="27"/>
    </row>
    <row r="401" spans="1:208" s="27" customFormat="1" ht="23.25" customHeight="1" x14ac:dyDescent="0.25">
      <c r="A401" s="184" t="s">
        <v>912</v>
      </c>
      <c r="B401" s="184"/>
      <c r="C401" s="184"/>
      <c r="D401" s="184"/>
      <c r="E401" s="184"/>
      <c r="F401" s="184"/>
      <c r="G401" s="184"/>
      <c r="H401" s="184"/>
      <c r="I401" s="184"/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49"/>
      <c r="AG401" s="49"/>
      <c r="AH401" s="49"/>
      <c r="AI401" s="49"/>
      <c r="AJ401" s="49"/>
      <c r="AK401" s="49"/>
      <c r="AL401" s="49"/>
      <c r="AM401" s="49"/>
      <c r="AN401" s="49"/>
      <c r="AO401" s="49"/>
      <c r="AP401" s="49"/>
      <c r="AQ401" s="49"/>
      <c r="AR401" s="125"/>
      <c r="AS401" s="125"/>
      <c r="AT401" s="125"/>
      <c r="AU401" s="125"/>
      <c r="AV401" s="125"/>
      <c r="AW401" s="125"/>
      <c r="AX401" s="125"/>
      <c r="AY401" s="125"/>
      <c r="AZ401" s="125"/>
      <c r="BD401" s="30"/>
    </row>
    <row r="402" spans="1:208" s="27" customFormat="1" ht="23.25" customHeight="1" x14ac:dyDescent="0.25">
      <c r="A402" s="184" t="s">
        <v>918</v>
      </c>
      <c r="B402" s="184"/>
      <c r="C402" s="184"/>
      <c r="D402" s="184"/>
      <c r="E402" s="184"/>
      <c r="F402" s="184"/>
      <c r="G402" s="184"/>
      <c r="H402" s="184"/>
      <c r="I402" s="184"/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49"/>
      <c r="AG402" s="49"/>
      <c r="AH402" s="49"/>
      <c r="AI402" s="49"/>
      <c r="AJ402" s="49"/>
      <c r="AK402" s="49"/>
      <c r="AL402" s="49"/>
      <c r="AM402" s="49"/>
      <c r="AN402" s="49"/>
      <c r="AO402" s="49"/>
      <c r="AP402" s="49"/>
      <c r="AQ402" s="49"/>
      <c r="AR402" s="125"/>
      <c r="AS402" s="125"/>
      <c r="AT402" s="125"/>
      <c r="AU402" s="125"/>
      <c r="AV402" s="125"/>
      <c r="AW402" s="125"/>
      <c r="AX402" s="125"/>
      <c r="AY402" s="125"/>
      <c r="AZ402" s="125"/>
      <c r="BD402" s="30"/>
    </row>
    <row r="403" spans="1:208" s="31" customFormat="1" ht="23.25" customHeight="1" x14ac:dyDescent="0.25">
      <c r="A403" s="184" t="s">
        <v>926</v>
      </c>
      <c r="B403" s="184"/>
      <c r="C403" s="184"/>
      <c r="D403" s="184"/>
      <c r="E403" s="184"/>
      <c r="F403" s="184"/>
      <c r="G403" s="184"/>
      <c r="H403" s="184"/>
      <c r="I403" s="184"/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49"/>
      <c r="AG403" s="49"/>
      <c r="AH403" s="49"/>
      <c r="AI403" s="49"/>
      <c r="AJ403" s="49"/>
      <c r="AK403" s="49"/>
      <c r="AL403" s="49"/>
      <c r="AM403" s="49"/>
      <c r="AN403" s="49"/>
      <c r="AO403" s="49"/>
      <c r="AP403" s="49"/>
      <c r="AQ403" s="49"/>
      <c r="AR403" s="120"/>
      <c r="AS403" s="120"/>
      <c r="AT403" s="120"/>
      <c r="AU403" s="120"/>
      <c r="AV403" s="120"/>
      <c r="AW403" s="120"/>
      <c r="AX403" s="120"/>
      <c r="AY403" s="120"/>
      <c r="AZ403" s="120"/>
      <c r="BA403" s="27"/>
      <c r="BB403" s="27"/>
      <c r="BC403" s="27"/>
      <c r="BD403" s="30"/>
      <c r="BE403" s="27"/>
      <c r="BF403" s="27"/>
      <c r="BG403" s="27"/>
      <c r="BH403" s="27"/>
      <c r="BI403" s="27"/>
      <c r="BJ403" s="27"/>
      <c r="BK403" s="27"/>
      <c r="BL403" s="27"/>
      <c r="BM403" s="27"/>
      <c r="BN403" s="27"/>
      <c r="BO403" s="27"/>
      <c r="BP403" s="27"/>
      <c r="BQ403" s="27"/>
      <c r="BR403" s="27"/>
      <c r="BS403" s="27"/>
      <c r="BT403" s="27"/>
      <c r="BU403" s="27"/>
      <c r="BV403" s="27"/>
      <c r="BW403" s="27"/>
      <c r="BX403" s="27"/>
      <c r="BY403" s="27"/>
      <c r="BZ403" s="27"/>
      <c r="CA403" s="27"/>
      <c r="CB403" s="27"/>
      <c r="CC403" s="27"/>
      <c r="CD403" s="27"/>
      <c r="CE403" s="27"/>
      <c r="CF403" s="27"/>
      <c r="CG403" s="27"/>
      <c r="CH403" s="27"/>
      <c r="CI403" s="27"/>
      <c r="CJ403" s="27"/>
      <c r="CK403" s="27"/>
      <c r="CL403" s="27"/>
      <c r="CM403" s="27"/>
      <c r="CN403" s="27"/>
      <c r="CO403" s="27"/>
      <c r="CP403" s="27"/>
      <c r="CQ403" s="27"/>
      <c r="CR403" s="27"/>
      <c r="CS403" s="27"/>
      <c r="CT403" s="27"/>
      <c r="CU403" s="27"/>
      <c r="CV403" s="27"/>
      <c r="CW403" s="27"/>
      <c r="CX403" s="27"/>
      <c r="CY403" s="27"/>
      <c r="CZ403" s="27"/>
      <c r="DA403" s="27"/>
      <c r="DB403" s="27"/>
      <c r="DC403" s="27"/>
      <c r="DD403" s="27"/>
      <c r="DE403" s="27"/>
      <c r="DF403" s="27"/>
      <c r="DG403" s="27"/>
      <c r="DH403" s="27"/>
      <c r="DI403" s="27"/>
      <c r="DJ403" s="27"/>
      <c r="DK403" s="27"/>
      <c r="DL403" s="27"/>
      <c r="DM403" s="27"/>
      <c r="DN403" s="27"/>
      <c r="DO403" s="27"/>
      <c r="DP403" s="27"/>
      <c r="DQ403" s="27"/>
      <c r="DR403" s="27"/>
      <c r="DS403" s="27"/>
      <c r="DT403" s="27"/>
      <c r="DU403" s="27"/>
      <c r="DV403" s="27"/>
      <c r="DW403" s="27"/>
      <c r="DX403" s="27"/>
      <c r="DY403" s="27"/>
      <c r="DZ403" s="27"/>
      <c r="EA403" s="27"/>
      <c r="EB403" s="27"/>
      <c r="EC403" s="27"/>
      <c r="ED403" s="27"/>
      <c r="EE403" s="27"/>
      <c r="EF403" s="27"/>
      <c r="EG403" s="27"/>
      <c r="EH403" s="27"/>
      <c r="EI403" s="27"/>
      <c r="EJ403" s="27"/>
      <c r="EK403" s="27"/>
      <c r="EL403" s="27"/>
      <c r="EM403" s="27"/>
      <c r="EN403" s="27"/>
      <c r="EO403" s="27"/>
      <c r="EP403" s="27"/>
      <c r="EQ403" s="27"/>
      <c r="ER403" s="27"/>
      <c r="ES403" s="27"/>
      <c r="ET403" s="27"/>
      <c r="EU403" s="27"/>
      <c r="EV403" s="27"/>
      <c r="EW403" s="27"/>
      <c r="EX403" s="27"/>
      <c r="EY403" s="27"/>
      <c r="EZ403" s="27"/>
      <c r="FA403" s="27"/>
      <c r="FB403" s="27"/>
      <c r="FC403" s="27"/>
      <c r="FD403" s="27"/>
      <c r="FE403" s="27"/>
      <c r="FF403" s="27"/>
      <c r="FG403" s="27"/>
      <c r="FH403" s="27"/>
      <c r="FI403" s="27"/>
      <c r="FJ403" s="27"/>
      <c r="FK403" s="27"/>
      <c r="FL403" s="27"/>
      <c r="FM403" s="27"/>
      <c r="FN403" s="27"/>
      <c r="FO403" s="27"/>
      <c r="FP403" s="27"/>
      <c r="FQ403" s="27"/>
      <c r="FR403" s="27"/>
      <c r="FS403" s="27"/>
      <c r="FT403" s="27"/>
      <c r="FU403" s="27"/>
      <c r="FV403" s="27"/>
      <c r="FW403" s="27"/>
      <c r="FX403" s="27"/>
      <c r="FY403" s="27"/>
      <c r="FZ403" s="27"/>
      <c r="GA403" s="27"/>
      <c r="GB403" s="27"/>
      <c r="GC403" s="27"/>
      <c r="GD403" s="27"/>
      <c r="GE403" s="27"/>
      <c r="GF403" s="27"/>
      <c r="GG403" s="27"/>
      <c r="GH403" s="27"/>
      <c r="GI403" s="27"/>
      <c r="GJ403" s="27"/>
      <c r="GK403" s="27"/>
      <c r="GL403" s="27"/>
      <c r="GM403" s="27"/>
      <c r="GN403" s="27"/>
      <c r="GO403" s="27"/>
      <c r="GP403" s="27"/>
      <c r="GQ403" s="27"/>
      <c r="GR403" s="27"/>
      <c r="GS403" s="27"/>
      <c r="GT403" s="27"/>
      <c r="GU403" s="27"/>
      <c r="GV403" s="27"/>
      <c r="GW403" s="27"/>
      <c r="GX403" s="27"/>
      <c r="GY403" s="27"/>
      <c r="GZ403" s="27"/>
    </row>
    <row r="404" spans="1:208" s="31" customFormat="1" ht="25.5" customHeight="1" x14ac:dyDescent="0.25">
      <c r="A404" s="184" t="s">
        <v>1013</v>
      </c>
      <c r="B404" s="184"/>
      <c r="C404" s="184"/>
      <c r="D404" s="184"/>
      <c r="E404" s="184"/>
      <c r="F404" s="184"/>
      <c r="G404" s="184"/>
      <c r="H404" s="184"/>
      <c r="I404" s="184"/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49"/>
      <c r="AG404" s="49"/>
      <c r="AH404" s="49"/>
      <c r="AI404" s="49"/>
      <c r="AJ404" s="49"/>
      <c r="AK404" s="49"/>
      <c r="AL404" s="49"/>
      <c r="AM404" s="49"/>
      <c r="AN404" s="49"/>
      <c r="AO404" s="49"/>
      <c r="AP404" s="49"/>
      <c r="AQ404" s="49"/>
      <c r="AR404" s="131"/>
      <c r="AS404" s="131"/>
      <c r="AT404" s="131"/>
      <c r="AU404" s="131"/>
      <c r="AV404" s="131"/>
      <c r="AW404" s="131"/>
      <c r="AX404" s="131"/>
      <c r="AY404" s="131"/>
      <c r="AZ404" s="131"/>
      <c r="BA404" s="27"/>
      <c r="BB404" s="27"/>
      <c r="BC404" s="27"/>
      <c r="BD404" s="30"/>
      <c r="BE404" s="27"/>
      <c r="BF404" s="27"/>
      <c r="BG404" s="27"/>
      <c r="BH404" s="27"/>
      <c r="BI404" s="27"/>
      <c r="BJ404" s="27"/>
      <c r="BK404" s="27"/>
      <c r="BL404" s="27"/>
      <c r="BM404" s="27"/>
      <c r="BN404" s="27"/>
      <c r="BO404" s="27"/>
      <c r="BP404" s="27"/>
      <c r="BQ404" s="27"/>
      <c r="BR404" s="27"/>
      <c r="BS404" s="27"/>
      <c r="BT404" s="27"/>
      <c r="BU404" s="27"/>
      <c r="BV404" s="27"/>
      <c r="BW404" s="27"/>
      <c r="BX404" s="27"/>
      <c r="BY404" s="27"/>
      <c r="BZ404" s="27"/>
      <c r="CA404" s="27"/>
      <c r="CB404" s="27"/>
      <c r="CC404" s="27"/>
      <c r="CD404" s="27"/>
      <c r="CE404" s="27"/>
      <c r="CF404" s="27"/>
      <c r="CG404" s="27"/>
      <c r="CH404" s="27"/>
      <c r="CI404" s="27"/>
      <c r="CJ404" s="27"/>
      <c r="CK404" s="27"/>
      <c r="CL404" s="27"/>
      <c r="CM404" s="27"/>
      <c r="CN404" s="27"/>
      <c r="CO404" s="27"/>
      <c r="CP404" s="27"/>
      <c r="CQ404" s="27"/>
      <c r="CR404" s="27"/>
      <c r="CS404" s="27"/>
      <c r="CT404" s="27"/>
      <c r="CU404" s="27"/>
      <c r="CV404" s="27"/>
      <c r="CW404" s="27"/>
      <c r="CX404" s="27"/>
      <c r="CY404" s="27"/>
      <c r="CZ404" s="27"/>
      <c r="DA404" s="27"/>
      <c r="DB404" s="27"/>
      <c r="DC404" s="27"/>
      <c r="DD404" s="27"/>
      <c r="DE404" s="27"/>
      <c r="DF404" s="27"/>
      <c r="DG404" s="27"/>
      <c r="DH404" s="27"/>
      <c r="DI404" s="27"/>
      <c r="DJ404" s="27"/>
      <c r="DK404" s="27"/>
      <c r="DL404" s="27"/>
      <c r="DM404" s="27"/>
      <c r="DN404" s="27"/>
      <c r="DO404" s="27"/>
      <c r="DP404" s="27"/>
      <c r="DQ404" s="27"/>
      <c r="DR404" s="27"/>
      <c r="DS404" s="27"/>
      <c r="DT404" s="27"/>
      <c r="DU404" s="27"/>
      <c r="DV404" s="27"/>
      <c r="DW404" s="27"/>
      <c r="DX404" s="27"/>
      <c r="DY404" s="27"/>
      <c r="DZ404" s="27"/>
      <c r="EA404" s="27"/>
      <c r="EB404" s="27"/>
      <c r="EC404" s="27"/>
      <c r="ED404" s="27"/>
      <c r="EE404" s="27"/>
      <c r="EF404" s="27"/>
      <c r="EG404" s="27"/>
      <c r="EH404" s="27"/>
      <c r="EI404" s="27"/>
      <c r="EJ404" s="27"/>
      <c r="EK404" s="27"/>
      <c r="EL404" s="27"/>
      <c r="EM404" s="27"/>
      <c r="EN404" s="27"/>
      <c r="EO404" s="27"/>
      <c r="EP404" s="27"/>
      <c r="EQ404" s="27"/>
      <c r="ER404" s="27"/>
      <c r="ES404" s="27"/>
      <c r="ET404" s="27"/>
      <c r="EU404" s="27"/>
      <c r="EV404" s="27"/>
      <c r="EW404" s="27"/>
      <c r="EX404" s="27"/>
      <c r="EY404" s="27"/>
      <c r="EZ404" s="27"/>
      <c r="FA404" s="27"/>
      <c r="FB404" s="27"/>
      <c r="FC404" s="27"/>
      <c r="FD404" s="27"/>
      <c r="FE404" s="27"/>
      <c r="FF404" s="27"/>
      <c r="FG404" s="27"/>
      <c r="FH404" s="27"/>
      <c r="FI404" s="27"/>
      <c r="FJ404" s="27"/>
      <c r="FK404" s="27"/>
      <c r="FL404" s="27"/>
      <c r="FM404" s="27"/>
      <c r="FN404" s="27"/>
      <c r="FO404" s="27"/>
      <c r="FP404" s="27"/>
      <c r="FQ404" s="27"/>
      <c r="FR404" s="27"/>
      <c r="FS404" s="27"/>
      <c r="FT404" s="27"/>
      <c r="FU404" s="27"/>
      <c r="FV404" s="27"/>
      <c r="FW404" s="27"/>
      <c r="FX404" s="27"/>
      <c r="FY404" s="27"/>
      <c r="FZ404" s="27"/>
      <c r="GA404" s="27"/>
      <c r="GB404" s="27"/>
      <c r="GC404" s="27"/>
      <c r="GD404" s="27"/>
      <c r="GE404" s="27"/>
      <c r="GF404" s="27"/>
      <c r="GG404" s="27"/>
      <c r="GH404" s="27"/>
      <c r="GI404" s="27"/>
      <c r="GJ404" s="27"/>
      <c r="GK404" s="27"/>
      <c r="GL404" s="27"/>
      <c r="GM404" s="27"/>
      <c r="GN404" s="27"/>
      <c r="GO404" s="27"/>
      <c r="GP404" s="27"/>
      <c r="GQ404" s="27"/>
      <c r="GR404" s="27"/>
      <c r="GS404" s="27"/>
      <c r="GT404" s="27"/>
      <c r="GU404" s="27"/>
      <c r="GV404" s="27"/>
      <c r="GW404" s="27"/>
      <c r="GX404" s="27"/>
      <c r="GY404" s="27"/>
      <c r="GZ404" s="27"/>
    </row>
    <row r="405" spans="1:208" s="31" customFormat="1" ht="37.5" customHeight="1" x14ac:dyDescent="0.25">
      <c r="A405" s="184" t="s">
        <v>1016</v>
      </c>
      <c r="B405" s="184"/>
      <c r="C405" s="184"/>
      <c r="D405" s="184"/>
      <c r="E405" s="184"/>
      <c r="F405" s="184"/>
      <c r="G405" s="184"/>
      <c r="H405" s="184"/>
      <c r="I405" s="184"/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49"/>
      <c r="AG405" s="49"/>
      <c r="AH405" s="49"/>
      <c r="AI405" s="49"/>
      <c r="AJ405" s="49"/>
      <c r="AK405" s="49"/>
      <c r="AL405" s="49"/>
      <c r="AM405" s="49"/>
      <c r="AN405" s="49"/>
      <c r="AO405" s="49"/>
      <c r="AP405" s="49"/>
      <c r="AQ405" s="49"/>
      <c r="AR405" s="131"/>
      <c r="AS405" s="131"/>
      <c r="AT405" s="131"/>
      <c r="AU405" s="131"/>
      <c r="AV405" s="131"/>
      <c r="AW405" s="131"/>
      <c r="AX405" s="131"/>
      <c r="AY405" s="131"/>
      <c r="AZ405" s="131"/>
      <c r="BA405" s="27"/>
      <c r="BB405" s="27"/>
      <c r="BC405" s="27"/>
      <c r="BD405" s="30"/>
      <c r="BE405" s="27"/>
      <c r="BF405" s="27"/>
      <c r="BG405" s="27"/>
      <c r="BH405" s="27"/>
      <c r="BI405" s="27"/>
      <c r="BJ405" s="27"/>
      <c r="BK405" s="27"/>
      <c r="BL405" s="27"/>
      <c r="BM405" s="27"/>
      <c r="BN405" s="27"/>
      <c r="BO405" s="27"/>
      <c r="BP405" s="27"/>
      <c r="BQ405" s="27"/>
      <c r="BR405" s="27"/>
      <c r="BS405" s="27"/>
      <c r="BT405" s="27"/>
      <c r="BU405" s="27"/>
      <c r="BV405" s="27"/>
      <c r="BW405" s="27"/>
      <c r="BX405" s="27"/>
      <c r="BY405" s="27"/>
      <c r="BZ405" s="27"/>
      <c r="CA405" s="27"/>
      <c r="CB405" s="27"/>
      <c r="CC405" s="27"/>
      <c r="CD405" s="27"/>
      <c r="CE405" s="27"/>
      <c r="CF405" s="27"/>
      <c r="CG405" s="27"/>
      <c r="CH405" s="27"/>
      <c r="CI405" s="27"/>
      <c r="CJ405" s="27"/>
      <c r="CK405" s="27"/>
      <c r="CL405" s="27"/>
      <c r="CM405" s="27"/>
      <c r="CN405" s="27"/>
      <c r="CO405" s="27"/>
      <c r="CP405" s="27"/>
      <c r="CQ405" s="27"/>
      <c r="CR405" s="27"/>
      <c r="CS405" s="27"/>
      <c r="CT405" s="27"/>
      <c r="CU405" s="27"/>
      <c r="CV405" s="27"/>
      <c r="CW405" s="27"/>
      <c r="CX405" s="27"/>
      <c r="CY405" s="27"/>
      <c r="CZ405" s="27"/>
      <c r="DA405" s="27"/>
      <c r="DB405" s="27"/>
      <c r="DC405" s="27"/>
      <c r="DD405" s="27"/>
      <c r="DE405" s="27"/>
      <c r="DF405" s="27"/>
      <c r="DG405" s="27"/>
      <c r="DH405" s="27"/>
      <c r="DI405" s="27"/>
      <c r="DJ405" s="27"/>
      <c r="DK405" s="27"/>
      <c r="DL405" s="27"/>
      <c r="DM405" s="27"/>
      <c r="DN405" s="27"/>
      <c r="DO405" s="27"/>
      <c r="DP405" s="27"/>
      <c r="DQ405" s="27"/>
      <c r="DR405" s="27"/>
      <c r="DS405" s="27"/>
      <c r="DT405" s="27"/>
      <c r="DU405" s="27"/>
      <c r="DV405" s="27"/>
      <c r="DW405" s="27"/>
      <c r="DX405" s="27"/>
      <c r="DY405" s="27"/>
      <c r="DZ405" s="27"/>
      <c r="EA405" s="27"/>
      <c r="EB405" s="27"/>
      <c r="EC405" s="27"/>
      <c r="ED405" s="27"/>
      <c r="EE405" s="27"/>
      <c r="EF405" s="27"/>
      <c r="EG405" s="27"/>
      <c r="EH405" s="27"/>
      <c r="EI405" s="27"/>
      <c r="EJ405" s="27"/>
      <c r="EK405" s="27"/>
      <c r="EL405" s="27"/>
      <c r="EM405" s="27"/>
      <c r="EN405" s="27"/>
      <c r="EO405" s="27"/>
      <c r="EP405" s="27"/>
      <c r="EQ405" s="27"/>
      <c r="ER405" s="27"/>
      <c r="ES405" s="27"/>
      <c r="ET405" s="27"/>
      <c r="EU405" s="27"/>
      <c r="EV405" s="27"/>
      <c r="EW405" s="27"/>
      <c r="EX405" s="27"/>
      <c r="EY405" s="27"/>
      <c r="EZ405" s="27"/>
      <c r="FA405" s="27"/>
      <c r="FB405" s="27"/>
      <c r="FC405" s="27"/>
      <c r="FD405" s="27"/>
      <c r="FE405" s="27"/>
      <c r="FF405" s="27"/>
      <c r="FG405" s="27"/>
      <c r="FH405" s="27"/>
      <c r="FI405" s="27"/>
      <c r="FJ405" s="27"/>
      <c r="FK405" s="27"/>
      <c r="FL405" s="27"/>
      <c r="FM405" s="27"/>
      <c r="FN405" s="27"/>
      <c r="FO405" s="27"/>
      <c r="FP405" s="27"/>
      <c r="FQ405" s="27"/>
      <c r="FR405" s="27"/>
      <c r="FS405" s="27"/>
      <c r="FT405" s="27"/>
      <c r="FU405" s="27"/>
      <c r="FV405" s="27"/>
      <c r="FW405" s="27"/>
      <c r="FX405" s="27"/>
      <c r="FY405" s="27"/>
      <c r="FZ405" s="27"/>
      <c r="GA405" s="27"/>
      <c r="GB405" s="27"/>
      <c r="GC405" s="27"/>
      <c r="GD405" s="27"/>
      <c r="GE405" s="27"/>
      <c r="GF405" s="27"/>
      <c r="GG405" s="27"/>
      <c r="GH405" s="27"/>
      <c r="GI405" s="27"/>
      <c r="GJ405" s="27"/>
      <c r="GK405" s="27"/>
      <c r="GL405" s="27"/>
      <c r="GM405" s="27"/>
      <c r="GN405" s="27"/>
      <c r="GO405" s="27"/>
      <c r="GP405" s="27"/>
      <c r="GQ405" s="27"/>
      <c r="GR405" s="27"/>
      <c r="GS405" s="27"/>
      <c r="GT405" s="27"/>
      <c r="GU405" s="27"/>
      <c r="GV405" s="27"/>
      <c r="GW405" s="27"/>
      <c r="GX405" s="27"/>
      <c r="GY405" s="27"/>
      <c r="GZ405" s="27"/>
    </row>
    <row r="406" spans="1:208" s="27" customFormat="1" ht="15.75" customHeight="1" x14ac:dyDescent="0.25">
      <c r="A406" s="184" t="s">
        <v>1018</v>
      </c>
      <c r="B406" s="184"/>
      <c r="C406" s="184"/>
      <c r="D406" s="184"/>
      <c r="E406" s="184"/>
      <c r="F406" s="184"/>
      <c r="G406" s="184"/>
      <c r="H406" s="184"/>
      <c r="I406" s="184"/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49"/>
      <c r="AG406" s="49"/>
      <c r="AH406" s="49"/>
      <c r="AI406" s="49"/>
      <c r="AJ406" s="49"/>
      <c r="AK406" s="49"/>
      <c r="AL406" s="49"/>
      <c r="AM406" s="49"/>
      <c r="AN406" s="49"/>
      <c r="AO406" s="49"/>
      <c r="AP406" s="49"/>
      <c r="AQ406" s="49"/>
      <c r="AR406" s="120"/>
      <c r="AS406" s="120"/>
      <c r="AT406" s="120"/>
      <c r="AU406" s="120"/>
      <c r="AV406" s="120"/>
      <c r="AW406" s="120"/>
      <c r="AX406" s="120"/>
      <c r="AY406" s="120"/>
      <c r="AZ406" s="120"/>
    </row>
    <row r="407" spans="1:208" x14ac:dyDescent="0.25">
      <c r="B407" s="50"/>
      <c r="C407" s="50"/>
    </row>
    <row r="409" spans="1:208" x14ac:dyDescent="0.25">
      <c r="B409" s="30"/>
      <c r="C409" s="30"/>
      <c r="D409" s="30"/>
    </row>
    <row r="410" spans="1:208" x14ac:dyDescent="0.25">
      <c r="B410" s="30"/>
    </row>
    <row r="411" spans="1:208" x14ac:dyDescent="0.25">
      <c r="B411" s="52"/>
      <c r="C411" s="52"/>
    </row>
  </sheetData>
  <mergeCells count="111">
    <mergeCell ref="AJ1:AK1"/>
    <mergeCell ref="E6:G6"/>
    <mergeCell ref="H6:J6"/>
    <mergeCell ref="AC6:AE6"/>
    <mergeCell ref="Z6:AB6"/>
    <mergeCell ref="AF6:AH6"/>
    <mergeCell ref="N6:P6"/>
    <mergeCell ref="Q6:S6"/>
    <mergeCell ref="AI6:AK6"/>
    <mergeCell ref="K6:M6"/>
    <mergeCell ref="AJ4:AK4"/>
    <mergeCell ref="T6:V6"/>
    <mergeCell ref="AF5:BI5"/>
    <mergeCell ref="AF2:BI2"/>
    <mergeCell ref="AO1:AP1"/>
    <mergeCell ref="BD6:BF6"/>
    <mergeCell ref="BG6:BI6"/>
    <mergeCell ref="AL6:AN6"/>
    <mergeCell ref="AO6:AQ6"/>
    <mergeCell ref="BA6:BC6"/>
    <mergeCell ref="BH1:BI1"/>
    <mergeCell ref="W6:Y6"/>
    <mergeCell ref="AR6:AT6"/>
    <mergeCell ref="AU6:AW6"/>
    <mergeCell ref="BJ2:CM2"/>
    <mergeCell ref="BJ5:CM5"/>
    <mergeCell ref="FQ6:FS6"/>
    <mergeCell ref="FT6:FV6"/>
    <mergeCell ref="CH6:CJ6"/>
    <mergeCell ref="EA6:EC6"/>
    <mergeCell ref="DO6:DQ6"/>
    <mergeCell ref="CN6:CP6"/>
    <mergeCell ref="DX6:DZ6"/>
    <mergeCell ref="DU6:DW6"/>
    <mergeCell ref="DI6:DK6"/>
    <mergeCell ref="CL4:CM4"/>
    <mergeCell ref="EP6:ER6"/>
    <mergeCell ref="ES6:EU6"/>
    <mergeCell ref="EV6:EX6"/>
    <mergeCell ref="FK6:FM6"/>
    <mergeCell ref="FN6:FP6"/>
    <mergeCell ref="FH6:FJ6"/>
    <mergeCell ref="FB6:FD6"/>
    <mergeCell ref="FE6:FG6"/>
    <mergeCell ref="EY6:FA6"/>
    <mergeCell ref="DR6:DT6"/>
    <mergeCell ref="EG6:EI6"/>
    <mergeCell ref="DC6:DE6"/>
    <mergeCell ref="CW6:CY6"/>
    <mergeCell ref="ED6:EF6"/>
    <mergeCell ref="DL6:DN6"/>
    <mergeCell ref="HB1:HC1"/>
    <mergeCell ref="HA4:HC4"/>
    <mergeCell ref="FX1:FY1"/>
    <mergeCell ref="FW4:FY4"/>
    <mergeCell ref="CN2:DQ2"/>
    <mergeCell ref="CN5:DQ5"/>
    <mergeCell ref="GC6:GE6"/>
    <mergeCell ref="GF6:GH6"/>
    <mergeCell ref="GI6:GK6"/>
    <mergeCell ref="FW6:FY6"/>
    <mergeCell ref="FZ6:GB6"/>
    <mergeCell ref="DF6:DH6"/>
    <mergeCell ref="GX6:GZ6"/>
    <mergeCell ref="ET1:EU1"/>
    <mergeCell ref="A406:AE406"/>
    <mergeCell ref="A397:AE397"/>
    <mergeCell ref="EM6:EO6"/>
    <mergeCell ref="AX6:AZ6"/>
    <mergeCell ref="CQ6:CS6"/>
    <mergeCell ref="BM6:BO6"/>
    <mergeCell ref="EJ6:EL6"/>
    <mergeCell ref="CK6:CM6"/>
    <mergeCell ref="GR6:GT6"/>
    <mergeCell ref="GL6:GN6"/>
    <mergeCell ref="GO6:GQ6"/>
    <mergeCell ref="BS6:BU6"/>
    <mergeCell ref="CB6:CD6"/>
    <mergeCell ref="BV6:BX6"/>
    <mergeCell ref="BY6:CA6"/>
    <mergeCell ref="BP6:BR6"/>
    <mergeCell ref="A5:A7"/>
    <mergeCell ref="B5:D6"/>
    <mergeCell ref="CL1:CM1"/>
    <mergeCell ref="DP4:DQ4"/>
    <mergeCell ref="DP1:DQ1"/>
    <mergeCell ref="CT6:CV6"/>
    <mergeCell ref="HA6:HC6"/>
    <mergeCell ref="A404:AE404"/>
    <mergeCell ref="A405:AE405"/>
    <mergeCell ref="DR2:EU2"/>
    <mergeCell ref="EV2:FY2"/>
    <mergeCell ref="FZ2:HC2"/>
    <mergeCell ref="DR5:EU5"/>
    <mergeCell ref="EV5:FY5"/>
    <mergeCell ref="FZ5:HC5"/>
    <mergeCell ref="GU6:GW6"/>
    <mergeCell ref="A398:AE398"/>
    <mergeCell ref="A399:AE399"/>
    <mergeCell ref="A400:AE400"/>
    <mergeCell ref="A401:AE401"/>
    <mergeCell ref="A402:AE402"/>
    <mergeCell ref="A403:AE403"/>
    <mergeCell ref="B2:AE2"/>
    <mergeCell ref="E5:AE5"/>
    <mergeCell ref="AD4:AE4"/>
    <mergeCell ref="BH4:BI4"/>
    <mergeCell ref="BJ6:BL6"/>
    <mergeCell ref="ES4:EU4"/>
    <mergeCell ref="CE6:CG6"/>
    <mergeCell ref="CZ6:DB6"/>
  </mergeCells>
  <pageMargins left="0.31496062992125984" right="0.31496062992125984" top="0.35433070866141736" bottom="0.35433070866141736" header="0" footer="0"/>
  <pageSetup paperSize="9" scale="21" fitToWidth="0" orientation="portrait" r:id="rId1"/>
  <colBreaks count="5" manualBreakCount="5">
    <brk id="31" max="403" man="1"/>
    <brk id="61" max="403" man="1"/>
    <brk id="91" max="403" man="1"/>
    <brk id="151" max="405" man="1"/>
    <brk id="181" max="40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R405"/>
  <sheetViews>
    <sheetView showZeros="0" view="pageBreakPreview" zoomScale="70" zoomScaleNormal="40" zoomScaleSheetLayoutView="70" workbookViewId="0">
      <pane xSplit="1" ySplit="9" topLeftCell="B10" activePane="bottomRight" state="frozen"/>
      <selection activeCell="M133" sqref="M133"/>
      <selection pane="topRight" activeCell="M133" sqref="M133"/>
      <selection pane="bottomLeft" activeCell="M133" sqref="M133"/>
      <selection pane="bottomRight" activeCell="D386" sqref="D386"/>
    </sheetView>
  </sheetViews>
  <sheetFormatPr defaultRowHeight="15.75" x14ac:dyDescent="0.25"/>
  <cols>
    <col min="1" max="1" width="32.75" style="26" customWidth="1"/>
    <col min="2" max="2" width="16.25" style="27" customWidth="1"/>
    <col min="3" max="3" width="13.5" style="27" customWidth="1"/>
    <col min="4" max="4" width="13" style="27" customWidth="1"/>
    <col min="5" max="5" width="13.5" style="27" customWidth="1"/>
    <col min="6" max="6" width="11.125" style="27" customWidth="1"/>
    <col min="7" max="7" width="12.375" style="27" customWidth="1"/>
    <col min="8" max="8" width="15.125" style="27" customWidth="1"/>
    <col min="9" max="9" width="11.625" style="27" customWidth="1"/>
    <col min="10" max="10" width="12.375" style="27" customWidth="1"/>
    <col min="11" max="11" width="14.625" style="27" customWidth="1"/>
    <col min="12" max="12" width="11.5" style="27" customWidth="1"/>
    <col min="13" max="13" width="12.25" style="27" customWidth="1"/>
    <col min="14" max="14" width="14.25" style="27" customWidth="1"/>
    <col min="15" max="15" width="11.625" style="27" customWidth="1"/>
    <col min="16" max="16" width="12.25" style="27" customWidth="1"/>
    <col min="17" max="17" width="14.875" style="27" customWidth="1"/>
    <col min="18" max="18" width="11.875" style="27" customWidth="1"/>
    <col min="19" max="19" width="11.5" style="27" customWidth="1"/>
    <col min="20" max="20" width="16.375" style="27" customWidth="1"/>
    <col min="21" max="21" width="12.125" style="27" customWidth="1"/>
    <col min="22" max="22" width="12.625" style="27" customWidth="1"/>
    <col min="23" max="23" width="14.625" style="27" customWidth="1"/>
    <col min="24" max="24" width="12.875" style="27" customWidth="1"/>
    <col min="25" max="25" width="11.75" style="27" customWidth="1"/>
    <col min="26" max="26" width="14.5" style="27" customWidth="1"/>
    <col min="27" max="27" width="13.75" style="27" customWidth="1"/>
    <col min="28" max="28" width="12.25" style="27" customWidth="1"/>
    <col min="29" max="29" width="14.75" style="27" customWidth="1"/>
    <col min="30" max="30" width="11.5" style="27" customWidth="1"/>
    <col min="31" max="31" width="12" style="27" customWidth="1"/>
    <col min="32" max="32" width="14.375" style="27" customWidth="1"/>
    <col min="33" max="33" width="12.375" style="27" customWidth="1"/>
    <col min="34" max="34" width="11.75" style="27" customWidth="1"/>
    <col min="35" max="35" width="14.375" style="27" customWidth="1"/>
    <col min="36" max="36" width="12.875" style="27" customWidth="1"/>
    <col min="37" max="37" width="11.75" style="27" customWidth="1"/>
    <col min="38" max="38" width="15" style="27" customWidth="1"/>
    <col min="39" max="39" width="12.125" style="27" customWidth="1"/>
    <col min="40" max="40" width="12.5" style="27" customWidth="1"/>
    <col min="41" max="41" width="14.75" style="27" customWidth="1"/>
    <col min="42" max="42" width="12.125" style="27" customWidth="1"/>
    <col min="43" max="43" width="12.25" style="27" customWidth="1"/>
    <col min="44" max="44" width="16.25" style="27" customWidth="1"/>
    <col min="45" max="45" width="12.625" style="27" customWidth="1"/>
    <col min="46" max="46" width="12.375" style="27" customWidth="1"/>
    <col min="47" max="47" width="16" style="27" customWidth="1"/>
    <col min="48" max="48" width="14.5" style="27" customWidth="1"/>
    <col min="49" max="49" width="13.5" style="27" customWidth="1"/>
    <col min="50" max="50" width="15.125" style="27" customWidth="1"/>
    <col min="51" max="51" width="13" style="27" customWidth="1"/>
    <col min="52" max="52" width="13.125" style="27" customWidth="1"/>
    <col min="53" max="53" width="15" style="27" customWidth="1"/>
    <col min="54" max="54" width="11.25" style="27" customWidth="1"/>
    <col min="55" max="55" width="14.125" style="27" customWidth="1"/>
    <col min="56" max="56" width="16.5" style="27" customWidth="1"/>
    <col min="57" max="57" width="12.625" style="27" customWidth="1"/>
    <col min="58" max="58" width="14.375" style="27" customWidth="1"/>
    <col min="59" max="59" width="13.625" style="27" customWidth="1"/>
    <col min="60" max="61" width="11.625" style="27" customWidth="1"/>
    <col min="62" max="62" width="16" style="27" customWidth="1"/>
    <col min="63" max="64" width="11.5" style="27" customWidth="1"/>
    <col min="65" max="65" width="14.875" style="27" customWidth="1"/>
    <col min="66" max="66" width="11.25" style="27" customWidth="1"/>
    <col min="67" max="67" width="12.625" style="27" customWidth="1"/>
    <col min="68" max="68" width="14.875" style="27" customWidth="1"/>
    <col min="69" max="69" width="11.375" style="27" customWidth="1"/>
    <col min="70" max="70" width="11.5" style="27" customWidth="1"/>
    <col min="71" max="16384" width="9" style="27"/>
  </cols>
  <sheetData>
    <row r="1" spans="1:70" ht="18.75" x14ac:dyDescent="0.3">
      <c r="AD1" s="232"/>
      <c r="AE1" s="232"/>
      <c r="AO1" s="28"/>
      <c r="AP1" s="232" t="s">
        <v>149</v>
      </c>
      <c r="AQ1" s="232"/>
      <c r="BB1" s="232"/>
      <c r="BC1" s="232"/>
      <c r="BE1" s="232"/>
      <c r="BF1" s="232"/>
      <c r="BH1" s="240" t="s">
        <v>149</v>
      </c>
      <c r="BI1" s="240"/>
      <c r="BQ1" s="240" t="s">
        <v>149</v>
      </c>
      <c r="BR1" s="240"/>
    </row>
    <row r="2" spans="1:70" x14ac:dyDescent="0.25">
      <c r="AO2" s="137"/>
      <c r="AP2" s="137"/>
      <c r="AQ2" s="137"/>
      <c r="BK2" s="136"/>
      <c r="BL2" s="136"/>
    </row>
    <row r="3" spans="1:70" ht="52.5" customHeight="1" x14ac:dyDescent="0.25">
      <c r="B3" s="193" t="s">
        <v>990</v>
      </c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 t="s">
        <v>990</v>
      </c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  <c r="AR3" s="193" t="s">
        <v>990</v>
      </c>
      <c r="AS3" s="193"/>
      <c r="AT3" s="193"/>
      <c r="AU3" s="193"/>
      <c r="AV3" s="193"/>
      <c r="AW3" s="193"/>
      <c r="AX3" s="193"/>
      <c r="AY3" s="193"/>
      <c r="AZ3" s="193"/>
      <c r="BA3" s="193"/>
      <c r="BB3" s="193"/>
      <c r="BC3" s="193"/>
      <c r="BD3" s="193"/>
      <c r="BE3" s="193"/>
      <c r="BF3" s="193"/>
      <c r="BG3" s="193"/>
      <c r="BH3" s="193"/>
      <c r="BI3" s="193"/>
      <c r="BJ3" s="187" t="s">
        <v>990</v>
      </c>
      <c r="BK3" s="187"/>
      <c r="BL3" s="187"/>
      <c r="BM3" s="187"/>
      <c r="BN3" s="187"/>
      <c r="BO3" s="187"/>
      <c r="BP3" s="187"/>
      <c r="BQ3" s="187"/>
      <c r="BR3" s="187"/>
    </row>
    <row r="4" spans="1:70" ht="20.25" x14ac:dyDescent="0.25"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</row>
    <row r="5" spans="1:70" ht="14.25" customHeight="1" x14ac:dyDescent="0.3">
      <c r="A5" s="116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</row>
    <row r="6" spans="1:70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U6" s="190" t="s">
        <v>94</v>
      </c>
      <c r="V6" s="190"/>
      <c r="AD6" s="190"/>
      <c r="AE6" s="190"/>
      <c r="AP6" s="190" t="s">
        <v>94</v>
      </c>
      <c r="AQ6" s="190"/>
      <c r="BB6" s="190"/>
      <c r="BC6" s="190"/>
      <c r="BE6" s="190"/>
      <c r="BF6" s="190"/>
      <c r="BH6" s="190" t="s">
        <v>94</v>
      </c>
      <c r="BI6" s="190"/>
      <c r="BQ6" s="190" t="s">
        <v>94</v>
      </c>
      <c r="BR6" s="190"/>
    </row>
    <row r="7" spans="1:70" ht="17.25" customHeight="1" x14ac:dyDescent="0.25">
      <c r="A7" s="233" t="s">
        <v>95</v>
      </c>
      <c r="B7" s="234" t="s">
        <v>155</v>
      </c>
      <c r="C7" s="235"/>
      <c r="D7" s="236"/>
      <c r="E7" s="233" t="s">
        <v>151</v>
      </c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33"/>
      <c r="V7" s="233"/>
      <c r="W7" s="233" t="s">
        <v>151</v>
      </c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3"/>
      <c r="AN7" s="233"/>
      <c r="AO7" s="233"/>
      <c r="AP7" s="233"/>
      <c r="AQ7" s="233"/>
      <c r="AR7" s="241" t="s">
        <v>151</v>
      </c>
      <c r="AS7" s="242"/>
      <c r="AT7" s="242"/>
      <c r="AU7" s="242"/>
      <c r="AV7" s="242"/>
      <c r="AW7" s="242"/>
      <c r="AX7" s="242"/>
      <c r="AY7" s="242"/>
      <c r="AZ7" s="242"/>
      <c r="BA7" s="242"/>
      <c r="BB7" s="242"/>
      <c r="BC7" s="242"/>
      <c r="BD7" s="242"/>
      <c r="BE7" s="242"/>
      <c r="BF7" s="242"/>
      <c r="BG7" s="242"/>
      <c r="BH7" s="242"/>
      <c r="BI7" s="242"/>
      <c r="BJ7" s="233" t="s">
        <v>151</v>
      </c>
      <c r="BK7" s="233"/>
      <c r="BL7" s="233"/>
      <c r="BM7" s="233"/>
      <c r="BN7" s="233"/>
      <c r="BO7" s="233"/>
      <c r="BP7" s="233"/>
      <c r="BQ7" s="233"/>
      <c r="BR7" s="233"/>
    </row>
    <row r="8" spans="1:70" ht="253.5" customHeight="1" x14ac:dyDescent="0.25">
      <c r="A8" s="233"/>
      <c r="B8" s="237"/>
      <c r="C8" s="238"/>
      <c r="D8" s="239"/>
      <c r="E8" s="229" t="s">
        <v>194</v>
      </c>
      <c r="F8" s="230"/>
      <c r="G8" s="231"/>
      <c r="H8" s="229" t="s">
        <v>189</v>
      </c>
      <c r="I8" s="230"/>
      <c r="J8" s="231"/>
      <c r="K8" s="229" t="s">
        <v>229</v>
      </c>
      <c r="L8" s="230"/>
      <c r="M8" s="231"/>
      <c r="N8" s="229" t="s">
        <v>217</v>
      </c>
      <c r="O8" s="230"/>
      <c r="P8" s="231"/>
      <c r="Q8" s="229" t="s">
        <v>192</v>
      </c>
      <c r="R8" s="230"/>
      <c r="S8" s="231"/>
      <c r="T8" s="229" t="s">
        <v>682</v>
      </c>
      <c r="U8" s="230"/>
      <c r="V8" s="231"/>
      <c r="W8" s="229" t="s">
        <v>219</v>
      </c>
      <c r="X8" s="230"/>
      <c r="Y8" s="231"/>
      <c r="Z8" s="229" t="s">
        <v>196</v>
      </c>
      <c r="AA8" s="230"/>
      <c r="AB8" s="231"/>
      <c r="AC8" s="229" t="s">
        <v>199</v>
      </c>
      <c r="AD8" s="230"/>
      <c r="AE8" s="231"/>
      <c r="AF8" s="229" t="s">
        <v>185</v>
      </c>
      <c r="AG8" s="230"/>
      <c r="AH8" s="231"/>
      <c r="AI8" s="229" t="s">
        <v>187</v>
      </c>
      <c r="AJ8" s="230"/>
      <c r="AK8" s="231"/>
      <c r="AL8" s="229" t="s">
        <v>208</v>
      </c>
      <c r="AM8" s="230"/>
      <c r="AN8" s="231"/>
      <c r="AO8" s="229" t="s">
        <v>210</v>
      </c>
      <c r="AP8" s="230"/>
      <c r="AQ8" s="231"/>
      <c r="AR8" s="229" t="s">
        <v>684</v>
      </c>
      <c r="AS8" s="230"/>
      <c r="AT8" s="231"/>
      <c r="AU8" s="229" t="s">
        <v>845</v>
      </c>
      <c r="AV8" s="230"/>
      <c r="AW8" s="231"/>
      <c r="AX8" s="229" t="s">
        <v>850</v>
      </c>
      <c r="AY8" s="230"/>
      <c r="AZ8" s="231"/>
      <c r="BA8" s="229" t="s">
        <v>213</v>
      </c>
      <c r="BB8" s="230"/>
      <c r="BC8" s="231"/>
      <c r="BD8" s="229" t="s">
        <v>215</v>
      </c>
      <c r="BE8" s="230"/>
      <c r="BF8" s="231"/>
      <c r="BG8" s="229" t="s">
        <v>233</v>
      </c>
      <c r="BH8" s="230"/>
      <c r="BI8" s="231"/>
      <c r="BJ8" s="229" t="s">
        <v>679</v>
      </c>
      <c r="BK8" s="230"/>
      <c r="BL8" s="231"/>
      <c r="BM8" s="229" t="s">
        <v>693</v>
      </c>
      <c r="BN8" s="230"/>
      <c r="BO8" s="231"/>
      <c r="BP8" s="229" t="s">
        <v>848</v>
      </c>
      <c r="BQ8" s="230"/>
      <c r="BR8" s="231"/>
    </row>
    <row r="9" spans="1:70" ht="57" customHeight="1" x14ac:dyDescent="0.25">
      <c r="A9" s="233"/>
      <c r="B9" s="157" t="s">
        <v>163</v>
      </c>
      <c r="C9" s="157" t="s">
        <v>100</v>
      </c>
      <c r="D9" s="157" t="s">
        <v>6</v>
      </c>
      <c r="E9" s="153" t="s">
        <v>163</v>
      </c>
      <c r="F9" s="153" t="s">
        <v>100</v>
      </c>
      <c r="G9" s="153" t="s">
        <v>6</v>
      </c>
      <c r="H9" s="153" t="s">
        <v>163</v>
      </c>
      <c r="I9" s="153" t="s">
        <v>100</v>
      </c>
      <c r="J9" s="153" t="s">
        <v>6</v>
      </c>
      <c r="K9" s="153" t="s">
        <v>163</v>
      </c>
      <c r="L9" s="153" t="s">
        <v>100</v>
      </c>
      <c r="M9" s="153" t="s">
        <v>6</v>
      </c>
      <c r="N9" s="153" t="s">
        <v>163</v>
      </c>
      <c r="O9" s="153" t="s">
        <v>100</v>
      </c>
      <c r="P9" s="153" t="s">
        <v>6</v>
      </c>
      <c r="Q9" s="153" t="s">
        <v>163</v>
      </c>
      <c r="R9" s="153" t="s">
        <v>100</v>
      </c>
      <c r="S9" s="153" t="s">
        <v>6</v>
      </c>
      <c r="T9" s="153" t="s">
        <v>163</v>
      </c>
      <c r="U9" s="153" t="s">
        <v>100</v>
      </c>
      <c r="V9" s="153" t="s">
        <v>6</v>
      </c>
      <c r="W9" s="153" t="s">
        <v>163</v>
      </c>
      <c r="X9" s="153" t="s">
        <v>100</v>
      </c>
      <c r="Y9" s="153" t="s">
        <v>6</v>
      </c>
      <c r="Z9" s="153" t="s">
        <v>163</v>
      </c>
      <c r="AA9" s="153" t="s">
        <v>100</v>
      </c>
      <c r="AB9" s="153" t="s">
        <v>6</v>
      </c>
      <c r="AC9" s="153" t="s">
        <v>163</v>
      </c>
      <c r="AD9" s="153" t="s">
        <v>100</v>
      </c>
      <c r="AE9" s="153" t="s">
        <v>6</v>
      </c>
      <c r="AF9" s="153" t="s">
        <v>163</v>
      </c>
      <c r="AG9" s="153" t="s">
        <v>100</v>
      </c>
      <c r="AH9" s="153" t="s">
        <v>6</v>
      </c>
      <c r="AI9" s="153" t="s">
        <v>163</v>
      </c>
      <c r="AJ9" s="153" t="s">
        <v>100</v>
      </c>
      <c r="AK9" s="153" t="s">
        <v>6</v>
      </c>
      <c r="AL9" s="153" t="s">
        <v>163</v>
      </c>
      <c r="AM9" s="153" t="s">
        <v>100</v>
      </c>
      <c r="AN9" s="153" t="s">
        <v>6</v>
      </c>
      <c r="AO9" s="153" t="s">
        <v>163</v>
      </c>
      <c r="AP9" s="153" t="s">
        <v>100</v>
      </c>
      <c r="AQ9" s="153" t="s">
        <v>6</v>
      </c>
      <c r="AR9" s="153" t="s">
        <v>163</v>
      </c>
      <c r="AS9" s="153" t="s">
        <v>100</v>
      </c>
      <c r="AT9" s="153" t="s">
        <v>6</v>
      </c>
      <c r="AU9" s="153" t="s">
        <v>163</v>
      </c>
      <c r="AV9" s="153" t="s">
        <v>100</v>
      </c>
      <c r="AW9" s="153" t="s">
        <v>6</v>
      </c>
      <c r="AX9" s="153" t="s">
        <v>163</v>
      </c>
      <c r="AY9" s="153" t="s">
        <v>100</v>
      </c>
      <c r="AZ9" s="153" t="s">
        <v>6</v>
      </c>
      <c r="BA9" s="153" t="s">
        <v>163</v>
      </c>
      <c r="BB9" s="153" t="s">
        <v>100</v>
      </c>
      <c r="BC9" s="153" t="s">
        <v>6</v>
      </c>
      <c r="BD9" s="153" t="s">
        <v>163</v>
      </c>
      <c r="BE9" s="153" t="s">
        <v>100</v>
      </c>
      <c r="BF9" s="153" t="s">
        <v>6</v>
      </c>
      <c r="BG9" s="153" t="s">
        <v>163</v>
      </c>
      <c r="BH9" s="153" t="s">
        <v>100</v>
      </c>
      <c r="BI9" s="153" t="s">
        <v>6</v>
      </c>
      <c r="BJ9" s="153" t="s">
        <v>163</v>
      </c>
      <c r="BK9" s="153" t="s">
        <v>100</v>
      </c>
      <c r="BL9" s="153" t="s">
        <v>6</v>
      </c>
      <c r="BM9" s="153" t="s">
        <v>163</v>
      </c>
      <c r="BN9" s="153" t="s">
        <v>100</v>
      </c>
      <c r="BO9" s="153" t="s">
        <v>6</v>
      </c>
      <c r="BP9" s="153" t="s">
        <v>163</v>
      </c>
      <c r="BQ9" s="153" t="s">
        <v>100</v>
      </c>
      <c r="BR9" s="153" t="s">
        <v>6</v>
      </c>
    </row>
    <row r="10" spans="1:70" ht="34.5" customHeight="1" x14ac:dyDescent="0.25">
      <c r="A10" s="158" t="s">
        <v>271</v>
      </c>
      <c r="B10" s="154">
        <f t="shared" ref="B10:C13" si="0">E10+H10+K10+N10+Q10+T10+W10+Z10+AC10+AF10+AI10+AL10+AO10+AR10+AU10+AX10+BA10+BD10+BG10+BJ10+BM10+BP10</f>
        <v>16376085.459999993</v>
      </c>
      <c r="C10" s="154">
        <f t="shared" si="0"/>
        <v>11097257.332160002</v>
      </c>
      <c r="D10" s="154">
        <f t="shared" ref="D10:D392" si="1">C10/B10*100</f>
        <v>67.765018442692011</v>
      </c>
      <c r="E10" s="154">
        <f>E13+E17+E26+E40+E54+E58+E75+E81+E97+E102+E114+E123+E137+E149+E160+E172+E184+E197+E201+E213+E221+E228+E240+E253+E267+E274+E284+E294+E304+E313+E321+E331+E342+E350+E359+E372+E381</f>
        <v>52873.5</v>
      </c>
      <c r="F10" s="154">
        <f>F13+F17+F26+F40+F54+F58+F75+F81+F97+F102+F114+F123+F137+F149+F160+F172+F184+F197+F201+F213+F221+F228+F240+F253+F267+F274+F284+F294+F304+F313+F321+F331+F342+F350+F359+F372+F381</f>
        <v>31052.886269999995</v>
      </c>
      <c r="G10" s="154">
        <f>F10/E10*100</f>
        <v>58.730529036284707</v>
      </c>
      <c r="H10" s="154">
        <f>H13+H17+H26+H40+H54+H58+H75+H81+H97+H102+H114+H123+H137+H149+H160+H172+H184+H197+H201+H213+H221+H228+H240+H253+H267+H274+H284+H294+H304+H313+H321+H331+H342+H350+H359+H372+H381</f>
        <v>12941.399999999998</v>
      </c>
      <c r="I10" s="154">
        <f>I13+I17+I26+I40+I54+I58+I75+I81+I97+I102+I114+I123+I137+I149+I160+I172+I184+I197+I201+I213+I221+I228+I240+I253+I267+I274+I284+I294+I304+I313+I321+I331+I342+I350+I359+I372+I381</f>
        <v>8535.1933600000011</v>
      </c>
      <c r="J10" s="154">
        <f>I10/H10*100</f>
        <v>65.952627690976257</v>
      </c>
      <c r="K10" s="154">
        <f>K13+K17+K26+K40+K54+K58+K75+K81+K97+K102+K114+K123+K137+K149+K160+K172+K184+K197+K201+K213+K221+K228+K240+K253+K267+K274+K284+K294+K304+K313+K321+K331+K342+K350+K359+K372+K381</f>
        <v>293108.59999999998</v>
      </c>
      <c r="L10" s="154">
        <f>L13+L17+L26+L40+L54+L58+L75+L81+L97+L102+L114+L123+L137+L149+L160+L172+L184+L197+L201+L213+L221+L228+L240+L253+L267+L274+L284+L294+L304+L313+L321+L331+L342+L350+L359+L372+L381</f>
        <v>190628.82983</v>
      </c>
      <c r="M10" s="154">
        <f>L10/K10*100</f>
        <v>65.036928234108458</v>
      </c>
      <c r="N10" s="154">
        <f>N13+N17+N26+N40+N54+N58+N75+N81+N97+N102+N114+N123+N137+N149+N160+N172+N184+N197+N201+N213+N221+N228+N240+N253+N267+N274+N284+N294+N304+N313+N321+N331+N342+N350+N359+N372+N381</f>
        <v>3293360.8</v>
      </c>
      <c r="O10" s="154">
        <f>O13+O17+O26+O40+O54+O58+O75+O81+O97+O102+O114+O123+O137+O149+O160+O172+O184+O197+O201+O213+O221+O228+O240+O253+O267+O274+O284+O294+O304+O313+O321+O331+O342+O350+O359+O372+O381</f>
        <v>2420444.7794000003</v>
      </c>
      <c r="P10" s="154">
        <f>O10/N10*100</f>
        <v>73.494673872355577</v>
      </c>
      <c r="Q10" s="154">
        <f>Q13+Q17+Q26+Q40+Q54+Q58+Q75+Q81+Q97+Q102+Q114+Q123+Q137+Q149+Q160+Q172+Q184+Q197+Q201+Q213+Q221+Q228+Q240+Q253+Q267+Q274+Q284+Q294+Q304+Q313+Q321+Q331+Q342+Q350+Q359+Q372+Q381</f>
        <v>217450.30000000002</v>
      </c>
      <c r="R10" s="154">
        <f>R13+R17+R26+R40+R54+R58+R75+R81+R97+R102+R114+R123+R137+R149+R160+R172+R184+R197+R201+R213+R221+R228+R240+R253+R267+R274+R284+R294+R304+R313+R321+R331+R342+R350+R359+R372+R381</f>
        <v>103952.92291000001</v>
      </c>
      <c r="S10" s="154">
        <f>R10/Q10*100</f>
        <v>47.805371116986272</v>
      </c>
      <c r="T10" s="154">
        <f>T13+T17+T26+T40+T54+T58+T75+T81+T97+T102+T114+T123+T137+T149+T160+T172+T184+T197+T201+T213+T221+T228+T240+T253+T267+T274+T284+T294+T304+T313+T321+T331+T342+T350+T359+T372+T381</f>
        <v>10356.999999999998</v>
      </c>
      <c r="U10" s="154">
        <f>U13+U17+U26+U40+U54+U58+U75+U81+U97+U102+U114+U123+U137+U149+U160+U172+U184+U197+U201+U213+U221+U228+U240+U253+U267+U274+U284+U294+U304+U313+U321+U331+U342+U350+U359+U372+U381</f>
        <v>6510.1294199999993</v>
      </c>
      <c r="V10" s="154">
        <f>U10/T10*100</f>
        <v>62.857288983296321</v>
      </c>
      <c r="W10" s="154">
        <f>W13+W17+W26+W40+W54+W58+W75+W81+W97+W102+W114+W123+W137+W149+W160+W172+W184+W197+W201+W213+W221+W228+W240+W253+W267+W274+W284+W294+W304+W313+W321+W331+W342+W350+W359+W372+W381</f>
        <v>11058184.799999995</v>
      </c>
      <c r="X10" s="154">
        <f>X13+X17+X26+X40+X54+X58+X75+X81+X97+X102+X114+X123+X137+X149+X160+X172+X184+X197+X201+X213+X221+X228+X240+X253+X267+X274+X284+X294+X304+X313+X321+X331+X342+X350+X359+X372+X381</f>
        <v>7413504.3978300011</v>
      </c>
      <c r="Y10" s="154">
        <f>X10/W10*100</f>
        <v>67.040879962776572</v>
      </c>
      <c r="Z10" s="154">
        <f>Z13+Z17+Z26+Z40+Z54+Z58+Z75+Z81+Z97+Z102+Z114+Z123+Z137+Z149+Z160+Z172+Z184+Z197+Z201+Z213+Z221+Z228+Z240+Z253+Z267+Z274+Z284+Z294+Z304+Z313+Z321+Z331+Z342+Z350+Z359+Z372+Z381</f>
        <v>49532.39999999998</v>
      </c>
      <c r="AA10" s="154">
        <f>AA13+AA17+AA26+AA40+AA54+AA58+AA75+AA81+AA97+AA102+AA114+AA123+AA137+AA149+AA160+AA172+AA184+AA197+AA201+AA213+AA221+AA228+AA240+AA253+AA267+AA274+AA284+AA294+AA304+AA313+AA321+AA331+AA342+AA350+AA359+AA372+AA381</f>
        <v>32664.857820000005</v>
      </c>
      <c r="AB10" s="154">
        <f>AA10/Z10*100</f>
        <v>65.94644681057251</v>
      </c>
      <c r="AC10" s="154">
        <f>AC13+AC17+AC26+AC40+AC54+AC58+AC75+AC81+AC97+AC102+AC114+AC123+AC137+AC149+AC160+AC172+AC184+AC197+AC201+AC213+AC221+AC228+AC240+AC253+AC267+AC274+AC284+AC294+AC304+AC313+AC321+AC331+AC342+AC350+AC359+AC372+AC381</f>
        <v>1317.6</v>
      </c>
      <c r="AD10" s="154">
        <f>AD13+AD17+AD26+AD40+AD54+AD58+AD75+AD81+AD97+AD102+AD114+AD123+AD137+AD149+AD160+AD172+AD184+AD197+AD201+AD213+AD221+AD228+AD240+AD253+AD267+AD274+AD284+AD294+AD304+AD313+AD321+AD331+AD342+AD350+AD359+AD372+AD381</f>
        <v>377.48179999999996</v>
      </c>
      <c r="AE10" s="154">
        <f>AD10/AC10*100</f>
        <v>28.649195506982387</v>
      </c>
      <c r="AF10" s="154">
        <f>AF13+AF17+AF26+AF40+AF54+AF58+AF75+AF81+AF97+AF102+AF114+AF123+AF137+AF149+AF160+AF172+AF184+AF197+AF201+AF213+AF221+AF228+AF240+AF253+AF267+AF274+AF284+AF294+AF304+AF313+AF321+AF331+AF342+AF350+AF359+AF372+AF381</f>
        <v>35920.099999999969</v>
      </c>
      <c r="AG10" s="154">
        <f>AG13+AG17+AG26+AG40+AG54+AG58+AG75+AG81+AG97+AG102+AG114+AG123+AG137+AG149+AG160+AG172+AG184+AG197+AG201+AG213+AG221+AG228+AG240+AG253+AG267+AG274+AG284+AG294+AG304+AG313+AG321+AG331+AG342+AG350+AG359+AG372+AG381</f>
        <v>23501.154879999991</v>
      </c>
      <c r="AH10" s="154">
        <f>AG10/AF10*100</f>
        <v>65.426195584088049</v>
      </c>
      <c r="AI10" s="154">
        <f>AI13+AI17+AI26+AI40+AI54+AI58+AI75+AI81+AI97+AI102+AI114+AI123+AI137+AI149+AI160+AI172+AI184+AI197+AI201+AI213+AI221+AI228+AI240+AI253+AI267+AI274+AI284+AI294+AI304+AI313+AI321+AI331+AI342+AI350+AI359+AI372+AI381</f>
        <v>364144.90000000008</v>
      </c>
      <c r="AJ10" s="154">
        <f>AJ13+AJ17+AJ26+AJ40+AJ54+AJ58+AJ75+AJ81+AJ97+AJ102+AJ114+AJ123+AJ137+AJ149+AJ160+AJ172+AJ184+AJ197+AJ201+AJ213+AJ221+AJ228+AJ240+AJ253+AJ267+AJ274+AJ284+AJ294+AJ304+AJ313+AJ321+AJ331+AJ342+AJ350+AJ359+AJ372+AJ381</f>
        <v>163349.39812999999</v>
      </c>
      <c r="AK10" s="154">
        <f>AJ10/AI10*100</f>
        <v>44.858351203051299</v>
      </c>
      <c r="AL10" s="154">
        <f>AL13+AL17+AL26+AL40+AL54+AL58+AL75+AL81+AL97+AL102+AL114+AL123+AL137+AL149+AL160+AL172+AL184+AL197+AL201+AL213+AL221+AL228+AL240+AL253+AL267+AL274+AL284+AL294+AL304+AL313+AL321+AL331+AL342+AL350+AL359+AL372+AL381</f>
        <v>25433.699999999993</v>
      </c>
      <c r="AM10" s="154">
        <f>AM13+AM17+AM26+AM40+AM54+AM58+AM75+AM81+AM97+AM102+AM114+AM123+AM137+AM149+AM160+AM172+AM184+AM197+AM201+AM213+AM221+AM228+AM240+AM253+AM267+AM274+AM284+AM294+AM304+AM313+AM321+AM331+AM342+AM350+AM359+AM372+AM381</f>
        <v>15770.882150000001</v>
      </c>
      <c r="AN10" s="154">
        <f>AM10/AL10*100</f>
        <v>62.007816990842876</v>
      </c>
      <c r="AO10" s="154">
        <f>AO13+AO17+AO26+AO40+AO54+AO58+AO75+AO81+AO97+AO102+AO114+AO123+AO137+AO149+AO160+AO172+AO184+AO197+AO201+AO213+AO221+AO228+AO240+AO253+AO267+AO274+AO284+AO294+AO304+AO313+AO321+AO331+AO342+AO350+AO359+AO372+AO381</f>
        <v>16042.100000000011</v>
      </c>
      <c r="AP10" s="154">
        <f>AP13+AP17+AP26+AP40+AP54+AP58+AP75+AP81+AP97+AP102+AP114+AP123+AP137+AP149+AP160+AP172+AP184+AP197+AP201+AP213+AP221+AP228+AP240+AP253+AP267+AP274+AP284+AP294+AP304+AP313+AP321+AP331+AP342+AP350+AP359+AP372+AP381</f>
        <v>9565.3944100000008</v>
      </c>
      <c r="AQ10" s="154">
        <f>AP10/AO10*100</f>
        <v>59.626821987146286</v>
      </c>
      <c r="AR10" s="154">
        <f>AR13+AR17+AR26+AR40+AR54+AR58+AR75+AR81+AR97+AR102+AR114+AR123+AR137+AR149+AR160+AR172+AR184+AR197+AR201+AR213+AR221+AR228+AR240+AR253+AR267+AR274+AR284+AR294+AR304+AR313+AR321+AR331+AR342+AR350+AR359+AR372+AR381</f>
        <v>81828.760000000009</v>
      </c>
      <c r="AS10" s="154">
        <f>AS13+AS17+AS26+AS40+AS54+AS58+AS75+AS81+AS97+AS102+AS114+AS123+AS137+AS149+AS160+AS172+AS184+AS197+AS201+AS213+AS221+AS228+AS240+AS253+AS267+AS274+AS284+AS294+AS304+AS313+AS321+AS331+AS342+AS350+AS359+AS372+AS381</f>
        <v>61371.9</v>
      </c>
      <c r="AT10" s="154">
        <f>AS10/AR10*100</f>
        <v>75.000403281193556</v>
      </c>
      <c r="AU10" s="154">
        <f>AU13+AU17+AU26+AU40+AU54+AU58+AU75+AU81+AU97+AU102+AU114+AU123+AU137+AU149+AU160+AU172+AU184+AU197+AU201+AU213+AU221+AU228+AU240+AU253+AU267+AU274+AU284+AU294+AU304+AU313+AU321+AU331+AU342+AU350+AU359+AU372+AU381</f>
        <v>17506.299999999996</v>
      </c>
      <c r="AV10" s="154">
        <f>AV13+AV17+AV26+AV40+AV54+AV58+AV75+AV81+AV97+AV102+AV114+AV123+AV137+AV149+AV160+AV172+AV184+AV197+AV201+AV213+AV221+AV228+AV240+AV253+AV267+AV274+AV284+AV294+AV304+AV313+AV321+AV331+AV342+AV350+AV359+AV372+AV381</f>
        <v>11379.134030000001</v>
      </c>
      <c r="AW10" s="154">
        <f>AV10/AU10*100</f>
        <v>65.000222948310054</v>
      </c>
      <c r="AX10" s="154">
        <f>AX13+AX17+AX26+AX40+AX54+AX58+AX75+AX81+AX97+AX102+AX114+AX123+AX137+AX149+AX160+AX172+AX184+AX197+AX201+AX213+AX221+AX228+AX240+AX253+AX267+AX274+AX284+AX294+AX304+AX313+AX321+AX331+AX342+AX350+AX359+AX372+AX381</f>
        <v>53832.500000000015</v>
      </c>
      <c r="AY10" s="154">
        <f>AY13+AY17+AY26+AY40+AY54+AY58+AY75+AY81+AY97+AY102+AY114+AY123+AY137+AY149+AY160+AY172+AY184+AY197+AY201+AY213+AY221+AY228+AY240+AY253+AY267+AY274+AY284+AY294+AY304+AY313+AY321+AY331+AY342+AY350+AY359+AY372+AY381</f>
        <v>33085.473160000001</v>
      </c>
      <c r="AZ10" s="154">
        <f>AY10/AX10*100</f>
        <v>61.46003466307527</v>
      </c>
      <c r="BA10" s="154">
        <f>BA13+BA17+BA26+BA40+BA54+BA58+BA75+BA81+BA97+BA102+BA114+BA123+BA137+BA149+BA160+BA172+BA184+BA197+BA201+BA213+BA221+BA228+BA240+BA253+BA267+BA274+BA284+BA294+BA304+BA313+BA321+BA331+BA342+BA350+BA359+BA372+BA381</f>
        <v>13596.8</v>
      </c>
      <c r="BB10" s="154">
        <f>BB13+BB17+BB26+BB40+BB54+BB58+BB75+BB81+BB97+BB102+BB114+BB123+BB137+BB149+BB160+BB172+BB184+BB197+BB201+BB213+BB221+BB228+BB240+BB253+BB267+BB274+BB284+BB294+BB304+BB313+BB321+BB331+BB342+BB350+BB359+BB372+BB381</f>
        <v>6305.7613200000005</v>
      </c>
      <c r="BC10" s="154">
        <f>BB10/BA10*100</f>
        <v>46.37680424805837</v>
      </c>
      <c r="BD10" s="154">
        <f>BD13+BD17+BD26+BD40+BD54+BD58+BD75+BD81+BD97+BD102+BD114+BD123+BD137+BD149+BD160+BD172+BD184+BD197+BD201+BD213+BD221+BD228+BD240+BD253+BD267+BD274+BD284+BD294+BD304+BD313+BD321+BD331+BD342+BD350+BD359+BD372+BD381</f>
        <v>19523.000000000004</v>
      </c>
      <c r="BE10" s="154">
        <f>BE13+BE17+BE26+BE40+BE54+BE58+BE75+BE81+BE97+BE102+BE114+BE123+BE137+BE149+BE160+BE172+BE184+BE197+BE201+BE213+BE221+BE228+BE240+BE253+BE267+BE274+BE284+BE294+BE304+BE313+BE321+BE331+BE342+BE350+BE359+BE372+BE381</f>
        <v>12447.720620000002</v>
      </c>
      <c r="BF10" s="154">
        <f>BE10/BD10*100</f>
        <v>63.759261486451877</v>
      </c>
      <c r="BG10" s="154">
        <f>BG13+BG17+BG26+BG40+BG54+BG58+BG75+BG81+BG97+BG102+BG114+BG123+BG137+BG149+BG160+BG172+BG184+BG197+BG201+BG213+BG221+BG228+BG240+BG253+BG267+BG274+BG284+BG294+BG304+BG313+BG321+BG331+BG342+BG350+BG359+BG372+BG381</f>
        <v>747446</v>
      </c>
      <c r="BH10" s="154">
        <f>BH13+BH17+BH26+BH40+BH54+BH58+BH75+BH81+BH97+BH102+BH114+BH123+BH137+BH149+BH160+BH172+BH184+BH197+BH201+BH213+BH221+BH228+BH240+BH253+BH267+BH274+BH284+BH294+BH304+BH313+BH321+BH331+BH342+BH350+BH359+BH372+BH381</f>
        <v>547674.76725999999</v>
      </c>
      <c r="BI10" s="154">
        <f>BH10/BG10*100</f>
        <v>73.272820680022363</v>
      </c>
      <c r="BJ10" s="154">
        <f>BJ13+BJ17+BJ26+BJ40+BJ54+BJ58+BJ75+BJ81+BJ97+BJ102+BJ114+BJ123+BJ137+BJ149+BJ160+BJ172+BJ184+BJ197+BJ201+BJ213+BJ221+BJ228+BJ240+BJ253+BJ267+BJ274+BJ284+BJ294+BJ304+BJ313+BJ321+BJ331+BJ342+BJ350+BJ359+BJ372+BJ381</f>
        <v>10266.199999999999</v>
      </c>
      <c r="BK10" s="154">
        <f>BK13+BK17+BK26+BK40+BK54+BK58+BK75+BK81+BK97+BK102+BK114+BK123+BK137+BK149+BK160+BK172+BK184+BK197+BK201+BK213+BK221+BK228+BK240+BK253+BK267+BK274+BK284+BK294+BK304+BK313+BK321+BK331+BK342+BK350+BK359+BK372+BK381</f>
        <v>3939.6119699999999</v>
      </c>
      <c r="BL10" s="154">
        <f>BK10/BJ10*100</f>
        <v>38.374588163098331</v>
      </c>
      <c r="BM10" s="154">
        <f>BM13+BM17+BM26+BM40+BM54+BM58+BM75+BM81+BM97+BM102+BM114+BM123+BM137+BM149+BM160+BM172+BM184+BM197+BM201+BM213+BM221+BM228+BM240+BM253+BM267+BM274+BM284+BM294+BM304+BM313+BM321+BM331+BM342+BM350+BM359+BM372+BM381</f>
        <v>1234.4999999999998</v>
      </c>
      <c r="BN10" s="154">
        <f>BN13+BN17+BN26+BN40+BN54+BN58+BN75+BN81+BN97+BN102+BN114+BN123+BN137+BN149+BN160+BN172+BN184+BN197+BN201+BN213+BN221+BN228+BN240+BN253+BN267+BN274+BN284+BN294+BN304+BN313+BN321+BN331+BN342+BN350+BN359+BN372+BN381</f>
        <v>1194.6555899999998</v>
      </c>
      <c r="BO10" s="154">
        <f>BN10/BM10*100</f>
        <v>96.772425273390041</v>
      </c>
      <c r="BP10" s="154">
        <f>BP13+BP17+BP26+BP40+BP54+BP58+BP75+BP81+BP97+BP102+BP114+BP123+BP137+BP149+BP160+BP172+BP184+BP197+BP201+BP213+BP221+BP228+BP240+BP253+BP267+BP274+BP284+BP294+BP304+BP313+BP321+BP331+BP342+BP350+BP359+BP372+BP381</f>
        <v>184.2</v>
      </c>
      <c r="BQ10" s="154">
        <f>BQ13+BQ17+BQ26+BQ40+BQ54+BQ58+BQ75+BQ81+BQ97+BQ102+BQ114+BQ123+BQ137+BQ149+BQ160+BQ172+BQ184+BQ197+BQ201+BQ213+BQ221+BQ228+BQ240+BQ253+BQ267+BQ274+BQ284+BQ294+BQ304+BQ313+BQ321+BQ331+BQ342+BQ350+BQ359+BQ372+BQ381</f>
        <v>0</v>
      </c>
      <c r="BR10" s="154"/>
    </row>
    <row r="11" spans="1:70" ht="30.75" customHeight="1" x14ac:dyDescent="0.25">
      <c r="A11" s="158" t="s">
        <v>270</v>
      </c>
      <c r="B11" s="154">
        <f t="shared" si="0"/>
        <v>16322252.959999993</v>
      </c>
      <c r="C11" s="154">
        <f t="shared" si="0"/>
        <v>11064171.859000001</v>
      </c>
      <c r="D11" s="154">
        <f t="shared" si="1"/>
        <v>67.785812939637253</v>
      </c>
      <c r="E11" s="154">
        <f>E14+E18+E27+E41+E55+E59+E76+E82+E98+E103+E115+E124+E138+E150+E161+E173+E185+E198+E202+E214+E222+E229+E241+E254+E268+E275+E285+E295+E305+E314+E322+E332+E343+E351+E360+E373+E382</f>
        <v>52873.5</v>
      </c>
      <c r="F11" s="154">
        <f>F14+F18+F27+F41+F55+F59+F76+F82+F98+F103+F115+F124+F138+F150+F161+F173+F185+F198+F202+F214+F222+F229+F241+F254+F268+F275+F285+F295+F305+F314+F322+F332+F343+F351+F360+F373+F382</f>
        <v>31052.886269999995</v>
      </c>
      <c r="G11" s="154">
        <f t="shared" ref="G11" si="2">F11/E11*100</f>
        <v>58.730529036284707</v>
      </c>
      <c r="H11" s="154">
        <f>H14+H18+H27+H41+H55+H59+H76+H82+H98+H103+H115+H124+H138+H150+H161+H173+H185+H198+H202+H214+H222+H229+H241+H254+H268+H275+H285+H295+H305+H314+H322+H332+H343+H351+H360+H373+H382</f>
        <v>12941.399999999998</v>
      </c>
      <c r="I11" s="154">
        <f>I14+I18+I27+I41+I55+I59+I76+I82+I98+I103+I115+I124+I138+I150+I161+I173+I185+I198+I202+I214+I222+I229+I241+I254+I268+I275+I285+I295+I305+I314+I322+I332+I343+I351+I360+I373+I382</f>
        <v>8535.1933600000011</v>
      </c>
      <c r="J11" s="154">
        <f>I11/H11*100</f>
        <v>65.952627690976257</v>
      </c>
      <c r="K11" s="154">
        <f>K14+K18+K27+K41+K55+K59+K76+K82+K98+K103+K115+K124+K138+K150+K161+K173+K185+K198+K202+K214+K222+K229+K241+K254+K268+K275+K285+K295+K305+K314+K322+K332+K343+K351+K360+K373+K382</f>
        <v>293108.59999999998</v>
      </c>
      <c r="L11" s="154">
        <f>L14+L18+L27+L41+L55+L59+L76+L82+L98+L103+L115+L124+L138+L150+L161+L173+L185+L198+L202+L214+L222+L229+L241+L254+L268+L275+L285+L295+L305+L314+L322+L332+L343+L351+L360+L373+L382</f>
        <v>190628.82983</v>
      </c>
      <c r="M11" s="154">
        <f>L11/K11*100</f>
        <v>65.036928234108458</v>
      </c>
      <c r="N11" s="154">
        <f>N14+N18+N27+N41+N55+N59+N76+N82+N98+N103+N115+N124+N138+N150+N161+N173+N185+N198+N202+N214+N222+N229+N241+N254+N268+N275+N285+N295+N305+N314+N322+N332+N343+N351+N360+N373+N382</f>
        <v>3293360.8</v>
      </c>
      <c r="O11" s="154">
        <f>O14+O18+O27+O41+O55+O59+O76+O82+O98+O103+O115+O124+O138+O150+O161+O173+O185+O198+O202+O214+O222+O229+O241+O254+O268+O275+O285+O295+O305+O314+O322+O332+O343+O351+O360+O373+O382</f>
        <v>2420444.7794000003</v>
      </c>
      <c r="P11" s="154">
        <f>O11/N11*100</f>
        <v>73.494673872355577</v>
      </c>
      <c r="Q11" s="154">
        <f>Q14+Q18+Q27+Q41+Q55+Q59+Q76+Q82+Q98+Q103+Q115+Q124+Q138+Q150+Q161+Q173+Q185+Q198+Q202+Q214+Q222+Q229+Q241+Q254+Q268+Q275+Q285+Q295+Q305+Q314+Q322+Q332+Q343+Q351+Q360+Q373+Q382</f>
        <v>217450.30000000002</v>
      </c>
      <c r="R11" s="154">
        <f>R14+R18+R27+R41+R55+R59+R76+R82+R98+R103+R115+R124+R138+R150+R161+R173+R185+R198+R202+R214+R222+R229+R241+R254+R268+R275+R285+R295+R305+R314+R322+R332+R343+R351+R360+R373+R382</f>
        <v>103952.92291000001</v>
      </c>
      <c r="S11" s="154">
        <f>R11/Q11*100</f>
        <v>47.805371116986272</v>
      </c>
      <c r="T11" s="154">
        <f>T14+T18+T27+T41+T55+T59+T76+T82+T98+T103+T115+T124+T138+T150+T161+T173+T185+T198+T202+T214+T222+T229+T241+T254+T268+T275+T285+T295+T305+T314+T322+T332+T343+T351+T360+T373+T382</f>
        <v>10356.999999999998</v>
      </c>
      <c r="U11" s="154">
        <f>U14+U18+U27+U41+U55+U59+U76+U82+U98+U103+U115+U124+U138+U150+U161+U173+U185+U198+U202+U214+U222+U229+U241+U254+U268+U275+U285+U295+U305+U314+U322+U332+U343+U351+U360+U373+U382</f>
        <v>6510.1294199999993</v>
      </c>
      <c r="V11" s="154">
        <f>U11/T11*100</f>
        <v>62.857288983296321</v>
      </c>
      <c r="W11" s="154">
        <f>W14+W18+W27+W41+W55+W59+W76+W82+W98+W103+W115+W124+W138+W150+W161+W173+W185+W198+W202+W214+W222+W229+W241+W254+W268+W275+W285+W295+W305+W314+W322+W332+W343+W351+W360+W373+W382</f>
        <v>11058184.799999995</v>
      </c>
      <c r="X11" s="154">
        <f>X14+X18+X27+X41+X55+X59+X76+X82+X98+X103+X115+X124+X138+X150+X161+X173+X185+X198+X202+X214+X222+X229+X241+X254+X268+X275+X285+X295+X305+X314+X322+X332+X343+X351+X360+X373+X382</f>
        <v>7413504.3978300011</v>
      </c>
      <c r="Y11" s="154">
        <f>X11/W11*100</f>
        <v>67.040879962776572</v>
      </c>
      <c r="Z11" s="154">
        <f>Z14+Z18+Z27+Z41+Z55+Z59+Z76+Z82+Z98+Z103+Z115+Z124+Z138+Z150+Z161+Z173+Z185+Z198+Z202+Z214+Z222+Z229+Z241+Z254+Z268+Z275+Z285+Z295+Z305+Z314+Z322+Z332+Z343+Z351+Z360+Z373+Z382</f>
        <v>49532.39999999998</v>
      </c>
      <c r="AA11" s="154">
        <f>AA14+AA18+AA27+AA41+AA55+AA59+AA76+AA82+AA98+AA103+AA115+AA124+AA138+AA150+AA161+AA173+AA185+AA198+AA202+AA214+AA222+AA229+AA241+AA254+AA268+AA275+AA285+AA295+AA305+AA314+AA322+AA332+AA343+AA351+AA360+AA373+AA382</f>
        <v>32664.857820000005</v>
      </c>
      <c r="AB11" s="154">
        <f>AA11/Z11*100</f>
        <v>65.94644681057251</v>
      </c>
      <c r="AC11" s="154">
        <f>AC14+AC18+AC27+AC41+AC55+AC59+AC76+AC82+AC98+AC103+AC115+AC124+AC138+AC150+AC161+AC173+AC185+AC198+AC202+AC214+AC222+AC229+AC241+AC254+AC268+AC275+AC285+AC295+AC305+AC314+AC322+AC332+AC343+AC351+AC360+AC373+AC382</f>
        <v>1317.6</v>
      </c>
      <c r="AD11" s="154">
        <f>AD14+AD18+AD27+AD41+AD55+AD59+AD76+AD82+AD98+AD103+AD115+AD124+AD138+AD150+AD161+AD173+AD185+AD198+AD202+AD214+AD222+AD229+AD241+AD254+AD268+AD275+AD285+AD295+AD305+AD314+AD322+AD332+AD343+AD351+AD360+AD373+AD382</f>
        <v>377.48179999999996</v>
      </c>
      <c r="AE11" s="154">
        <f>AD11/AC11*100</f>
        <v>28.649195506982387</v>
      </c>
      <c r="AF11" s="154">
        <f>AF14+AF18+AF27+AF41+AF55+AF59+AF76+AF82+AF98+AF103+AF115+AF124+AF138+AF150+AF161+AF173+AF185+AF198+AF202+AF214+AF222+AF229+AF241+AF254+AF268+AF275+AF285+AF295+AF305+AF314+AF322+AF332+AF343+AF351+AF360+AF373+AF382</f>
        <v>35920.099999999969</v>
      </c>
      <c r="AG11" s="154">
        <f>AG14+AG18+AG27+AG41+AG55+AG59+AG76+AG82+AG98+AG103+AG115+AG124+AG138+AG150+AG161+AG173+AG185+AG198+AG202+AG214+AG222+AG229+AG241+AG254+AG268+AG275+AG285+AG295+AG305+AG314+AG322+AG332+AG343+AG351+AG360+AG373+AG382</f>
        <v>23501.154879999991</v>
      </c>
      <c r="AH11" s="154">
        <f>AG11/AF11*100</f>
        <v>65.426195584088049</v>
      </c>
      <c r="AI11" s="154">
        <f>AI14+AI18+AI27+AI41+AI55+AI59+AI76+AI82+AI98+AI103+AI115+AI124+AI138+AI150+AI161+AI173+AI185+AI198+AI202+AI214+AI222+AI229+AI241+AI254+AI268+AI275+AI285+AI295+AI305+AI314+AI322+AI332+AI343+AI351+AI360+AI373+AI382</f>
        <v>364144.90000000008</v>
      </c>
      <c r="AJ11" s="154">
        <f>AJ14+AJ18+AJ27+AJ41+AJ55+AJ59+AJ76+AJ82+AJ98+AJ103+AJ115+AJ124+AJ138+AJ150+AJ161+AJ173+AJ185+AJ198+AJ202+AJ214+AJ222+AJ229+AJ241+AJ254+AJ268+AJ275+AJ285+AJ295+AJ305+AJ314+AJ322+AJ332+AJ343+AJ351+AJ360+AJ373+AJ382</f>
        <v>163349.39812999999</v>
      </c>
      <c r="AK11" s="154">
        <f>AJ11/AI11*100</f>
        <v>44.858351203051299</v>
      </c>
      <c r="AL11" s="154">
        <f>AL14+AL18+AL27+AL41+AL55+AL59+AL76+AL82+AL98+AL103+AL115+AL124+AL138+AL150+AL161+AL173+AL185+AL198+AL202+AL214+AL222+AL229+AL241+AL254+AL268+AL275+AL285+AL295+AL305+AL314+AL322+AL332+AL343+AL351+AL360+AL373+AL382</f>
        <v>25433.699999999993</v>
      </c>
      <c r="AM11" s="154">
        <f>AM14+AM18+AM27+AM41+AM55+AM59+AM76+AM82+AM98+AM103+AM115+AM124+AM138+AM150+AM161+AM173+AM185+AM198+AM202+AM214+AM222+AM229+AM241+AM254+AM268+AM275+AM285+AM295+AM305+AM314+AM322+AM332+AM343+AM351+AM360+AM373+AM382</f>
        <v>15770.882150000001</v>
      </c>
      <c r="AN11" s="154">
        <f>AM11/AL11*100</f>
        <v>62.007816990842876</v>
      </c>
      <c r="AO11" s="154">
        <f>AO14+AO18+AO27+AO41+AO55+AO59+AO76+AO82+AO98+AO103+AO115+AO124+AO138+AO150+AO161+AO173+AO185+AO198+AO202+AO214+AO222+AO229+AO241+AO254+AO268+AO275+AO285+AO295+AO305+AO314+AO322+AO332+AO343+AO351+AO360+AO373+AO382</f>
        <v>16042.100000000011</v>
      </c>
      <c r="AP11" s="154">
        <f>AP14+AP18+AP27+AP41+AP55+AP59+AP76+AP82+AP98+AP103+AP115+AP124+AP138+AP150+AP161+AP173+AP185+AP198+AP202+AP214+AP222+AP229+AP241+AP254+AP268+AP275+AP285+AP295+AP305+AP314+AP322+AP332+AP343+AP351+AP360+AP373+AP382</f>
        <v>9565.3944100000008</v>
      </c>
      <c r="AQ11" s="154">
        <f>AP11/AO11*100</f>
        <v>59.626821987146286</v>
      </c>
      <c r="AR11" s="154">
        <f>AR14+AR18+AR27+AR41+AR55+AR59+AR76+AR82+AR98+AR103+AR115+AR124+AR138+AR150+AR161+AR173+AR185+AR198+AR202+AR214+AR222+AR229+AR241+AR254+AR268+AR275+AR285+AR295+AR305+AR314+AR322+AR332+AR343+AR351+AR360+AR373+AR382</f>
        <v>81828.760000000009</v>
      </c>
      <c r="AS11" s="154">
        <f>AS14+AS18+AS27+AS41+AS55+AS59+AS76+AS82+AS98+AS103+AS115+AS124+AS138+AS150+AS161+AS173+AS185+AS198+AS202+AS214+AS222+AS229+AS241+AS254+AS268+AS275+AS285+AS295+AS305+AS314+AS322+AS332+AS343+AS351+AS360+AS373+AS382</f>
        <v>61371.9</v>
      </c>
      <c r="AT11" s="154">
        <f>AS11/AR11*100</f>
        <v>75.000403281193556</v>
      </c>
      <c r="AU11" s="154">
        <f>AU14+AU18+AU27+AU41+AU55+AU59+AU76+AU82+AU98+AU103+AU115+AU124+AU138+AU150+AU161+AU173+AU185+AU198+AU202+AU214+AU222+AU229+AU241+AU254+AU268+AU275+AU285+AU295+AU305+AU314+AU322+AU332+AU343+AU351+AU360+AU373+AU382</f>
        <v>17506.299999999996</v>
      </c>
      <c r="AV11" s="154">
        <f>AV14+AV18+AV27+AV41+AV55+AV59+AV76+AV82+AV98+AV103+AV115+AV124+AV138+AV150+AV161+AV173+AV185+AV198+AV202+AV214+AV222+AV229+AV241+AV254+AV268+AV275+AV285+AV295+AV305+AV314+AV322+AV332+AV343+AV351+AV360+AV373+AV382</f>
        <v>11379.134030000001</v>
      </c>
      <c r="AW11" s="154">
        <f>AV11/AU11*100</f>
        <v>65.000222948310054</v>
      </c>
      <c r="AX11" s="154">
        <f>AX14+AX18+AX27+AX41+AX55+AX59+AX76+AX82+AX98+AX103+AX115+AX124+AX138+AX150+AX161+AX173+AX185+AX198+AX202+AX214+AX222+AX229+AX241+AX254+AX268+AX275+AX285+AX295+AX305+AX314+AX322+AX332+AX343+AX351+AX360+AX373+AX382</f>
        <v>0</v>
      </c>
      <c r="AY11" s="154">
        <f>AY14+AY18+AY27+AY41+AY55+AY59+AY76+AY82+AY98+AY103+AY115+AY124+AY138+AY150+AY161+AY173+AY185+AY198+AY202+AY214+AY222+AY229+AY241+AY254+AY268+AY275+AY285+AY295+AY305+AY314+AY322+AY332+AY343+AY351+AY360+AY373+AY382</f>
        <v>0</v>
      </c>
      <c r="AZ11" s="154"/>
      <c r="BA11" s="154">
        <f>BA14+BA18+BA27+BA41+BA55+BA59+BA76+BA82+BA98+BA103+BA115+BA124+BA138+BA150+BA161+BA173+BA185+BA198+BA202+BA214+BA222+BA229+BA241+BA254+BA268+BA275+BA285+BA295+BA305+BA314+BA322+BA332+BA343+BA351+BA360+BA373+BA382</f>
        <v>13596.8</v>
      </c>
      <c r="BB11" s="154">
        <f>BB14+BB18+BB27+BB41+BB55+BB59+BB76+BB82+BB98+BB103+BB115+BB124+BB138+BB150+BB161+BB173+BB185+BB198+BB202+BB214+BB222+BB229+BB241+BB254+BB268+BB275+BB285+BB295+BB305+BB314+BB322+BB332+BB343+BB351+BB360+BB373+BB382</f>
        <v>6305.7613200000005</v>
      </c>
      <c r="BC11" s="154">
        <f>BB11/BA11*100</f>
        <v>46.37680424805837</v>
      </c>
      <c r="BD11" s="154">
        <f>BD14+BD18+BD27+BD41+BD55+BD59+BD76+BD82+BD98+BD103+BD115+BD124+BD138+BD150+BD161+BD173+BD185+BD198+BD202+BD214+BD222+BD229+BD241+BD254+BD268+BD275+BD285+BD295+BD305+BD314+BD322+BD332+BD343+BD351+BD360+BD373+BD382</f>
        <v>19523.000000000004</v>
      </c>
      <c r="BE11" s="154">
        <f>BE14+BE18+BE27+BE41+BE55+BE59+BE76+BE82+BE98+BE103+BE115+BE124+BE138+BE150+BE161+BE173+BE185+BE198+BE202+BE214+BE222+BE229+BE241+BE254+BE268+BE275+BE285+BE295+BE305+BE314+BE322+BE332+BE343+BE351+BE360+BE373+BE382</f>
        <v>12447.720620000002</v>
      </c>
      <c r="BF11" s="154">
        <f>BE11/BD11*100</f>
        <v>63.759261486451877</v>
      </c>
      <c r="BG11" s="154">
        <f>BG14+BG18+BG27+BG41+BG55+BG59+BG76+BG82+BG98+BG103+BG115+BG124+BG138+BG150+BG161+BG173+BG185+BG198+BG202+BG214+BG222+BG229+BG241+BG254+BG268+BG275+BG285+BG295+BG305+BG314+BG322+BG332+BG343+BG351+BG360+BG373+BG382</f>
        <v>747446</v>
      </c>
      <c r="BH11" s="154">
        <f>BH14+BH18+BH27+BH41+BH55+BH59+BH76+BH82+BH98+BH103+BH115+BH124+BH138+BH150+BH161+BH173+BH185+BH198+BH202+BH214+BH222+BH229+BH241+BH254+BH268+BH275+BH285+BH295+BH305+BH314+BH322+BH332+BH343+BH351+BH360+BH373+BH382</f>
        <v>547674.76725999999</v>
      </c>
      <c r="BI11" s="154">
        <f>BH11/BG11*100</f>
        <v>73.272820680022363</v>
      </c>
      <c r="BJ11" s="154">
        <f>BJ14+BJ18+BJ27+BJ41+BJ55+BJ59+BJ76+BJ82+BJ98+BJ103+BJ115+BJ124+BJ138+BJ150+BJ161+BJ173+BJ185+BJ198+BJ202+BJ214+BJ222+BJ229+BJ241+BJ254+BJ268+BJ275+BJ285+BJ295+BJ305+BJ314+BJ322+BJ332+BJ343+BJ351+BJ360+BJ373+BJ382</f>
        <v>10266.199999999999</v>
      </c>
      <c r="BK11" s="154">
        <f>BK14+BK18+BK27+BK41+BK55+BK59+BK76+BK82+BK98+BK103+BK115+BK124+BK138+BK150+BK161+BK173+BK185+BK198+BK202+BK214+BK222+BK229+BK241+BK254+BK268+BK275+BK285+BK295+BK305+BK314+BK322+BK332+BK343+BK351+BK360+BK373+BK382</f>
        <v>3939.6119699999999</v>
      </c>
      <c r="BL11" s="154">
        <f t="shared" ref="BL11" si="3">BK11/BJ11*100</f>
        <v>38.374588163098331</v>
      </c>
      <c r="BM11" s="154">
        <f>BM14+BM18+BM27+BM41+BM55+BM59+BM76+BM82+BM98+BM103+BM115+BM124+BM138+BM150+BM161+BM173+BM185+BM198+BM202+BM214+BM222+BM229+BM241+BM254+BM268+BM275+BM285+BM295+BM305+BM314+BM322+BM332+BM343+BM351+BM360+BM373+BM382</f>
        <v>1234.4999999999998</v>
      </c>
      <c r="BN11" s="154">
        <f>BN14+BN18+BN27+BN41+BN55+BN59+BN76+BN82+BN98+BN103+BN115+BN124+BN138+BN150+BN161+BN173+BN185+BN198+BN202+BN214+BN222+BN229+BN241+BN254+BN268+BN275+BN285+BN295+BN305+BN314+BN322+BN332+BN343+BN351+BN360+BN373+BN382</f>
        <v>1194.6555899999998</v>
      </c>
      <c r="BO11" s="154">
        <f>BN11/BM11*100</f>
        <v>96.772425273390041</v>
      </c>
      <c r="BP11" s="154">
        <f>BP14+BP18+BP27+BP41+BP55+BP59+BP76+BP82+BP98+BP103+BP115+BP124+BP138+BP150+BP161+BP173+BP185+BP198+BP202+BP214+BP222+BP229+BP241+BP254+BP268+BP275+BP285+BP295+BP305+BP314+BP322+BP332+BP343+BP351+BP360+BP373+BP382</f>
        <v>184.2</v>
      </c>
      <c r="BQ11" s="154">
        <f>BQ14+BQ18+BQ27+BQ41+BQ55+BQ59+BQ76+BQ82+BQ98+BQ103+BQ115+BQ124+BQ138+BQ150+BQ161+BQ173+BQ185+BQ198+BQ202+BQ214+BQ222+BQ229+BQ241+BQ254+BQ268+BQ275+BQ285+BQ295+BQ305+BQ314+BQ322+BQ332+BQ343+BQ351+BQ360+BQ373+BQ382</f>
        <v>0</v>
      </c>
      <c r="BR11" s="154"/>
    </row>
    <row r="12" spans="1:70" ht="24" customHeight="1" x14ac:dyDescent="0.25">
      <c r="A12" s="158" t="s">
        <v>144</v>
      </c>
      <c r="B12" s="154">
        <f t="shared" si="0"/>
        <v>53832.500000000015</v>
      </c>
      <c r="C12" s="154">
        <f t="shared" si="0"/>
        <v>33085.473160000001</v>
      </c>
      <c r="D12" s="154">
        <f t="shared" si="1"/>
        <v>61.46003466307527</v>
      </c>
      <c r="E12" s="154">
        <f>SUM(E15:E16)+SUM(E19:E25)+SUM(E28:E39)+SUM(E42:E53)+SUM(E56:E57)+SUM(E60:E74)+SUM(E77:E80)+SUM(E83:E96)+SUM(E99:E101)+SUM(E104:E113)+SUM(E116:E122)+SUM(E125:E136)+SUM(E139:E148)+SUM(E151:E159)+SUM(E162:E171)+SUM(E174:E183)+SUM(E186:E196)+SUM(E199:E200)+SUM(E203:E212)+SUM(E215:E220)+SUM(E223:E227)+SUM(E230:E239)+SUM(E242:E252)+SUM(E255:E266)+SUM(E269:E273)+SUM(E276:E283)+SUM(E286:E293)+SUM(E296:E303)+SUM(E306:E312)+SUM(E315:E320)+SUM(E323:E330)+SUM(E333:E341)+SUM(E344:E349)+SUM(E352:E358)+SUM(E361:E371)+SUM(E374:E380)+SUM(E383:E387)</f>
        <v>0</v>
      </c>
      <c r="F12" s="154">
        <f>SUM(F15:F16)+SUM(F19:F25)+SUM(F28:F39)+SUM(F42:F53)+SUM(F56:F57)+SUM(F60:F74)+SUM(F77:F80)+SUM(F83:F96)+SUM(F99:F101)+SUM(F104:F113)+SUM(F116:F122)+SUM(F125:F136)+SUM(F139:F148)+SUM(F151:F159)+SUM(F162:F171)+SUM(F174:F183)+SUM(F186:F196)+SUM(F199:F200)+SUM(F203:F212)+SUM(F215:F220)+SUM(F223:F227)+SUM(F230:F239)+SUM(F242:F252)+SUM(F255:F266)+SUM(F269:F273)+SUM(F276:F283)+SUM(F286:F293)+SUM(F296:F303)+SUM(F306:F312)+SUM(F315:F320)+SUM(F323:F330)+SUM(F333:F341)+SUM(F344:F349)+SUM(F352:F358)+SUM(F361:F371)+SUM(F374:F380)+SUM(F383:F387)</f>
        <v>0</v>
      </c>
      <c r="G12" s="154"/>
      <c r="H12" s="154">
        <f>SUM(H15:H16)+SUM(H19:H25)+SUM(H28:H39)+SUM(H42:H53)+SUM(H56:H57)+SUM(H60:H74)+SUM(H77:H80)+SUM(H83:H96)+SUM(H99:H101)+SUM(H104:H113)+SUM(H116:H122)+SUM(H125:H136)+SUM(H139:H148)+SUM(H151:H159)+SUM(H162:H171)+SUM(H174:H183)+SUM(H186:H196)+SUM(H199:H200)+SUM(H203:H212)+SUM(H215:H220)+SUM(H223:H227)+SUM(H230:H239)+SUM(H242:H252)+SUM(H255:H266)+SUM(H269:H273)+SUM(H276:H283)+SUM(H286:H293)+SUM(H296:H303)+SUM(H306:H312)+SUM(H315:H320)+SUM(H323:H330)+SUM(H333:H341)+SUM(H344:H349)+SUM(H352:H358)+SUM(H361:H371)+SUM(H374:H380)+SUM(H383:H387)</f>
        <v>0</v>
      </c>
      <c r="I12" s="154">
        <f>SUM(I15:I16)+SUM(I19:I25)+SUM(I28:I39)+SUM(I42:I53)+SUM(I56:I57)+SUM(I60:I74)+SUM(I77:I80)+SUM(I83:I96)+SUM(I99:I101)+SUM(I104:I113)+SUM(I116:I122)+SUM(I125:I136)+SUM(I139:I148)+SUM(I151:I159)+SUM(I162:I171)+SUM(I174:I183)+SUM(I186:I196)+SUM(I199:I200)+SUM(I203:I212)+SUM(I215:I220)+SUM(I223:I227)+SUM(I230:I239)+SUM(I242:I252)+SUM(I255:I266)+SUM(I269:I273)+SUM(I276:I283)+SUM(I286:I293)+SUM(I296:I303)+SUM(I306:I312)+SUM(I315:I320)+SUM(I323:I330)+SUM(I333:I341)+SUM(I344:I349)+SUM(I352:I358)+SUM(I361:I371)+SUM(I374:I380)+SUM(I383:I387)</f>
        <v>0</v>
      </c>
      <c r="J12" s="154"/>
      <c r="K12" s="154">
        <f>SUM(K15:K16)+SUM(K19:K25)+SUM(K28:K39)+SUM(K42:K53)+SUM(K56:K57)+SUM(K60:K74)+SUM(K77:K80)+SUM(K83:K96)+SUM(K99:K101)+SUM(K104:K113)+SUM(K116:K122)+SUM(K125:K136)+SUM(K139:K148)+SUM(K151:K159)+SUM(K162:K171)+SUM(K174:K183)+SUM(K186:K196)+SUM(K199:K200)+SUM(K203:K212)+SUM(K215:K220)+SUM(K223:K227)+SUM(K230:K239)+SUM(K242:K252)+SUM(K255:K266)+SUM(K269:K273)+SUM(K276:K283)+SUM(K286:K293)+SUM(K296:K303)+SUM(K306:K312)+SUM(K315:K320)+SUM(K323:K330)+SUM(K333:K341)+SUM(K344:K349)+SUM(K352:K358)+SUM(K361:K371)+SUM(K374:K380)+SUM(K383:K387)</f>
        <v>0</v>
      </c>
      <c r="L12" s="154">
        <f>SUM(L15:L16)+SUM(L19:L25)+SUM(L28:L39)+SUM(L42:L53)+SUM(L56:L57)+SUM(L60:L74)+SUM(L77:L80)+SUM(L83:L96)+SUM(L99:L101)+SUM(L104:L113)+SUM(L116:L122)+SUM(L125:L136)+SUM(L139:L148)+SUM(L151:L159)+SUM(L162:L171)+SUM(L174:L183)+SUM(L186:L196)+SUM(L199:L200)+SUM(L203:L212)+SUM(L215:L220)+SUM(L223:L227)+SUM(L230:L239)+SUM(L242:L252)+SUM(L255:L266)+SUM(L269:L273)+SUM(L276:L283)+SUM(L286:L293)+SUM(L296:L303)+SUM(L306:L312)+SUM(L315:L320)+SUM(L323:L330)+SUM(L333:L341)+SUM(L344:L349)+SUM(L352:L358)+SUM(L361:L371)+SUM(L374:L380)+SUM(L383:L387)</f>
        <v>0</v>
      </c>
      <c r="M12" s="154"/>
      <c r="N12" s="154">
        <f>SUM(N15:N16)+SUM(N19:N25)+SUM(N28:N39)+SUM(N42:N53)+SUM(N56:N57)+SUM(N60:N74)+SUM(N77:N80)+SUM(N83:N96)+SUM(N99:N101)+SUM(N104:N113)+SUM(N116:N122)+SUM(N125:N136)+SUM(N139:N148)+SUM(N151:N159)+SUM(N162:N171)+SUM(N174:N183)+SUM(N186:N196)+SUM(N199:N200)+SUM(N203:N212)+SUM(N215:N220)+SUM(N223:N227)+SUM(N230:N239)+SUM(N242:N252)+SUM(N255:N266)+SUM(N269:N273)+SUM(N276:N283)+SUM(N286:N293)+SUM(N296:N303)+SUM(N306:N312)+SUM(N315:N320)+SUM(N323:N330)+SUM(N333:N341)+SUM(N344:N349)+SUM(N352:N358)+SUM(N361:N371)+SUM(N374:N380)+SUM(N383:N387)</f>
        <v>0</v>
      </c>
      <c r="O12" s="154">
        <f>SUM(O15:O16)+SUM(O19:O25)+SUM(O28:O39)+SUM(O42:O53)+SUM(O56:O57)+SUM(O60:O74)+SUM(O77:O80)+SUM(O83:O96)+SUM(O99:O101)+SUM(O104:O113)+SUM(O116:O122)+SUM(O125:O136)+SUM(O139:O148)+SUM(O151:O159)+SUM(O162:O171)+SUM(O174:O183)+SUM(O186:O196)+SUM(O199:O200)+SUM(O203:O212)+SUM(O215:O220)+SUM(O223:O227)+SUM(O230:O239)+SUM(O242:O252)+SUM(O255:O266)+SUM(O269:O273)+SUM(O276:O283)+SUM(O286:O293)+SUM(O296:O303)+SUM(O306:O312)+SUM(O315:O320)+SUM(O323:O330)+SUM(O333:O341)+SUM(O344:O349)+SUM(O352:O358)+SUM(O361:O371)+SUM(O374:O380)+SUM(O383:O387)</f>
        <v>0</v>
      </c>
      <c r="P12" s="154"/>
      <c r="Q12" s="154">
        <f>SUM(Q15:Q16)+SUM(Q19:Q25)+SUM(Q28:Q39)+SUM(Q42:Q53)+SUM(Q56:Q57)+SUM(Q60:Q74)+SUM(Q77:Q80)+SUM(Q83:Q96)+SUM(Q99:Q101)+SUM(Q104:Q113)+SUM(Q116:Q122)+SUM(Q125:Q136)+SUM(Q139:Q148)+SUM(Q151:Q159)+SUM(Q162:Q171)+SUM(Q174:Q183)+SUM(Q186:Q196)+SUM(Q199:Q200)+SUM(Q203:Q212)+SUM(Q215:Q220)+SUM(Q223:Q227)+SUM(Q230:Q239)+SUM(Q242:Q252)+SUM(Q255:Q266)+SUM(Q269:Q273)+SUM(Q276:Q283)+SUM(Q286:Q293)+SUM(Q296:Q303)+SUM(Q306:Q312)+SUM(Q315:Q320)+SUM(Q323:Q330)+SUM(Q333:Q341)+SUM(Q344:Q349)+SUM(Q352:Q358)+SUM(Q361:Q371)+SUM(Q374:Q380)+SUM(Q383:Q387)</f>
        <v>0</v>
      </c>
      <c r="R12" s="154">
        <f>SUM(R15:R16)+SUM(R19:R25)+SUM(R28:R39)+SUM(R42:R53)+SUM(R56:R57)+SUM(R60:R74)+SUM(R77:R80)+SUM(R83:R96)+SUM(R99:R101)+SUM(R104:R113)+SUM(R116:R122)+SUM(R125:R136)+SUM(R139:R148)+SUM(R151:R159)+SUM(R162:R171)+SUM(R174:R183)+SUM(R186:R196)+SUM(R199:R200)+SUM(R203:R212)+SUM(R215:R220)+SUM(R223:R227)+SUM(R230:R239)+SUM(R242:R252)+SUM(R255:R266)+SUM(R269:R273)+SUM(R276:R283)+SUM(R286:R293)+SUM(R296:R303)+SUM(R306:R312)+SUM(R315:R320)+SUM(R323:R330)+SUM(R333:R341)+SUM(R344:R349)+SUM(R352:R358)+SUM(R361:R371)+SUM(R374:R380)+SUM(R383:R387)</f>
        <v>0</v>
      </c>
      <c r="S12" s="154"/>
      <c r="T12" s="154">
        <f>SUM(T15:T16)+SUM(T19:T25)+SUM(T28:T39)+SUM(T42:T53)+SUM(T56:T57)+SUM(T60:T74)+SUM(T77:T80)+SUM(T83:T96)+SUM(T99:T101)+SUM(T104:T113)+SUM(T116:T122)+SUM(T125:T136)+SUM(T139:T148)+SUM(T151:T159)+SUM(T162:T171)+SUM(T174:T183)+SUM(T186:T196)+SUM(T199:T200)+SUM(T203:T212)+SUM(T215:T220)+SUM(T223:T227)+SUM(T230:T239)+SUM(T242:T252)+SUM(T255:T266)+SUM(T269:T273)+SUM(T276:T283)+SUM(T286:T293)+SUM(T296:T303)+SUM(T306:T312)+SUM(T315:T320)+SUM(T323:T330)+SUM(T333:T341)+SUM(T344:T349)+SUM(T352:T358)+SUM(T361:T371)+SUM(T374:T380)+SUM(T383:T387)</f>
        <v>0</v>
      </c>
      <c r="U12" s="154">
        <f>SUM(U15:U16)+SUM(U19:U25)+SUM(U28:U39)+SUM(U42:U53)+SUM(U56:U57)+SUM(U60:U74)+SUM(U77:U80)+SUM(U83:U96)+SUM(U99:U101)+SUM(U104:U113)+SUM(U116:U122)+SUM(U125:U136)+SUM(U139:U148)+SUM(U151:U159)+SUM(U162:U171)+SUM(U174:U183)+SUM(U186:U196)+SUM(U199:U200)+SUM(U203:U212)+SUM(U215:U220)+SUM(U223:U227)+SUM(U230:U239)+SUM(U242:U252)+SUM(U255:U266)+SUM(U269:U273)+SUM(U276:U283)+SUM(U286:U293)+SUM(U296:U303)+SUM(U306:U312)+SUM(U315:U320)+SUM(U323:U330)+SUM(U333:U341)+SUM(U344:U349)+SUM(U352:U358)+SUM(U361:U371)+SUM(U374:U380)+SUM(U383:U387)</f>
        <v>0</v>
      </c>
      <c r="V12" s="154"/>
      <c r="W12" s="154">
        <f>SUM(W15:W16)+SUM(W19:W25)+SUM(W28:W39)+SUM(W42:W53)+SUM(W56:W57)+SUM(W60:W74)+SUM(W77:W80)+SUM(W83:W96)+SUM(W99:W101)+SUM(W104:W113)+SUM(W116:W122)+SUM(W125:W136)+SUM(W139:W148)+SUM(W151:W159)+SUM(W162:W171)+SUM(W174:W183)+SUM(W186:W196)+SUM(W199:W200)+SUM(W203:W212)+SUM(W215:W220)+SUM(W223:W227)+SUM(W230:W239)+SUM(W242:W252)+SUM(W255:W266)+SUM(W269:W273)+SUM(W276:W283)+SUM(W286:W293)+SUM(W296:W303)+SUM(W306:W312)+SUM(W315:W320)+SUM(W323:W330)+SUM(W333:W341)+SUM(W344:W349)+SUM(W352:W358)+SUM(W361:W371)+SUM(W374:W380)+SUM(W383:W387)</f>
        <v>0</v>
      </c>
      <c r="X12" s="154">
        <f>SUM(X15:X16)+SUM(X19:X25)+SUM(X28:X39)+SUM(X42:X53)+SUM(X56:X57)+SUM(X60:X74)+SUM(X77:X80)+SUM(X83:X96)+SUM(X99:X101)+SUM(X104:X113)+SUM(X116:X122)+SUM(X125:X136)+SUM(X139:X148)+SUM(X151:X159)+SUM(X162:X171)+SUM(X174:X183)+SUM(X186:X196)+SUM(X199:X200)+SUM(X203:X212)+SUM(X215:X220)+SUM(X223:X227)+SUM(X230:X239)+SUM(X242:X252)+SUM(X255:X266)+SUM(X269:X273)+SUM(X276:X283)+SUM(X286:X293)+SUM(X296:X303)+SUM(X306:X312)+SUM(X315:X320)+SUM(X323:X330)+SUM(X333:X341)+SUM(X344:X349)+SUM(X352:X358)+SUM(X361:X371)+SUM(X374:X380)+SUM(X383:X387)</f>
        <v>0</v>
      </c>
      <c r="Y12" s="154"/>
      <c r="Z12" s="154">
        <f>SUM(Z15:Z16)+SUM(Z19:Z25)+SUM(Z28:Z39)+SUM(Z42:Z53)+SUM(Z56:Z57)+SUM(Z60:Z74)+SUM(Z77:Z80)+SUM(Z83:Z96)+SUM(Z99:Z101)+SUM(Z104:Z113)+SUM(Z116:Z122)+SUM(Z125:Z136)+SUM(Z139:Z148)+SUM(Z151:Z159)+SUM(Z162:Z171)+SUM(Z174:Z183)+SUM(Z186:Z196)+SUM(Z199:Z200)+SUM(Z203:Z212)+SUM(Z215:Z220)+SUM(Z223:Z227)+SUM(Z230:Z239)+SUM(Z242:Z252)+SUM(Z255:Z266)+SUM(Z269:Z273)+SUM(Z276:Z283)+SUM(Z286:Z293)+SUM(Z296:Z303)+SUM(Z306:Z312)+SUM(Z315:Z320)+SUM(Z323:Z330)+SUM(Z333:Z341)+SUM(Z344:Z349)+SUM(Z352:Z358)+SUM(Z361:Z371)+SUM(Z374:Z380)+SUM(Z383:Z387)</f>
        <v>0</v>
      </c>
      <c r="AA12" s="154">
        <f>SUM(AA15:AA16)+SUM(AA19:AA25)+SUM(AA28:AA39)+SUM(AA42:AA53)+SUM(AA56:AA57)+SUM(AA60:AA74)+SUM(AA77:AA80)+SUM(AA83:AA96)+SUM(AA99:AA101)+SUM(AA104:AA113)+SUM(AA116:AA122)+SUM(AA125:AA136)+SUM(AA139:AA148)+SUM(AA151:AA159)+SUM(AA162:AA171)+SUM(AA174:AA183)+SUM(AA186:AA196)+SUM(AA199:AA200)+SUM(AA203:AA212)+SUM(AA215:AA220)+SUM(AA223:AA227)+SUM(AA230:AA239)+SUM(AA242:AA252)+SUM(AA255:AA266)+SUM(AA269:AA273)+SUM(AA276:AA283)+SUM(AA286:AA293)+SUM(AA296:AA303)+SUM(AA306:AA312)+SUM(AA315:AA320)+SUM(AA323:AA330)+SUM(AA333:AA341)+SUM(AA344:AA349)+SUM(AA352:AA358)+SUM(AA361:AA371)+SUM(AA374:AA380)+SUM(AA383:AA387)</f>
        <v>0</v>
      </c>
      <c r="AB12" s="154"/>
      <c r="AC12" s="154">
        <f>SUM(AC15:AC16)+SUM(AC19:AC25)+SUM(AC28:AC39)+SUM(AC42:AC53)+SUM(AC56:AC57)+SUM(AC60:AC74)+SUM(AC77:AC80)+SUM(AC83:AC96)+SUM(AC99:AC101)+SUM(AC104:AC113)+SUM(AC116:AC122)+SUM(AC125:AC136)+SUM(AC139:AC148)+SUM(AC151:AC159)+SUM(AC162:AC171)+SUM(AC174:AC183)+SUM(AC186:AC196)+SUM(AC199:AC200)+SUM(AC203:AC212)+SUM(AC215:AC220)+SUM(AC223:AC227)+SUM(AC230:AC239)+SUM(AC242:AC252)+SUM(AC255:AC266)+SUM(AC269:AC273)+SUM(AC276:AC283)+SUM(AC286:AC293)+SUM(AC296:AC303)+SUM(AC306:AC312)+SUM(AC315:AC320)+SUM(AC323:AC330)+SUM(AC333:AC341)+SUM(AC344:AC349)+SUM(AC352:AC358)+SUM(AC361:AC371)+SUM(AC374:AC380)+SUM(AC383:AC387)</f>
        <v>0</v>
      </c>
      <c r="AD12" s="154">
        <f>SUM(AD15:AD16)+SUM(AD19:AD25)+SUM(AD28:AD39)+SUM(AD42:AD53)+SUM(AD56:AD57)+SUM(AD60:AD74)+SUM(AD77:AD80)+SUM(AD83:AD96)+SUM(AD99:AD101)+SUM(AD104:AD113)+SUM(AD116:AD122)+SUM(AD125:AD136)+SUM(AD139:AD148)+SUM(AD151:AD159)+SUM(AD162:AD171)+SUM(AD174:AD183)+SUM(AD186:AD196)+SUM(AD199:AD200)+SUM(AD203:AD212)+SUM(AD215:AD220)+SUM(AD223:AD227)+SUM(AD230:AD239)+SUM(AD242:AD252)+SUM(AD255:AD266)+SUM(AD269:AD273)+SUM(AD276:AD283)+SUM(AD286:AD293)+SUM(AD296:AD303)+SUM(AD306:AD312)+SUM(AD315:AD320)+SUM(AD323:AD330)+SUM(AD333:AD341)+SUM(AD344:AD349)+SUM(AD352:AD358)+SUM(AD361:AD371)+SUM(AD374:AD380)+SUM(AD383:AD387)</f>
        <v>0</v>
      </c>
      <c r="AE12" s="154"/>
      <c r="AF12" s="154">
        <f>SUM(AF15:AF16)+SUM(AF19:AF25)+SUM(AF28:AF39)+SUM(AF42:AF53)+SUM(AF56:AF57)+SUM(AF60:AF74)+SUM(AF77:AF80)+SUM(AF83:AF96)+SUM(AF99:AF101)+SUM(AF104:AF113)+SUM(AF116:AF122)+SUM(AF125:AF136)+SUM(AF139:AF148)+SUM(AF151:AF159)+SUM(AF162:AF171)+SUM(AF174:AF183)+SUM(AF186:AF196)+SUM(AF199:AF200)+SUM(AF203:AF212)+SUM(AF215:AF220)+SUM(AF223:AF227)+SUM(AF230:AF239)+SUM(AF242:AF252)+SUM(AF255:AF266)+SUM(AF269:AF273)+SUM(AF276:AF283)+SUM(AF286:AF293)+SUM(AF296:AF303)+SUM(AF306:AF312)+SUM(AF315:AF320)+SUM(AF323:AF330)+SUM(AF333:AF341)+SUM(AF344:AF349)+SUM(AF352:AF358)+SUM(AF361:AF371)+SUM(AF374:AF380)+SUM(AF383:AF387)</f>
        <v>0</v>
      </c>
      <c r="AG12" s="154">
        <f>SUM(AG15:AG16)+SUM(AG19:AG25)+SUM(AG28:AG39)+SUM(AG42:AG53)+SUM(AG56:AG57)+SUM(AG60:AG74)+SUM(AG77:AG80)+SUM(AG83:AG96)+SUM(AG99:AG101)+SUM(AG104:AG113)+SUM(AG116:AG122)+SUM(AG125:AG136)+SUM(AG139:AG148)+SUM(AG151:AG159)+SUM(AG162:AG171)+SUM(AG174:AG183)+SUM(AG186:AG196)+SUM(AG199:AG200)+SUM(AG203:AG212)+SUM(AG215:AG220)+SUM(AG223:AG227)+SUM(AG230:AG239)+SUM(AG242:AG252)+SUM(AG255:AG266)+SUM(AG269:AG273)+SUM(AG276:AG283)+SUM(AG286:AG293)+SUM(AG296:AG303)+SUM(AG306:AG312)+SUM(AG315:AG320)+SUM(AG323:AG330)+SUM(AG333:AG341)+SUM(AG344:AG349)+SUM(AG352:AG358)+SUM(AG361:AG371)+SUM(AG374:AG380)+SUM(AG383:AG387)</f>
        <v>0</v>
      </c>
      <c r="AH12" s="154"/>
      <c r="AI12" s="154">
        <f>SUM(AI15:AI16)+SUM(AI19:AI25)+SUM(AI28:AI39)+SUM(AI42:AI53)+SUM(AI56:AI57)+SUM(AI60:AI74)+SUM(AI77:AI80)+SUM(AI83:AI96)+SUM(AI99:AI101)+SUM(AI104:AI113)+SUM(AI116:AI122)+SUM(AI125:AI136)+SUM(AI139:AI148)+SUM(AI151:AI159)+SUM(AI162:AI171)+SUM(AI174:AI183)+SUM(AI186:AI196)+SUM(AI199:AI200)+SUM(AI203:AI212)+SUM(AI215:AI220)+SUM(AI223:AI227)+SUM(AI230:AI239)+SUM(AI242:AI252)+SUM(AI255:AI266)+SUM(AI269:AI273)+SUM(AI276:AI283)+SUM(AI286:AI293)+SUM(AI296:AI303)+SUM(AI306:AI312)+SUM(AI315:AI320)+SUM(AI323:AI330)+SUM(AI333:AI341)+SUM(AI344:AI349)+SUM(AI352:AI358)+SUM(AI361:AI371)+SUM(AI374:AI380)+SUM(AI383:AI387)</f>
        <v>0</v>
      </c>
      <c r="AJ12" s="154">
        <f>SUM(AJ15:AJ16)+SUM(AJ19:AJ25)+SUM(AJ28:AJ39)+SUM(AJ42:AJ53)+SUM(AJ56:AJ57)+SUM(AJ60:AJ74)+SUM(AJ77:AJ80)+SUM(AJ83:AJ96)+SUM(AJ99:AJ101)+SUM(AJ104:AJ113)+SUM(AJ116:AJ122)+SUM(AJ125:AJ136)+SUM(AJ139:AJ148)+SUM(AJ151:AJ159)+SUM(AJ162:AJ171)+SUM(AJ174:AJ183)+SUM(AJ186:AJ196)+SUM(AJ199:AJ200)+SUM(AJ203:AJ212)+SUM(AJ215:AJ220)+SUM(AJ223:AJ227)+SUM(AJ230:AJ239)+SUM(AJ242:AJ252)+SUM(AJ255:AJ266)+SUM(AJ269:AJ273)+SUM(AJ276:AJ283)+SUM(AJ286:AJ293)+SUM(AJ296:AJ303)+SUM(AJ306:AJ312)+SUM(AJ315:AJ320)+SUM(AJ323:AJ330)+SUM(AJ333:AJ341)+SUM(AJ344:AJ349)+SUM(AJ352:AJ358)+SUM(AJ361:AJ371)+SUM(AJ374:AJ380)+SUM(AJ383:AJ387)</f>
        <v>0</v>
      </c>
      <c r="AK12" s="154"/>
      <c r="AL12" s="154">
        <f>SUM(AL15:AL16)+SUM(AL19:AL25)+SUM(AL28:AL39)+SUM(AL42:AL53)+SUM(AL56:AL57)+SUM(AL60:AL74)+SUM(AL77:AL80)+SUM(AL83:AL96)+SUM(AL99:AL101)+SUM(AL104:AL113)+SUM(AL116:AL122)+SUM(AL125:AL136)+SUM(AL139:AL148)+SUM(AL151:AL159)+SUM(AL162:AL171)+SUM(AL174:AL183)+SUM(AL186:AL196)+SUM(AL199:AL200)+SUM(AL203:AL212)+SUM(AL215:AL220)+SUM(AL223:AL227)+SUM(AL230:AL239)+SUM(AL242:AL252)+SUM(AL255:AL266)+SUM(AL269:AL273)+SUM(AL276:AL283)+SUM(AL286:AL293)+SUM(AL296:AL303)+SUM(AL306:AL312)+SUM(AL315:AL320)+SUM(AL323:AL330)+SUM(AL333:AL341)+SUM(AL344:AL349)+SUM(AL352:AL358)+SUM(AL361:AL371)+SUM(AL374:AL380)+SUM(AL383:AL387)</f>
        <v>0</v>
      </c>
      <c r="AM12" s="154">
        <f>SUM(AM15:AM16)+SUM(AM19:AM25)+SUM(AM28:AM39)+SUM(AM42:AM53)+SUM(AM56:AM57)+SUM(AM60:AM74)+SUM(AM77:AM80)+SUM(AM83:AM96)+SUM(AM99:AM101)+SUM(AM104:AM113)+SUM(AM116:AM122)+SUM(AM125:AM136)+SUM(AM139:AM148)+SUM(AM151:AM159)+SUM(AM162:AM171)+SUM(AM174:AM183)+SUM(AM186:AM196)+SUM(AM199:AM200)+SUM(AM203:AM212)+SUM(AM215:AM220)+SUM(AM223:AM227)+SUM(AM230:AM239)+SUM(AM242:AM252)+SUM(AM255:AM266)+SUM(AM269:AM273)+SUM(AM276:AM283)+SUM(AM286:AM293)+SUM(AM296:AM303)+SUM(AM306:AM312)+SUM(AM315:AM320)+SUM(AM323:AM330)+SUM(AM333:AM341)+SUM(AM344:AM349)+SUM(AM352:AM358)+SUM(AM361:AM371)+SUM(AM374:AM380)+SUM(AM383:AM387)</f>
        <v>0</v>
      </c>
      <c r="AN12" s="154"/>
      <c r="AO12" s="154">
        <f>SUM(AO15:AO16)+SUM(AO19:AO25)+SUM(AO28:AO39)+SUM(AO42:AO53)+SUM(AO56:AO57)+SUM(AO60:AO74)+SUM(AO77:AO80)+SUM(AO83:AO96)+SUM(AO99:AO101)+SUM(AO104:AO113)+SUM(AO116:AO122)+SUM(AO125:AO136)+SUM(AO139:AO148)+SUM(AO151:AO159)+SUM(AO162:AO171)+SUM(AO174:AO183)+SUM(AO186:AO196)+SUM(AO199:AO200)+SUM(AO203:AO212)+SUM(AO215:AO220)+SUM(AO223:AO227)+SUM(AO230:AO239)+SUM(AO242:AO252)+SUM(AO255:AO266)+SUM(AO269:AO273)+SUM(AO276:AO283)+SUM(AO286:AO293)+SUM(AO296:AO303)+SUM(AO306:AO312)+SUM(AO315:AO320)+SUM(AO323:AO330)+SUM(AO333:AO341)+SUM(AO344:AO349)+SUM(AO352:AO358)+SUM(AO361:AO371)+SUM(AO374:AO380)+SUM(AO383:AO387)</f>
        <v>0</v>
      </c>
      <c r="AP12" s="154">
        <f>SUM(AP15:AP16)+SUM(AP19:AP25)+SUM(AP28:AP39)+SUM(AP42:AP53)+SUM(AP56:AP57)+SUM(AP60:AP74)+SUM(AP77:AP80)+SUM(AP83:AP96)+SUM(AP99:AP101)+SUM(AP104:AP113)+SUM(AP116:AP122)+SUM(AP125:AP136)+SUM(AP139:AP148)+SUM(AP151:AP159)+SUM(AP162:AP171)+SUM(AP174:AP183)+SUM(AP186:AP196)+SUM(AP199:AP200)+SUM(AP203:AP212)+SUM(AP215:AP220)+SUM(AP223:AP227)+SUM(AP230:AP239)+SUM(AP242:AP252)+SUM(AP255:AP266)+SUM(AP269:AP273)+SUM(AP276:AP283)+SUM(AP286:AP293)+SUM(AP296:AP303)+SUM(AP306:AP312)+SUM(AP315:AP320)+SUM(AP323:AP330)+SUM(AP333:AP341)+SUM(AP344:AP349)+SUM(AP352:AP358)+SUM(AP361:AP371)+SUM(AP374:AP380)+SUM(AP383:AP387)</f>
        <v>0</v>
      </c>
      <c r="AQ12" s="154"/>
      <c r="AR12" s="154">
        <f>SUM(AR15:AR16)+SUM(AR19:AR25)+SUM(AR28:AR39)+SUM(AR42:AR53)+SUM(AR56:AR57)+SUM(AR60:AR74)+SUM(AR77:AR80)+SUM(AR83:AR96)+SUM(AR99:AR101)+SUM(AR104:AR113)+SUM(AR116:AR122)+SUM(AR125:AR136)+SUM(AR139:AR148)+SUM(AR151:AR159)+SUM(AR162:AR171)+SUM(AR174:AR183)+SUM(AR186:AR196)+SUM(AR199:AR200)+SUM(AR203:AR212)+SUM(AR215:AR220)+SUM(AR223:AR227)+SUM(AR230:AR239)+SUM(AR242:AR252)+SUM(AR255:AR266)+SUM(AR269:AR273)+SUM(AR276:AR283)+SUM(AR286:AR293)+SUM(AR296:AR303)+SUM(AR306:AR312)+SUM(AR315:AR320)+SUM(AR323:AR330)+SUM(AR333:AR341)+SUM(AR344:AR349)+SUM(AR352:AR358)+SUM(AR361:AR371)+SUM(AR374:AR380)+SUM(AR383:AR387)</f>
        <v>0</v>
      </c>
      <c r="AS12" s="154">
        <f>SUM(AS15:AS16)+SUM(AS19:AS25)+SUM(AS28:AS39)+SUM(AS42:AS53)+SUM(AS56:AS57)+SUM(AS60:AS74)+SUM(AS77:AS80)+SUM(AS83:AS96)+SUM(AS99:AS101)+SUM(AS104:AS113)+SUM(AS116:AS122)+SUM(AS125:AS136)+SUM(AS139:AS148)+SUM(AS151:AS159)+SUM(AS162:AS171)+SUM(AS174:AS183)+SUM(AS186:AS196)+SUM(AS199:AS200)+SUM(AS203:AS212)+SUM(AS215:AS220)+SUM(AS223:AS227)+SUM(AS230:AS239)+SUM(AS242:AS252)+SUM(AS255:AS266)+SUM(AS269:AS273)+SUM(AS276:AS283)+SUM(AS286:AS293)+SUM(AS296:AS303)+SUM(AS306:AS312)+SUM(AS315:AS320)+SUM(AS323:AS330)+SUM(AS333:AS341)+SUM(AS344:AS349)+SUM(AS352:AS358)+SUM(AS361:AS371)+SUM(AS374:AS380)+SUM(AS383:AS387)</f>
        <v>0</v>
      </c>
      <c r="AT12" s="154"/>
      <c r="AU12" s="154">
        <f>SUM(AU15:AU16)+SUM(AU19:AU25)+SUM(AU28:AU39)+SUM(AU42:AU53)+SUM(AU56:AU57)+SUM(AU60:AU74)+SUM(AU77:AU80)+SUM(AU83:AU96)+SUM(AU99:AU101)+SUM(AU104:AU113)+SUM(AU116:AU122)+SUM(AU125:AU136)+SUM(AU139:AU148)+SUM(AU151:AU159)+SUM(AU162:AU171)+SUM(AU174:AU183)+SUM(AU186:AU196)+SUM(AU199:AU200)+SUM(AU203:AU212)+SUM(AU215:AU220)+SUM(AU223:AU227)+SUM(AU230:AU239)+SUM(AU242:AU252)+SUM(AU255:AU266)+SUM(AU269:AU273)+SUM(AU276:AU283)+SUM(AU286:AU293)+SUM(AU296:AU303)+SUM(AU306:AU312)+SUM(AU315:AU320)+SUM(AU323:AU330)+SUM(AU333:AU341)+SUM(AU344:AU349)+SUM(AU352:AU358)+SUM(AU361:AU371)+SUM(AU374:AU380)+SUM(AU383:AU387)</f>
        <v>0</v>
      </c>
      <c r="AV12" s="154">
        <f>SUM(AV15:AV16)+SUM(AV19:AV25)+SUM(AV28:AV39)+SUM(AV42:AV53)+SUM(AV56:AV57)+SUM(AV60:AV74)+SUM(AV77:AV80)+SUM(AV83:AV96)+SUM(AV99:AV101)+SUM(AV104:AV113)+SUM(AV116:AV122)+SUM(AV125:AV136)+SUM(AV139:AV148)+SUM(AV151:AV159)+SUM(AV162:AV171)+SUM(AV174:AV183)+SUM(AV186:AV196)+SUM(AV199:AV200)+SUM(AV203:AV212)+SUM(AV215:AV220)+SUM(AV223:AV227)+SUM(AV230:AV239)+SUM(AV242:AV252)+SUM(AV255:AV266)+SUM(AV269:AV273)+SUM(AV276:AV283)+SUM(AV286:AV293)+SUM(AV296:AV303)+SUM(AV306:AV312)+SUM(AV315:AV320)+SUM(AV323:AV330)+SUM(AV333:AV341)+SUM(AV344:AV349)+SUM(AV352:AV358)+SUM(AV361:AV371)+SUM(AV374:AV380)+SUM(AV383:AV387)</f>
        <v>0</v>
      </c>
      <c r="AW12" s="154"/>
      <c r="AX12" s="154">
        <f>SUM(AX15:AX16)+SUM(AX19:AX25)+SUM(AX28:AX39)+SUM(AX42:AX53)+SUM(AX56:AX57)+SUM(AX60:AX74)+SUM(AX77:AX80)+SUM(AX83:AX96)+SUM(AX99:AX101)+SUM(AX104:AX113)+SUM(AX116:AX122)+SUM(AX125:AX136)+SUM(AX139:AX148)+SUM(AX151:AX159)+SUM(AX162:AX171)+SUM(AX174:AX183)+SUM(AX186:AX196)+SUM(AX199:AX200)+SUM(AX203:AX212)+SUM(AX215:AX220)+SUM(AX223:AX227)+SUM(AX230:AX239)+SUM(AX242:AX252)+SUM(AX255:AX266)+SUM(AX269:AX273)+SUM(AX276:AX283)+SUM(AX286:AX293)+SUM(AX296:AX303)+SUM(AX306:AX312)+SUM(AX315:AX320)+SUM(AX323:AX330)+SUM(AX333:AX341)+SUM(AX344:AX349)+SUM(AX352:AX358)+SUM(AX361:AX371)+SUM(AX374:AX380)+SUM(AX383:AX387)</f>
        <v>53832.500000000015</v>
      </c>
      <c r="AY12" s="154">
        <f>SUM(AY15:AY16)+SUM(AY19:AY25)+SUM(AY28:AY39)+SUM(AY42:AY53)+SUM(AY56:AY57)+SUM(AY60:AY74)+SUM(AY77:AY80)+SUM(AY83:AY96)+SUM(AY99:AY101)+SUM(AY104:AY113)+SUM(AY116:AY122)+SUM(AY125:AY136)+SUM(AY139:AY148)+SUM(AY151:AY159)+SUM(AY162:AY171)+SUM(AY174:AY183)+SUM(AY186:AY196)+SUM(AY199:AY200)+SUM(AY203:AY212)+SUM(AY215:AY220)+SUM(AY223:AY227)+SUM(AY230:AY239)+SUM(AY242:AY252)+SUM(AY255:AY266)+SUM(AY269:AY273)+SUM(AY276:AY283)+SUM(AY286:AY293)+SUM(AY296:AY303)+SUM(AY306:AY312)+SUM(AY315:AY320)+SUM(AY323:AY330)+SUM(AY333:AY341)+SUM(AY344:AY349)+SUM(AY352:AY358)+SUM(AY361:AY371)+SUM(AY374:AY380)+SUM(AY383:AY387)</f>
        <v>33085.473160000001</v>
      </c>
      <c r="AZ12" s="154">
        <f t="shared" ref="AZ12:AZ13" si="4">AY12/AX12*100</f>
        <v>61.46003466307527</v>
      </c>
      <c r="BA12" s="154">
        <f>SUM(BA15:BA16)+SUM(BA19:BA25)+SUM(BA28:BA39)+SUM(BA42:BA53)+SUM(BA56:BA57)+SUM(BA60:BA74)+SUM(BA77:BA80)+SUM(BA83:BA96)+SUM(BA99:BA101)+SUM(BA104:BA113)+SUM(BA116:BA122)+SUM(BA125:BA136)+SUM(BA139:BA148)+SUM(BA151:BA159)+SUM(BA162:BA171)+SUM(BA174:BA183)+SUM(BA186:BA196)+SUM(BA199:BA200)+SUM(BA203:BA212)+SUM(BA215:BA220)+SUM(BA223:BA227)+SUM(BA230:BA239)+SUM(BA242:BA252)+SUM(BA255:BA266)+SUM(BA269:BA273)+SUM(BA276:BA283)+SUM(BA286:BA293)+SUM(BA296:BA303)+SUM(BA306:BA312)+SUM(BA315:BA320)+SUM(BA323:BA330)+SUM(BA333:BA341)+SUM(BA344:BA349)+SUM(BA352:BA358)+SUM(BA361:BA371)+SUM(BA374:BA380)+SUM(BA383:BA387)</f>
        <v>0</v>
      </c>
      <c r="BB12" s="154">
        <f>SUM(BB15:BB16)+SUM(BB19:BB25)+SUM(BB28:BB39)+SUM(BB42:BB53)+SUM(BB56:BB57)+SUM(BB60:BB74)+SUM(BB77:BB80)+SUM(BB83:BB96)+SUM(BB99:BB101)+SUM(BB104:BB113)+SUM(BB116:BB122)+SUM(BB125:BB136)+SUM(BB139:BB148)+SUM(BB151:BB159)+SUM(BB162:BB171)+SUM(BB174:BB183)+SUM(BB186:BB196)+SUM(BB199:BB200)+SUM(BB203:BB212)+SUM(BB215:BB220)+SUM(BB223:BB227)+SUM(BB230:BB239)+SUM(BB242:BB252)+SUM(BB255:BB266)+SUM(BB269:BB273)+SUM(BB276:BB283)+SUM(BB286:BB293)+SUM(BB296:BB303)+SUM(BB306:BB312)+SUM(BB315:BB320)+SUM(BB323:BB330)+SUM(BB333:BB341)+SUM(BB344:BB349)+SUM(BB352:BB358)+SUM(BB361:BB371)+SUM(BB374:BB380)+SUM(BB383:BB387)</f>
        <v>0</v>
      </c>
      <c r="BC12" s="154"/>
      <c r="BD12" s="154">
        <f>SUM(BD15:BD16)+SUM(BD19:BD25)+SUM(BD28:BD39)+SUM(BD42:BD53)+SUM(BD56:BD57)+SUM(BD60:BD74)+SUM(BD77:BD80)+SUM(BD83:BD96)+SUM(BD99:BD101)+SUM(BD104:BD113)+SUM(BD116:BD122)+SUM(BD125:BD136)+SUM(BD139:BD148)+SUM(BD151:BD159)+SUM(BD162:BD171)+SUM(BD174:BD183)+SUM(BD186:BD196)+SUM(BD199:BD200)+SUM(BD203:BD212)+SUM(BD215:BD220)+SUM(BD223:BD227)+SUM(BD230:BD239)+SUM(BD242:BD252)+SUM(BD255:BD266)+SUM(BD269:BD273)+SUM(BD276:BD283)+SUM(BD286:BD293)+SUM(BD296:BD303)+SUM(BD306:BD312)+SUM(BD315:BD320)+SUM(BD323:BD330)+SUM(BD333:BD341)+SUM(BD344:BD349)+SUM(BD352:BD358)+SUM(BD361:BD371)+SUM(BD374:BD380)+SUM(BD383:BD387)</f>
        <v>0</v>
      </c>
      <c r="BE12" s="154">
        <f>SUM(BE15:BE16)+SUM(BE19:BE25)+SUM(BE28:BE39)+SUM(BE42:BE53)+SUM(BE56:BE57)+SUM(BE60:BE74)+SUM(BE77:BE80)+SUM(BE83:BE96)+SUM(BE99:BE101)+SUM(BE104:BE113)+SUM(BE116:BE122)+SUM(BE125:BE136)+SUM(BE139:BE148)+SUM(BE151:BE159)+SUM(BE162:BE171)+SUM(BE174:BE183)+SUM(BE186:BE196)+SUM(BE199:BE200)+SUM(BE203:BE212)+SUM(BE215:BE220)+SUM(BE223:BE227)+SUM(BE230:BE239)+SUM(BE242:BE252)+SUM(BE255:BE266)+SUM(BE269:BE273)+SUM(BE276:BE283)+SUM(BE286:BE293)+SUM(BE296:BE303)+SUM(BE306:BE312)+SUM(BE315:BE320)+SUM(BE323:BE330)+SUM(BE333:BE341)+SUM(BE344:BE349)+SUM(BE352:BE358)+SUM(BE361:BE371)+SUM(BE374:BE380)+SUM(BE383:BE387)</f>
        <v>0</v>
      </c>
      <c r="BF12" s="154"/>
      <c r="BG12" s="154">
        <f>SUM(BG15:BG16)+SUM(BG19:BG25)+SUM(BG28:BG39)+SUM(BG42:BG53)+SUM(BG56:BG57)+SUM(BG60:BG74)+SUM(BG77:BG80)+SUM(BG83:BG96)+SUM(BG99:BG101)+SUM(BG104:BG113)+SUM(BG116:BG122)+SUM(BG125:BG136)+SUM(BG139:BG148)+SUM(BG151:BG159)+SUM(BG162:BG171)+SUM(BG174:BG183)+SUM(BG186:BG196)+SUM(BG199:BG200)+SUM(BG203:BG212)+SUM(BG215:BG220)+SUM(BG223:BG227)+SUM(BG230:BG239)+SUM(BG242:BG252)+SUM(BG255:BG266)+SUM(BG269:BG273)+SUM(BG276:BG283)+SUM(BG286:BG293)+SUM(BG296:BG303)+SUM(BG306:BG312)+SUM(BG315:BG320)+SUM(BG323:BG330)+SUM(BG333:BG341)+SUM(BG344:BG349)+SUM(BG352:BG358)+SUM(BG361:BG371)+SUM(BG374:BG380)+SUM(BG383:BG387)</f>
        <v>0</v>
      </c>
      <c r="BH12" s="154">
        <f>SUM(BH15:BH16)+SUM(BH19:BH25)+SUM(BH28:BH39)+SUM(BH42:BH53)+SUM(BH56:BH57)+SUM(BH60:BH74)+SUM(BH77:BH80)+SUM(BH83:BH96)+SUM(BH99:BH101)+SUM(BH104:BH113)+SUM(BH116:BH122)+SUM(BH125:BH136)+SUM(BH139:BH148)+SUM(BH151:BH159)+SUM(BH162:BH171)+SUM(BH174:BH183)+SUM(BH186:BH196)+SUM(BH199:BH200)+SUM(BH203:BH212)+SUM(BH215:BH220)+SUM(BH223:BH227)+SUM(BH230:BH239)+SUM(BH242:BH252)+SUM(BH255:BH266)+SUM(BH269:BH273)+SUM(BH276:BH283)+SUM(BH286:BH293)+SUM(BH296:BH303)+SUM(BH306:BH312)+SUM(BH315:BH320)+SUM(BH323:BH330)+SUM(BH333:BH341)+SUM(BH344:BH349)+SUM(BH352:BH358)+SUM(BH361:BH371)+SUM(BH374:BH380)+SUM(BH383:BH387)</f>
        <v>0</v>
      </c>
      <c r="BI12" s="154"/>
      <c r="BJ12" s="154">
        <f>SUM(BJ15:BJ16)+SUM(BJ19:BJ25)+SUM(BJ28:BJ39)+SUM(BJ42:BJ53)+SUM(BJ56:BJ57)+SUM(BJ60:BJ74)+SUM(BJ77:BJ80)+SUM(BJ83:BJ96)+SUM(BJ99:BJ101)+SUM(BJ104:BJ113)+SUM(BJ116:BJ122)+SUM(BJ125:BJ136)+SUM(BJ139:BJ148)+SUM(BJ151:BJ159)+SUM(BJ162:BJ171)+SUM(BJ174:BJ183)+SUM(BJ186:BJ196)+SUM(BJ199:BJ200)+SUM(BJ203:BJ212)+SUM(BJ215:BJ220)+SUM(BJ223:BJ227)+SUM(BJ230:BJ239)+SUM(BJ242:BJ252)+SUM(BJ255:BJ266)+SUM(BJ269:BJ273)+SUM(BJ276:BJ283)+SUM(BJ286:BJ293)+SUM(BJ296:BJ303)+SUM(BJ306:BJ312)+SUM(BJ315:BJ320)+SUM(BJ323:BJ330)+SUM(BJ333:BJ341)+SUM(BJ344:BJ349)+SUM(BJ352:BJ358)+SUM(BJ361:BJ371)+SUM(BJ374:BJ380)+SUM(BJ383:BJ387)</f>
        <v>0</v>
      </c>
      <c r="BK12" s="154">
        <f>SUM(BK15:BK16)+SUM(BK19:BK25)+SUM(BK28:BK39)+SUM(BK42:BK53)+SUM(BK56:BK57)+SUM(BK60:BK74)+SUM(BK77:BK80)+SUM(BK83:BK96)+SUM(BK99:BK101)+SUM(BK104:BK113)+SUM(BK116:BK122)+SUM(BK125:BK136)+SUM(BK139:BK148)+SUM(BK151:BK159)+SUM(BK162:BK171)+SUM(BK174:BK183)+SUM(BK186:BK196)+SUM(BK199:BK200)+SUM(BK203:BK212)+SUM(BK215:BK220)+SUM(BK223:BK227)+SUM(BK230:BK239)+SUM(BK242:BK252)+SUM(BK255:BK266)+SUM(BK269:BK273)+SUM(BK276:BK283)+SUM(BK286:BK293)+SUM(BK296:BK303)+SUM(BK306:BK312)+SUM(BK315:BK320)+SUM(BK323:BK330)+SUM(BK333:BK341)+SUM(BK344:BK349)+SUM(BK352:BK358)+SUM(BK361:BK371)+SUM(BK374:BK380)+SUM(BK383:BK387)</f>
        <v>0</v>
      </c>
      <c r="BL12" s="154"/>
      <c r="BM12" s="154">
        <f>SUM(BM15:BM16)+SUM(BM19:BM25)+SUM(BM28:BM39)+SUM(BM42:BM53)+SUM(BM56:BM57)+SUM(BM60:BM74)+SUM(BM77:BM80)+SUM(BM83:BM96)+SUM(BM99:BM101)+SUM(BM104:BM113)+SUM(BM116:BM122)+SUM(BM125:BM136)+SUM(BM139:BM148)+SUM(BM151:BM159)+SUM(BM162:BM171)+SUM(BM174:BM183)+SUM(BM186:BM196)+SUM(BM199:BM200)+SUM(BM203:BM212)+SUM(BM215:BM220)+SUM(BM223:BM227)+SUM(BM230:BM239)+SUM(BM242:BM252)+SUM(BM255:BM266)+SUM(BM269:BM273)+SUM(BM276:BM283)+SUM(BM286:BM293)+SUM(BM296:BM303)+SUM(BM306:BM312)+SUM(BM315:BM320)+SUM(BM323:BM330)+SUM(BM333:BM341)+SUM(BM344:BM349)+SUM(BM352:BM358)+SUM(BM361:BM371)+SUM(BM374:BM380)+SUM(BM383:BM387)</f>
        <v>0</v>
      </c>
      <c r="BN12" s="154">
        <f>SUM(BN15:BN16)+SUM(BN19:BN25)+SUM(BN28:BN39)+SUM(BN42:BN53)+SUM(BN56:BN57)+SUM(BN60:BN74)+SUM(BN77:BN80)+SUM(BN83:BN96)+SUM(BN99:BN101)+SUM(BN104:BN113)+SUM(BN116:BN122)+SUM(BN125:BN136)+SUM(BN139:BN148)+SUM(BN151:BN159)+SUM(BN162:BN171)+SUM(BN174:BN183)+SUM(BN186:BN196)+SUM(BN199:BN200)+SUM(BN203:BN212)+SUM(BN215:BN220)+SUM(BN223:BN227)+SUM(BN230:BN239)+SUM(BN242:BN252)+SUM(BN255:BN266)+SUM(BN269:BN273)+SUM(BN276:BN283)+SUM(BN286:BN293)+SUM(BN296:BN303)+SUM(BN306:BN312)+SUM(BN315:BN320)+SUM(BN323:BN330)+SUM(BN333:BN341)+SUM(BN344:BN349)+SUM(BN352:BN358)+SUM(BN361:BN371)+SUM(BN374:BN380)+SUM(BN383:BN387)</f>
        <v>0</v>
      </c>
      <c r="BO12" s="154"/>
      <c r="BP12" s="154">
        <f>SUM(BP15:BP16)+SUM(BP19:BP25)+SUM(BP28:BP39)+SUM(BP42:BP53)+SUM(BP56:BP57)+SUM(BP60:BP74)+SUM(BP77:BP80)+SUM(BP83:BP96)+SUM(BP99:BP101)+SUM(BP104:BP113)+SUM(BP116:BP122)+SUM(BP125:BP136)+SUM(BP139:BP148)+SUM(BP151:BP159)+SUM(BP162:BP171)+SUM(BP174:BP183)+SUM(BP186:BP196)+SUM(BP199:BP200)+SUM(BP203:BP212)+SUM(BP215:BP220)+SUM(BP223:BP227)+SUM(BP230:BP239)+SUM(BP242:BP252)+SUM(BP255:BP266)+SUM(BP269:BP273)+SUM(BP276:BP283)+SUM(BP286:BP293)+SUM(BP296:BP303)+SUM(BP306:BP312)+SUM(BP315:BP320)+SUM(BP323:BP330)+SUM(BP333:BP341)+SUM(BP344:BP349)+SUM(BP352:BP358)+SUM(BP361:BP371)+SUM(BP374:BP380)+SUM(BP383:BP387)</f>
        <v>0</v>
      </c>
      <c r="BQ12" s="154">
        <f>SUM(BQ15:BQ16)+SUM(BQ19:BQ25)+SUM(BQ28:BQ39)+SUM(BQ42:BQ53)+SUM(BQ56:BQ57)+SUM(BQ60:BQ74)+SUM(BQ77:BQ80)+SUM(BQ83:BQ96)+SUM(BQ99:BQ101)+SUM(BQ104:BQ113)+SUM(BQ116:BQ122)+SUM(BQ125:BQ136)+SUM(BQ139:BQ148)+SUM(BQ151:BQ159)+SUM(BQ162:BQ171)+SUM(BQ174:BQ183)+SUM(BQ186:BQ196)+SUM(BQ199:BQ200)+SUM(BQ203:BQ212)+SUM(BQ215:BQ220)+SUM(BQ223:BQ227)+SUM(BQ230:BQ239)+SUM(BQ242:BQ252)+SUM(BQ255:BQ266)+SUM(BQ269:BQ273)+SUM(BQ276:BQ283)+SUM(BQ286:BQ293)+SUM(BQ296:BQ303)+SUM(BQ306:BQ312)+SUM(BQ315:BQ320)+SUM(BQ323:BQ330)+SUM(BQ333:BQ341)+SUM(BQ344:BQ349)+SUM(BQ352:BQ358)+SUM(BQ361:BQ371)+SUM(BQ374:BQ380)+SUM(BQ383:BQ387)</f>
        <v>0</v>
      </c>
      <c r="BR12" s="154"/>
    </row>
    <row r="13" spans="1:70" s="117" customFormat="1" ht="30.75" customHeight="1" x14ac:dyDescent="0.25">
      <c r="A13" s="159" t="s">
        <v>260</v>
      </c>
      <c r="B13" s="103">
        <f t="shared" si="0"/>
        <v>241438.8</v>
      </c>
      <c r="C13" s="103">
        <f t="shared" si="0"/>
        <v>156957.60232999999</v>
      </c>
      <c r="D13" s="92">
        <f t="shared" si="1"/>
        <v>65.009270394816411</v>
      </c>
      <c r="E13" s="103">
        <f>SUM(E14:E16)</f>
        <v>906.2</v>
      </c>
      <c r="F13" s="103">
        <f t="shared" ref="F13:BK13" si="5">SUM(F14:F16)</f>
        <v>438.40839</v>
      </c>
      <c r="G13" s="92">
        <f>F13/E13*100</f>
        <v>48.378767380269252</v>
      </c>
      <c r="H13" s="103">
        <f t="shared" si="5"/>
        <v>79.5</v>
      </c>
      <c r="I13" s="103">
        <f t="shared" si="5"/>
        <v>54.661339999999996</v>
      </c>
      <c r="J13" s="92">
        <f t="shared" ref="J13:J17" si="6">I13/H13*100</f>
        <v>68.756402515723266</v>
      </c>
      <c r="K13" s="103">
        <f t="shared" si="5"/>
        <v>1286.8</v>
      </c>
      <c r="L13" s="103">
        <f t="shared" si="5"/>
        <v>314.48626000000002</v>
      </c>
      <c r="M13" s="92">
        <f t="shared" ref="M13:M17" si="7">L13/K13*100</f>
        <v>24.439404724898978</v>
      </c>
      <c r="N13" s="103">
        <f t="shared" si="5"/>
        <v>28796.5</v>
      </c>
      <c r="O13" s="103">
        <f t="shared" si="5"/>
        <v>19137.579109999999</v>
      </c>
      <c r="P13" s="92">
        <f t="shared" ref="P13:P392" si="8">O13/N13*100</f>
        <v>66.458003958814444</v>
      </c>
      <c r="Q13" s="103">
        <f t="shared" si="5"/>
        <v>3769.2</v>
      </c>
      <c r="R13" s="103">
        <f t="shared" si="5"/>
        <v>1608.35843</v>
      </c>
      <c r="S13" s="92">
        <f>R13/Q13*100</f>
        <v>42.671082192507697</v>
      </c>
      <c r="T13" s="103">
        <f t="shared" si="5"/>
        <v>127.2</v>
      </c>
      <c r="U13" s="103">
        <f t="shared" si="5"/>
        <v>89.406449999999992</v>
      </c>
      <c r="V13" s="92">
        <f>U13/T13*100</f>
        <v>70.288089622641508</v>
      </c>
      <c r="W13" s="103">
        <f t="shared" si="5"/>
        <v>191188</v>
      </c>
      <c r="X13" s="103">
        <f t="shared" si="5"/>
        <v>123140.09340000001</v>
      </c>
      <c r="Y13" s="92">
        <f t="shared" ref="Y13:Y17" si="9">X13/W13*100</f>
        <v>64.407856873862386</v>
      </c>
      <c r="Z13" s="103">
        <f t="shared" si="5"/>
        <v>410</v>
      </c>
      <c r="AA13" s="103">
        <f t="shared" si="5"/>
        <v>298.14567999999997</v>
      </c>
      <c r="AB13" s="91">
        <f>AA13/Z13*100</f>
        <v>72.718458536585359</v>
      </c>
      <c r="AC13" s="103">
        <f t="shared" si="5"/>
        <v>0</v>
      </c>
      <c r="AD13" s="103">
        <f t="shared" si="5"/>
        <v>0</v>
      </c>
      <c r="AE13" s="103">
        <f t="shared" si="5"/>
        <v>0</v>
      </c>
      <c r="AF13" s="103">
        <f t="shared" si="5"/>
        <v>410</v>
      </c>
      <c r="AG13" s="103">
        <f t="shared" si="5"/>
        <v>303.5</v>
      </c>
      <c r="AH13" s="103">
        <f t="shared" si="5"/>
        <v>74.024390243902445</v>
      </c>
      <c r="AI13" s="103">
        <f t="shared" si="5"/>
        <v>729.4</v>
      </c>
      <c r="AJ13" s="103">
        <f t="shared" si="5"/>
        <v>317.06855999999999</v>
      </c>
      <c r="AK13" s="103">
        <f t="shared" si="5"/>
        <v>43.469777899643539</v>
      </c>
      <c r="AL13" s="103">
        <f t="shared" si="5"/>
        <v>410</v>
      </c>
      <c r="AM13" s="103">
        <f t="shared" si="5"/>
        <v>303.46429000000001</v>
      </c>
      <c r="AN13" s="103">
        <f t="shared" si="5"/>
        <v>74.015680487804886</v>
      </c>
      <c r="AO13" s="103">
        <f t="shared" si="5"/>
        <v>410</v>
      </c>
      <c r="AP13" s="103">
        <f t="shared" si="5"/>
        <v>279.32362000000001</v>
      </c>
      <c r="AQ13" s="103">
        <f t="shared" si="5"/>
        <v>68.127712195121944</v>
      </c>
      <c r="AR13" s="103">
        <f t="shared" si="5"/>
        <v>817.6</v>
      </c>
      <c r="AS13" s="103">
        <f t="shared" si="5"/>
        <v>612.9</v>
      </c>
      <c r="AT13" s="92">
        <f t="shared" ref="AT13:AT17" si="10">AS13/AR13*100</f>
        <v>74.963307240704495</v>
      </c>
      <c r="AU13" s="103">
        <f t="shared" si="5"/>
        <v>0</v>
      </c>
      <c r="AV13" s="103">
        <f t="shared" si="5"/>
        <v>0</v>
      </c>
      <c r="AW13" s="103">
        <f t="shared" si="5"/>
        <v>0</v>
      </c>
      <c r="AX13" s="103">
        <f t="shared" si="5"/>
        <v>1007.5</v>
      </c>
      <c r="AY13" s="103">
        <f t="shared" si="5"/>
        <v>596.19757000000004</v>
      </c>
      <c r="AZ13" s="91">
        <f t="shared" si="4"/>
        <v>59.175937468982632</v>
      </c>
      <c r="BA13" s="103">
        <f t="shared" si="5"/>
        <v>387.4</v>
      </c>
      <c r="BB13" s="103">
        <f t="shared" si="5"/>
        <v>171.9153</v>
      </c>
      <c r="BC13" s="103">
        <f t="shared" si="5"/>
        <v>44.376690758905532</v>
      </c>
      <c r="BD13" s="103">
        <f t="shared" si="5"/>
        <v>410</v>
      </c>
      <c r="BE13" s="103">
        <f t="shared" si="5"/>
        <v>284.70411000000001</v>
      </c>
      <c r="BF13" s="92">
        <f t="shared" ref="BF13:BF76" si="11">BE13/BD13*100</f>
        <v>69.440026829268291</v>
      </c>
      <c r="BG13" s="103">
        <f t="shared" si="5"/>
        <v>10239.299999999999</v>
      </c>
      <c r="BH13" s="103">
        <f t="shared" si="5"/>
        <v>8999.28982</v>
      </c>
      <c r="BI13" s="92">
        <f t="shared" ref="BI13:BI360" si="12">BH13/BG13*100</f>
        <v>87.889697733243494</v>
      </c>
      <c r="BJ13" s="103">
        <f t="shared" si="5"/>
        <v>46.1</v>
      </c>
      <c r="BK13" s="103">
        <f t="shared" si="5"/>
        <v>0</v>
      </c>
      <c r="BL13" s="92">
        <f>BK13/BJ13*100</f>
        <v>0</v>
      </c>
      <c r="BM13" s="103">
        <f t="shared" ref="BM13:BN13" si="13">SUM(BM14:BM16)</f>
        <v>8.1</v>
      </c>
      <c r="BN13" s="103">
        <f t="shared" si="13"/>
        <v>8.1</v>
      </c>
      <c r="BO13" s="92">
        <f t="shared" ref="BO13:BO14" si="14">BN13/BM13*100</f>
        <v>100</v>
      </c>
      <c r="BP13" s="103"/>
      <c r="BQ13" s="103"/>
      <c r="BR13" s="92"/>
    </row>
    <row r="14" spans="1:70" ht="30" customHeight="1" x14ac:dyDescent="0.25">
      <c r="A14" s="160" t="s">
        <v>259</v>
      </c>
      <c r="B14" s="94">
        <f t="shared" ref="B14:B77" si="15">E14+H14+K14+N14+Q14+T14+W14+Z14+AC14+AF14+AI14+AL14+AO14+AR14+AU14+AX14+BA14+BD14+BG14+BJ14+BM14+BP14</f>
        <v>240431.3</v>
      </c>
      <c r="C14" s="94">
        <f t="shared" ref="C14:C77" si="16">F14+I14+L14+O14+R14+U14+X14+AA14+AD14+AG14+AJ14+AM14+AP14+AS14+AV14+AY14+BB14+BE14+BH14+BK14+BN14+BQ14</f>
        <v>156361.40476</v>
      </c>
      <c r="D14" s="78">
        <f t="shared" si="1"/>
        <v>65.033714312570794</v>
      </c>
      <c r="E14" s="78">
        <v>906.2</v>
      </c>
      <c r="F14" s="78">
        <v>438.40839</v>
      </c>
      <c r="G14" s="78">
        <f>F14/E14*100</f>
        <v>48.378767380269252</v>
      </c>
      <c r="H14" s="78">
        <v>79.5</v>
      </c>
      <c r="I14" s="78">
        <v>54.661339999999996</v>
      </c>
      <c r="J14" s="78">
        <f t="shared" si="6"/>
        <v>68.756402515723266</v>
      </c>
      <c r="K14" s="78">
        <v>1286.8</v>
      </c>
      <c r="L14" s="78">
        <v>314.48626000000002</v>
      </c>
      <c r="M14" s="78">
        <f t="shared" si="7"/>
        <v>24.439404724898978</v>
      </c>
      <c r="N14" s="78">
        <v>28796.5</v>
      </c>
      <c r="O14" s="78">
        <v>19137.579109999999</v>
      </c>
      <c r="P14" s="78">
        <f t="shared" si="8"/>
        <v>66.458003958814444</v>
      </c>
      <c r="Q14" s="78">
        <v>3769.2</v>
      </c>
      <c r="R14" s="78">
        <v>1608.35843</v>
      </c>
      <c r="S14" s="78">
        <f>R14/Q14*100</f>
        <v>42.671082192507697</v>
      </c>
      <c r="T14" s="78">
        <v>127.2</v>
      </c>
      <c r="U14" s="78">
        <v>89.406449999999992</v>
      </c>
      <c r="V14" s="78">
        <f>U14/T14*100</f>
        <v>70.288089622641508</v>
      </c>
      <c r="W14" s="78">
        <v>191188</v>
      </c>
      <c r="X14" s="78">
        <v>123140.09340000001</v>
      </c>
      <c r="Y14" s="78">
        <f t="shared" si="9"/>
        <v>64.407856873862386</v>
      </c>
      <c r="Z14" s="78">
        <v>410</v>
      </c>
      <c r="AA14" s="78">
        <v>298.14567999999997</v>
      </c>
      <c r="AB14" s="74">
        <f>AA14/Z14*100</f>
        <v>72.718458536585359</v>
      </c>
      <c r="AC14" s="78"/>
      <c r="AD14" s="78"/>
      <c r="AE14" s="78"/>
      <c r="AF14" s="78">
        <v>410</v>
      </c>
      <c r="AG14" s="78">
        <v>303.5</v>
      </c>
      <c r="AH14" s="78">
        <f>AG14/AF14*100</f>
        <v>74.024390243902445</v>
      </c>
      <c r="AI14" s="78">
        <v>729.4</v>
      </c>
      <c r="AJ14" s="78">
        <v>317.06855999999999</v>
      </c>
      <c r="AK14" s="78">
        <f>AJ14/AI14*100</f>
        <v>43.469777899643539</v>
      </c>
      <c r="AL14" s="78">
        <v>410</v>
      </c>
      <c r="AM14" s="78">
        <v>303.46429000000001</v>
      </c>
      <c r="AN14" s="78">
        <f>AM14/AL14*100</f>
        <v>74.015680487804886</v>
      </c>
      <c r="AO14" s="78">
        <v>410</v>
      </c>
      <c r="AP14" s="78">
        <v>279.32362000000001</v>
      </c>
      <c r="AQ14" s="78">
        <f>AP14/AO14*100</f>
        <v>68.127712195121944</v>
      </c>
      <c r="AR14" s="78">
        <v>817.6</v>
      </c>
      <c r="AS14" s="78">
        <v>612.9</v>
      </c>
      <c r="AT14" s="78">
        <f t="shared" si="10"/>
        <v>74.963307240704495</v>
      </c>
      <c r="AU14" s="78">
        <v>0</v>
      </c>
      <c r="AV14" s="78">
        <v>0</v>
      </c>
      <c r="AW14" s="78"/>
      <c r="AX14" s="78"/>
      <c r="AY14" s="78"/>
      <c r="AZ14" s="74"/>
      <c r="BA14" s="78">
        <v>387.4</v>
      </c>
      <c r="BB14" s="78">
        <v>171.9153</v>
      </c>
      <c r="BC14" s="78">
        <f>BB14/BA14*100</f>
        <v>44.376690758905532</v>
      </c>
      <c r="BD14" s="78">
        <v>410</v>
      </c>
      <c r="BE14" s="78">
        <v>284.70411000000001</v>
      </c>
      <c r="BF14" s="78">
        <f t="shared" si="11"/>
        <v>69.440026829268291</v>
      </c>
      <c r="BG14" s="78">
        <v>10239.299999999999</v>
      </c>
      <c r="BH14" s="78">
        <v>8999.28982</v>
      </c>
      <c r="BI14" s="78">
        <f t="shared" si="12"/>
        <v>87.889697733243494</v>
      </c>
      <c r="BJ14" s="78">
        <v>46.1</v>
      </c>
      <c r="BK14" s="78"/>
      <c r="BL14" s="78">
        <f>BK14/BJ14*100</f>
        <v>0</v>
      </c>
      <c r="BM14" s="78">
        <v>8.1</v>
      </c>
      <c r="BN14" s="78">
        <v>8.1</v>
      </c>
      <c r="BO14" s="78">
        <f t="shared" si="14"/>
        <v>100</v>
      </c>
      <c r="BP14" s="78"/>
      <c r="BQ14" s="78"/>
      <c r="BR14" s="78"/>
    </row>
    <row r="15" spans="1:70" x14ac:dyDescent="0.25">
      <c r="A15" s="160" t="s">
        <v>261</v>
      </c>
      <c r="B15" s="94">
        <f t="shared" si="15"/>
        <v>889</v>
      </c>
      <c r="C15" s="94">
        <f t="shared" si="16"/>
        <v>527.15485000000001</v>
      </c>
      <c r="D15" s="74">
        <f>C15/B15*100</f>
        <v>59.297508436445447</v>
      </c>
      <c r="E15" s="74"/>
      <c r="F15" s="74"/>
      <c r="G15" s="74"/>
      <c r="H15" s="74"/>
      <c r="I15" s="74"/>
      <c r="J15" s="78"/>
      <c r="K15" s="74"/>
      <c r="L15" s="74"/>
      <c r="M15" s="78"/>
      <c r="N15" s="74"/>
      <c r="O15" s="74"/>
      <c r="P15" s="78"/>
      <c r="Q15" s="74"/>
      <c r="R15" s="74"/>
      <c r="S15" s="74"/>
      <c r="T15" s="74"/>
      <c r="U15" s="74"/>
      <c r="V15" s="74"/>
      <c r="W15" s="74"/>
      <c r="X15" s="74"/>
      <c r="Y15" s="78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8"/>
      <c r="AU15" s="74"/>
      <c r="AV15" s="74"/>
      <c r="AW15" s="74"/>
      <c r="AX15" s="74">
        <v>889</v>
      </c>
      <c r="AY15" s="74">
        <v>527.15485000000001</v>
      </c>
      <c r="AZ15" s="74">
        <f>AY15/AX15*100</f>
        <v>59.297508436445447</v>
      </c>
      <c r="BA15" s="74"/>
      <c r="BB15" s="74"/>
      <c r="BC15" s="74"/>
      <c r="BD15" s="74"/>
      <c r="BE15" s="74"/>
      <c r="BF15" s="78"/>
      <c r="BG15" s="74"/>
      <c r="BH15" s="74"/>
      <c r="BI15" s="78"/>
      <c r="BJ15" s="74"/>
      <c r="BK15" s="74"/>
      <c r="BL15" s="78"/>
      <c r="BM15" s="74"/>
      <c r="BN15" s="74"/>
      <c r="BO15" s="78"/>
      <c r="BP15" s="74"/>
      <c r="BQ15" s="74"/>
      <c r="BR15" s="78"/>
    </row>
    <row r="16" spans="1:70" x14ac:dyDescent="0.25">
      <c r="A16" s="160" t="s">
        <v>424</v>
      </c>
      <c r="B16" s="94">
        <f t="shared" si="15"/>
        <v>118.5</v>
      </c>
      <c r="C16" s="94">
        <f t="shared" si="16"/>
        <v>69.042720000000003</v>
      </c>
      <c r="D16" s="74">
        <f>C16/B16*100</f>
        <v>58.263898734177225</v>
      </c>
      <c r="E16" s="74"/>
      <c r="F16" s="74"/>
      <c r="G16" s="74"/>
      <c r="H16" s="74"/>
      <c r="I16" s="74"/>
      <c r="J16" s="78"/>
      <c r="K16" s="74"/>
      <c r="L16" s="74"/>
      <c r="M16" s="78"/>
      <c r="N16" s="74"/>
      <c r="O16" s="74"/>
      <c r="P16" s="78"/>
      <c r="Q16" s="74"/>
      <c r="R16" s="74"/>
      <c r="S16" s="74"/>
      <c r="T16" s="74"/>
      <c r="U16" s="74"/>
      <c r="V16" s="74"/>
      <c r="W16" s="74"/>
      <c r="X16" s="74"/>
      <c r="Y16" s="78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8"/>
      <c r="AU16" s="74"/>
      <c r="AV16" s="74"/>
      <c r="AW16" s="74"/>
      <c r="AX16" s="74">
        <v>118.5</v>
      </c>
      <c r="AY16" s="74">
        <v>69.042720000000003</v>
      </c>
      <c r="AZ16" s="74">
        <f>AY16/AX16*100</f>
        <v>58.263898734177225</v>
      </c>
      <c r="BA16" s="74"/>
      <c r="BB16" s="74"/>
      <c r="BC16" s="74"/>
      <c r="BD16" s="74"/>
      <c r="BE16" s="74"/>
      <c r="BF16" s="78"/>
      <c r="BG16" s="74"/>
      <c r="BH16" s="74"/>
      <c r="BI16" s="78"/>
      <c r="BJ16" s="74"/>
      <c r="BK16" s="74"/>
      <c r="BL16" s="78"/>
      <c r="BM16" s="74"/>
      <c r="BN16" s="74"/>
      <c r="BO16" s="78"/>
      <c r="BP16" s="74"/>
      <c r="BQ16" s="74"/>
      <c r="BR16" s="78"/>
    </row>
    <row r="17" spans="1:70" s="118" customFormat="1" ht="30" customHeight="1" x14ac:dyDescent="0.25">
      <c r="A17" s="161" t="s">
        <v>263</v>
      </c>
      <c r="B17" s="103">
        <f t="shared" si="15"/>
        <v>251465.7</v>
      </c>
      <c r="C17" s="103">
        <f t="shared" si="16"/>
        <v>196427.70815999995</v>
      </c>
      <c r="D17" s="92">
        <f t="shared" ref="D17" si="17">C17/B17*100</f>
        <v>78.113121654364775</v>
      </c>
      <c r="E17" s="92">
        <f>SUM(E18:E25)</f>
        <v>953.5</v>
      </c>
      <c r="F17" s="92">
        <f t="shared" ref="F17:BK17" si="18">SUM(F18:F25)</f>
        <v>715.02499999999998</v>
      </c>
      <c r="G17" s="92">
        <f t="shared" ref="G17:G391" si="19">F17/E17*100</f>
        <v>74.989512323020449</v>
      </c>
      <c r="H17" s="92">
        <f t="shared" si="18"/>
        <v>158</v>
      </c>
      <c r="I17" s="92">
        <f t="shared" si="18"/>
        <v>78.817149999999998</v>
      </c>
      <c r="J17" s="92">
        <f t="shared" si="6"/>
        <v>49.884272151898735</v>
      </c>
      <c r="K17" s="92">
        <f t="shared" si="18"/>
        <v>1792.6</v>
      </c>
      <c r="L17" s="92">
        <f t="shared" si="18"/>
        <v>1176.07572</v>
      </c>
      <c r="M17" s="92">
        <f t="shared" si="7"/>
        <v>65.607258730335829</v>
      </c>
      <c r="N17" s="92">
        <f t="shared" si="18"/>
        <v>33403.699999999997</v>
      </c>
      <c r="O17" s="92">
        <f t="shared" si="18"/>
        <v>27136.932120000001</v>
      </c>
      <c r="P17" s="92">
        <f t="shared" si="8"/>
        <v>81.239300197283555</v>
      </c>
      <c r="Q17" s="92">
        <f t="shared" si="18"/>
        <v>3756.3</v>
      </c>
      <c r="R17" s="92">
        <f t="shared" si="18"/>
        <v>2295.2199999999998</v>
      </c>
      <c r="S17" s="92">
        <f t="shared" ref="S17:S391" si="20">R17/Q17*100</f>
        <v>61.103213268375789</v>
      </c>
      <c r="T17" s="92">
        <f t="shared" si="18"/>
        <v>111.9</v>
      </c>
      <c r="U17" s="92">
        <f t="shared" si="18"/>
        <v>77.14000999999999</v>
      </c>
      <c r="V17" s="92">
        <f t="shared" ref="V17:V391" si="21">U17/T17*100</f>
        <v>68.936559428060747</v>
      </c>
      <c r="W17" s="92">
        <f t="shared" si="18"/>
        <v>189045.9</v>
      </c>
      <c r="X17" s="92">
        <f t="shared" si="18"/>
        <v>149871.00013</v>
      </c>
      <c r="Y17" s="92">
        <f t="shared" si="9"/>
        <v>79.277572340897109</v>
      </c>
      <c r="Z17" s="92">
        <f t="shared" si="18"/>
        <v>356.6</v>
      </c>
      <c r="AA17" s="92">
        <f t="shared" si="18"/>
        <v>252.03779999999998</v>
      </c>
      <c r="AB17" s="91">
        <f t="shared" ref="AB17:AB76" si="22">AA17/Z17*100</f>
        <v>70.678014582164877</v>
      </c>
      <c r="AC17" s="92">
        <f t="shared" si="18"/>
        <v>13.9</v>
      </c>
      <c r="AD17" s="92">
        <f t="shared" si="18"/>
        <v>3.35494</v>
      </c>
      <c r="AE17" s="92">
        <f t="shared" si="18"/>
        <v>24.136258992805757</v>
      </c>
      <c r="AF17" s="92">
        <f t="shared" si="18"/>
        <v>356.6</v>
      </c>
      <c r="AG17" s="92">
        <f t="shared" si="18"/>
        <v>222.95705999999998</v>
      </c>
      <c r="AH17" s="92">
        <f t="shared" si="18"/>
        <v>62.523011777902404</v>
      </c>
      <c r="AI17" s="92">
        <f t="shared" si="18"/>
        <v>3919.3</v>
      </c>
      <c r="AJ17" s="92">
        <f t="shared" si="18"/>
        <v>1456.0725400000001</v>
      </c>
      <c r="AK17" s="92">
        <f t="shared" si="18"/>
        <v>37.151341821243591</v>
      </c>
      <c r="AL17" s="92">
        <f t="shared" si="18"/>
        <v>356.6</v>
      </c>
      <c r="AM17" s="92">
        <f t="shared" si="18"/>
        <v>263.9495</v>
      </c>
      <c r="AN17" s="92">
        <f t="shared" si="18"/>
        <v>74.018367919237235</v>
      </c>
      <c r="AO17" s="92">
        <f t="shared" si="18"/>
        <v>356.6</v>
      </c>
      <c r="AP17" s="92">
        <f t="shared" si="18"/>
        <v>252.00927999999999</v>
      </c>
      <c r="AQ17" s="92">
        <f t="shared" si="18"/>
        <v>70.670016825574862</v>
      </c>
      <c r="AR17" s="92">
        <f t="shared" si="18"/>
        <v>1157.8</v>
      </c>
      <c r="AS17" s="92">
        <f t="shared" si="18"/>
        <v>868.5</v>
      </c>
      <c r="AT17" s="92">
        <f t="shared" si="10"/>
        <v>75.012955605458629</v>
      </c>
      <c r="AU17" s="92">
        <f t="shared" si="18"/>
        <v>0</v>
      </c>
      <c r="AV17" s="92">
        <f t="shared" si="18"/>
        <v>0</v>
      </c>
      <c r="AW17" s="92">
        <f t="shared" si="18"/>
        <v>0</v>
      </c>
      <c r="AX17" s="92">
        <f>SUM(AX18:AX25)</f>
        <v>1423.7000000000003</v>
      </c>
      <c r="AY17" s="92">
        <f>SUM(AY18:AY25)</f>
        <v>923.79266999999993</v>
      </c>
      <c r="AZ17" s="91">
        <f t="shared" ref="AZ17:AZ26" si="23">AY17/AX17*100</f>
        <v>64.886750719955032</v>
      </c>
      <c r="BA17" s="92">
        <f t="shared" si="18"/>
        <v>337</v>
      </c>
      <c r="BB17" s="92">
        <f t="shared" si="18"/>
        <v>122.16455999999999</v>
      </c>
      <c r="BC17" s="92">
        <f t="shared" si="18"/>
        <v>36.250611275964388</v>
      </c>
      <c r="BD17" s="92">
        <f t="shared" si="18"/>
        <v>356.6</v>
      </c>
      <c r="BE17" s="92">
        <f t="shared" si="18"/>
        <v>247.72499999999999</v>
      </c>
      <c r="BF17" s="92">
        <f t="shared" si="11"/>
        <v>69.468592260235553</v>
      </c>
      <c r="BG17" s="92">
        <f t="shared" si="18"/>
        <v>13552.5</v>
      </c>
      <c r="BH17" s="92">
        <f t="shared" si="18"/>
        <v>10414.894679999999</v>
      </c>
      <c r="BI17" s="92">
        <f t="shared" si="12"/>
        <v>76.848512672938568</v>
      </c>
      <c r="BJ17" s="92">
        <f t="shared" si="18"/>
        <v>32.9</v>
      </c>
      <c r="BK17" s="92">
        <f t="shared" si="18"/>
        <v>26.34</v>
      </c>
      <c r="BL17" s="92">
        <f t="shared" ref="BL17:BL76" si="24">BK17/BJ17*100</f>
        <v>80.060790273556236</v>
      </c>
      <c r="BM17" s="92">
        <f t="shared" ref="BM17:BN17" si="25">SUM(BM18:BM25)</f>
        <v>23.7</v>
      </c>
      <c r="BN17" s="92">
        <f t="shared" si="25"/>
        <v>23.7</v>
      </c>
      <c r="BO17" s="92">
        <f t="shared" ref="BO17:BO18" si="26">BN17/BM17*100</f>
        <v>100</v>
      </c>
      <c r="BP17" s="92"/>
      <c r="BQ17" s="92"/>
      <c r="BR17" s="92"/>
    </row>
    <row r="18" spans="1:70" x14ac:dyDescent="0.25">
      <c r="A18" s="160" t="s">
        <v>262</v>
      </c>
      <c r="B18" s="94">
        <f t="shared" si="15"/>
        <v>250042</v>
      </c>
      <c r="C18" s="94">
        <f t="shared" si="16"/>
        <v>195503.91548999996</v>
      </c>
      <c r="D18" s="78">
        <f t="shared" si="1"/>
        <v>78.188430539669312</v>
      </c>
      <c r="E18" s="78">
        <v>953.5</v>
      </c>
      <c r="F18" s="78">
        <v>715.02499999999998</v>
      </c>
      <c r="G18" s="78">
        <f t="shared" si="19"/>
        <v>74.989512323020449</v>
      </c>
      <c r="H18" s="78">
        <v>158</v>
      </c>
      <c r="I18" s="78">
        <v>78.817149999999998</v>
      </c>
      <c r="J18" s="78">
        <f t="shared" ref="J18:J391" si="27">I18/H18*100</f>
        <v>49.884272151898735</v>
      </c>
      <c r="K18" s="78">
        <v>1792.6</v>
      </c>
      <c r="L18" s="78">
        <v>1176.07572</v>
      </c>
      <c r="M18" s="78">
        <f t="shared" ref="M18:M391" si="28">L18/K18*100</f>
        <v>65.607258730335829</v>
      </c>
      <c r="N18" s="78">
        <v>33403.699999999997</v>
      </c>
      <c r="O18" s="78">
        <v>27136.932120000001</v>
      </c>
      <c r="P18" s="78">
        <f t="shared" si="8"/>
        <v>81.239300197283555</v>
      </c>
      <c r="Q18" s="78">
        <v>3756.3</v>
      </c>
      <c r="R18" s="78">
        <v>2295.2199999999998</v>
      </c>
      <c r="S18" s="78">
        <f t="shared" si="20"/>
        <v>61.103213268375789</v>
      </c>
      <c r="T18" s="78">
        <v>111.9</v>
      </c>
      <c r="U18" s="78">
        <v>77.14000999999999</v>
      </c>
      <c r="V18" s="78">
        <f t="shared" si="21"/>
        <v>68.936559428060747</v>
      </c>
      <c r="W18" s="78">
        <v>189045.9</v>
      </c>
      <c r="X18" s="78">
        <v>149871.00013</v>
      </c>
      <c r="Y18" s="78">
        <f t="shared" ref="Y18:Y391" si="29">X18/W18*100</f>
        <v>79.277572340897109</v>
      </c>
      <c r="Z18" s="78">
        <v>356.6</v>
      </c>
      <c r="AA18" s="78">
        <v>252.03779999999998</v>
      </c>
      <c r="AB18" s="74">
        <f t="shared" si="22"/>
        <v>70.678014582164877</v>
      </c>
      <c r="AC18" s="74">
        <v>13.9</v>
      </c>
      <c r="AD18" s="78">
        <v>3.35494</v>
      </c>
      <c r="AE18" s="78">
        <f>AD18/AC18*100</f>
        <v>24.136258992805757</v>
      </c>
      <c r="AF18" s="78">
        <v>356.6</v>
      </c>
      <c r="AG18" s="78">
        <v>222.95705999999998</v>
      </c>
      <c r="AH18" s="78">
        <f t="shared" ref="AH18:AH391" si="30">AG18/AF18*100</f>
        <v>62.523011777902404</v>
      </c>
      <c r="AI18" s="78">
        <v>3919.3</v>
      </c>
      <c r="AJ18" s="78">
        <v>1456.0725400000001</v>
      </c>
      <c r="AK18" s="78">
        <f t="shared" ref="AK18:AK391" si="31">AJ18/AI18*100</f>
        <v>37.151341821243591</v>
      </c>
      <c r="AL18" s="78">
        <v>356.6</v>
      </c>
      <c r="AM18" s="78">
        <v>263.9495</v>
      </c>
      <c r="AN18" s="78">
        <f t="shared" ref="AN18:AN391" si="32">AM18/AL18*100</f>
        <v>74.018367919237235</v>
      </c>
      <c r="AO18" s="78">
        <v>356.6</v>
      </c>
      <c r="AP18" s="78">
        <v>252.00927999999999</v>
      </c>
      <c r="AQ18" s="78">
        <f t="shared" ref="AQ18:AQ391" si="33">AP18/AO18*100</f>
        <v>70.670016825574862</v>
      </c>
      <c r="AR18" s="78">
        <v>1157.8</v>
      </c>
      <c r="AS18" s="78">
        <v>868.5</v>
      </c>
      <c r="AT18" s="78">
        <f t="shared" ref="AT18:AT382" si="34">AS18/AR18*100</f>
        <v>75.012955605458629</v>
      </c>
      <c r="AU18" s="78">
        <v>0</v>
      </c>
      <c r="AV18" s="78">
        <v>0</v>
      </c>
      <c r="AW18" s="78"/>
      <c r="AX18" s="78"/>
      <c r="AY18" s="78"/>
      <c r="AZ18" s="74"/>
      <c r="BA18" s="78">
        <v>337</v>
      </c>
      <c r="BB18" s="78">
        <v>122.16455999999999</v>
      </c>
      <c r="BC18" s="78">
        <f t="shared" ref="BC18:BC391" si="35">BB18/BA18*100</f>
        <v>36.250611275964388</v>
      </c>
      <c r="BD18" s="78">
        <v>356.6</v>
      </c>
      <c r="BE18" s="78">
        <v>247.72499999999999</v>
      </c>
      <c r="BF18" s="78">
        <f t="shared" si="11"/>
        <v>69.468592260235553</v>
      </c>
      <c r="BG18" s="78">
        <v>13552.5</v>
      </c>
      <c r="BH18" s="78">
        <v>10414.894679999999</v>
      </c>
      <c r="BI18" s="78">
        <f t="shared" si="12"/>
        <v>76.848512672938568</v>
      </c>
      <c r="BJ18" s="78">
        <v>32.9</v>
      </c>
      <c r="BK18" s="78">
        <v>26.34</v>
      </c>
      <c r="BL18" s="78">
        <f t="shared" si="24"/>
        <v>80.060790273556236</v>
      </c>
      <c r="BM18" s="78">
        <v>23.7</v>
      </c>
      <c r="BN18" s="78">
        <v>23.7</v>
      </c>
      <c r="BO18" s="78">
        <f t="shared" si="26"/>
        <v>100</v>
      </c>
      <c r="BP18" s="78"/>
      <c r="BQ18" s="78"/>
      <c r="BR18" s="78"/>
    </row>
    <row r="19" spans="1:70" x14ac:dyDescent="0.25">
      <c r="A19" s="160" t="s">
        <v>425</v>
      </c>
      <c r="B19" s="94">
        <f t="shared" si="15"/>
        <v>791.3</v>
      </c>
      <c r="C19" s="94">
        <f t="shared" si="16"/>
        <v>519.72487999999998</v>
      </c>
      <c r="D19" s="74">
        <f t="shared" ref="D19:D25" si="36">C19/B19*100</f>
        <v>65.679878680652095</v>
      </c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>
        <v>791.3</v>
      </c>
      <c r="AY19" s="74">
        <v>519.72487999999998</v>
      </c>
      <c r="AZ19" s="74">
        <f t="shared" si="23"/>
        <v>65.679878680652095</v>
      </c>
      <c r="BA19" s="74"/>
      <c r="BB19" s="74"/>
      <c r="BC19" s="74"/>
      <c r="BD19" s="74"/>
      <c r="BE19" s="74"/>
      <c r="BF19" s="78"/>
      <c r="BG19" s="74"/>
      <c r="BH19" s="74"/>
      <c r="BI19" s="74"/>
      <c r="BJ19" s="74"/>
      <c r="BK19" s="74"/>
      <c r="BL19" s="78"/>
      <c r="BM19" s="74"/>
      <c r="BN19" s="74"/>
      <c r="BO19" s="78"/>
      <c r="BP19" s="74"/>
      <c r="BQ19" s="74"/>
      <c r="BR19" s="78"/>
    </row>
    <row r="20" spans="1:70" x14ac:dyDescent="0.25">
      <c r="A20" s="160" t="s">
        <v>426</v>
      </c>
      <c r="B20" s="94">
        <f t="shared" si="15"/>
        <v>105.4</v>
      </c>
      <c r="C20" s="94">
        <f t="shared" si="16"/>
        <v>70.716759999999994</v>
      </c>
      <c r="D20" s="74">
        <f t="shared" si="36"/>
        <v>67.093700189753321</v>
      </c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>
        <v>105.4</v>
      </c>
      <c r="AY20" s="74">
        <v>70.716759999999994</v>
      </c>
      <c r="AZ20" s="74">
        <f t="shared" si="23"/>
        <v>67.093700189753321</v>
      </c>
      <c r="BA20" s="74"/>
      <c r="BB20" s="74"/>
      <c r="BC20" s="74"/>
      <c r="BD20" s="74"/>
      <c r="BE20" s="74"/>
      <c r="BF20" s="78"/>
      <c r="BG20" s="74"/>
      <c r="BH20" s="74"/>
      <c r="BI20" s="74"/>
      <c r="BJ20" s="74"/>
      <c r="BK20" s="74"/>
      <c r="BL20" s="78"/>
      <c r="BM20" s="74"/>
      <c r="BN20" s="74"/>
      <c r="BO20" s="78"/>
      <c r="BP20" s="74"/>
      <c r="BQ20" s="74"/>
      <c r="BR20" s="78"/>
    </row>
    <row r="21" spans="1:70" x14ac:dyDescent="0.25">
      <c r="A21" s="160" t="s">
        <v>427</v>
      </c>
      <c r="B21" s="94">
        <f t="shared" si="15"/>
        <v>105.4</v>
      </c>
      <c r="C21" s="94">
        <f t="shared" si="16"/>
        <v>69.369720000000001</v>
      </c>
      <c r="D21" s="74">
        <f t="shared" si="36"/>
        <v>65.815673624288422</v>
      </c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>
        <v>105.4</v>
      </c>
      <c r="AY21" s="74">
        <v>69.369720000000001</v>
      </c>
      <c r="AZ21" s="74">
        <f t="shared" si="23"/>
        <v>65.815673624288422</v>
      </c>
      <c r="BA21" s="74"/>
      <c r="BB21" s="74"/>
      <c r="BC21" s="74"/>
      <c r="BD21" s="74"/>
      <c r="BE21" s="74"/>
      <c r="BF21" s="78"/>
      <c r="BG21" s="74"/>
      <c r="BH21" s="74"/>
      <c r="BI21" s="74"/>
      <c r="BJ21" s="74"/>
      <c r="BK21" s="74"/>
      <c r="BL21" s="78"/>
      <c r="BM21" s="74"/>
      <c r="BN21" s="74"/>
      <c r="BO21" s="78"/>
      <c r="BP21" s="74"/>
      <c r="BQ21" s="74"/>
      <c r="BR21" s="78"/>
    </row>
    <row r="22" spans="1:70" x14ac:dyDescent="0.25">
      <c r="A22" s="160" t="s">
        <v>428</v>
      </c>
      <c r="B22" s="94">
        <f t="shared" si="15"/>
        <v>105.4</v>
      </c>
      <c r="C22" s="94">
        <f t="shared" si="16"/>
        <v>71.530169999999998</v>
      </c>
      <c r="D22" s="74">
        <f t="shared" si="36"/>
        <v>67.865436432637566</v>
      </c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>
        <v>105.4</v>
      </c>
      <c r="AY22" s="74">
        <v>71.530169999999998</v>
      </c>
      <c r="AZ22" s="74">
        <f t="shared" si="23"/>
        <v>67.865436432637566</v>
      </c>
      <c r="BA22" s="74"/>
      <c r="BB22" s="74"/>
      <c r="BC22" s="74"/>
      <c r="BD22" s="74"/>
      <c r="BE22" s="74"/>
      <c r="BF22" s="78"/>
      <c r="BG22" s="74"/>
      <c r="BH22" s="74"/>
      <c r="BI22" s="74"/>
      <c r="BJ22" s="74"/>
      <c r="BK22" s="74"/>
      <c r="BL22" s="78"/>
      <c r="BM22" s="74"/>
      <c r="BN22" s="74"/>
      <c r="BO22" s="78"/>
      <c r="BP22" s="74"/>
      <c r="BQ22" s="74"/>
      <c r="BR22" s="78"/>
    </row>
    <row r="23" spans="1:70" x14ac:dyDescent="0.25">
      <c r="A23" s="160" t="s">
        <v>429</v>
      </c>
      <c r="B23" s="94">
        <f t="shared" si="15"/>
        <v>105.4</v>
      </c>
      <c r="C23" s="94">
        <f t="shared" si="16"/>
        <v>70.285769999999999</v>
      </c>
      <c r="D23" s="74">
        <f t="shared" si="36"/>
        <v>66.684791271347237</v>
      </c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>
        <v>105.4</v>
      </c>
      <c r="AY23" s="74">
        <v>70.285769999999999</v>
      </c>
      <c r="AZ23" s="74">
        <f t="shared" si="23"/>
        <v>66.684791271347237</v>
      </c>
      <c r="BA23" s="74"/>
      <c r="BB23" s="74"/>
      <c r="BC23" s="74"/>
      <c r="BD23" s="74"/>
      <c r="BE23" s="74"/>
      <c r="BF23" s="78"/>
      <c r="BG23" s="74"/>
      <c r="BH23" s="74"/>
      <c r="BI23" s="74"/>
      <c r="BJ23" s="74"/>
      <c r="BK23" s="74"/>
      <c r="BL23" s="78"/>
      <c r="BM23" s="74"/>
      <c r="BN23" s="74"/>
      <c r="BO23" s="78"/>
      <c r="BP23" s="74"/>
      <c r="BQ23" s="74"/>
      <c r="BR23" s="78"/>
    </row>
    <row r="24" spans="1:70" x14ac:dyDescent="0.25">
      <c r="A24" s="160" t="s">
        <v>431</v>
      </c>
      <c r="B24" s="94">
        <f t="shared" si="15"/>
        <v>105.4</v>
      </c>
      <c r="C24" s="94">
        <f t="shared" si="16"/>
        <v>54.166609999999999</v>
      </c>
      <c r="D24" s="74">
        <f t="shared" si="36"/>
        <v>51.391470588235286</v>
      </c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>
        <v>105.4</v>
      </c>
      <c r="AY24" s="74">
        <v>54.166609999999999</v>
      </c>
      <c r="AZ24" s="74">
        <f t="shared" si="23"/>
        <v>51.391470588235286</v>
      </c>
      <c r="BA24" s="74"/>
      <c r="BB24" s="74"/>
      <c r="BC24" s="74"/>
      <c r="BD24" s="74"/>
      <c r="BE24" s="74"/>
      <c r="BF24" s="78"/>
      <c r="BG24" s="74"/>
      <c r="BH24" s="74"/>
      <c r="BI24" s="74"/>
      <c r="BJ24" s="74"/>
      <c r="BK24" s="74"/>
      <c r="BL24" s="78"/>
      <c r="BM24" s="74"/>
      <c r="BN24" s="74"/>
      <c r="BO24" s="78"/>
      <c r="BP24" s="74"/>
      <c r="BQ24" s="74"/>
      <c r="BR24" s="78"/>
    </row>
    <row r="25" spans="1:70" x14ac:dyDescent="0.25">
      <c r="A25" s="160" t="s">
        <v>430</v>
      </c>
      <c r="B25" s="94">
        <f t="shared" si="15"/>
        <v>105.4</v>
      </c>
      <c r="C25" s="94">
        <f t="shared" si="16"/>
        <v>67.99875999999999</v>
      </c>
      <c r="D25" s="74">
        <f t="shared" si="36"/>
        <v>64.514952561669816</v>
      </c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>
        <v>105.4</v>
      </c>
      <c r="AY25" s="74">
        <v>67.99875999999999</v>
      </c>
      <c r="AZ25" s="74">
        <f t="shared" si="23"/>
        <v>64.514952561669816</v>
      </c>
      <c r="BA25" s="74"/>
      <c r="BB25" s="74"/>
      <c r="BC25" s="74"/>
      <c r="BD25" s="74"/>
      <c r="BE25" s="74"/>
      <c r="BF25" s="78"/>
      <c r="BG25" s="74"/>
      <c r="BH25" s="74"/>
      <c r="BI25" s="74"/>
      <c r="BJ25" s="74"/>
      <c r="BK25" s="74"/>
      <c r="BL25" s="78"/>
      <c r="BM25" s="74"/>
      <c r="BN25" s="74"/>
      <c r="BO25" s="78"/>
      <c r="BP25" s="74"/>
      <c r="BQ25" s="74"/>
      <c r="BR25" s="78"/>
    </row>
    <row r="26" spans="1:70" s="118" customFormat="1" ht="31.5" x14ac:dyDescent="0.25">
      <c r="A26" s="162" t="s">
        <v>266</v>
      </c>
      <c r="B26" s="103">
        <f t="shared" si="15"/>
        <v>458521.00000000006</v>
      </c>
      <c r="C26" s="103">
        <f t="shared" si="16"/>
        <v>310701.98393000005</v>
      </c>
      <c r="D26" s="92">
        <f t="shared" ref="D26" si="37">C26/B26*100</f>
        <v>67.761778398372158</v>
      </c>
      <c r="E26" s="92">
        <f>SUM(E27:E39)</f>
        <v>1057.2</v>
      </c>
      <c r="F26" s="92">
        <f t="shared" ref="F26:BK26" si="38">SUM(F27:F39)</f>
        <v>565.125</v>
      </c>
      <c r="G26" s="92">
        <f t="shared" si="19"/>
        <v>53.454880817253112</v>
      </c>
      <c r="H26" s="92">
        <f t="shared" si="38"/>
        <v>263.39999999999998</v>
      </c>
      <c r="I26" s="92">
        <f t="shared" si="38"/>
        <v>196.28507999999999</v>
      </c>
      <c r="J26" s="92">
        <f t="shared" si="27"/>
        <v>74.519772209567208</v>
      </c>
      <c r="K26" s="92">
        <f t="shared" si="38"/>
        <v>4059.6</v>
      </c>
      <c r="L26" s="92">
        <f t="shared" si="38"/>
        <v>2518.3000000000002</v>
      </c>
      <c r="M26" s="92">
        <f t="shared" si="28"/>
        <v>62.033205241895764</v>
      </c>
      <c r="N26" s="92">
        <f t="shared" si="38"/>
        <v>0</v>
      </c>
      <c r="O26" s="92">
        <f t="shared" si="38"/>
        <v>0</v>
      </c>
      <c r="P26" s="92">
        <f t="shared" si="38"/>
        <v>0</v>
      </c>
      <c r="Q26" s="92">
        <f t="shared" si="38"/>
        <v>5875.4</v>
      </c>
      <c r="R26" s="92">
        <f t="shared" si="38"/>
        <v>3465.0598599999998</v>
      </c>
      <c r="S26" s="92">
        <f t="shared" si="20"/>
        <v>58.975726929230355</v>
      </c>
      <c r="T26" s="92">
        <f t="shared" si="38"/>
        <v>279.8</v>
      </c>
      <c r="U26" s="92">
        <f t="shared" si="38"/>
        <v>208.11190999999999</v>
      </c>
      <c r="V26" s="92">
        <f t="shared" si="21"/>
        <v>74.378809864188696</v>
      </c>
      <c r="W26" s="92">
        <f t="shared" si="38"/>
        <v>410270.9</v>
      </c>
      <c r="X26" s="92">
        <f t="shared" si="38"/>
        <v>278786.23644999997</v>
      </c>
      <c r="Y26" s="92">
        <f t="shared" si="29"/>
        <v>67.951745163987979</v>
      </c>
      <c r="Z26" s="92">
        <f t="shared" si="38"/>
        <v>1069.7</v>
      </c>
      <c r="AA26" s="92">
        <f t="shared" si="38"/>
        <v>610.35335999999995</v>
      </c>
      <c r="AB26" s="91">
        <f t="shared" si="22"/>
        <v>57.058367766663544</v>
      </c>
      <c r="AC26" s="92">
        <f t="shared" si="38"/>
        <v>80.5</v>
      </c>
      <c r="AD26" s="92">
        <f t="shared" si="38"/>
        <v>0</v>
      </c>
      <c r="AE26" s="92">
        <f t="shared" si="38"/>
        <v>0</v>
      </c>
      <c r="AF26" s="92">
        <f t="shared" si="38"/>
        <v>356.6</v>
      </c>
      <c r="AG26" s="92">
        <f t="shared" si="38"/>
        <v>258.64229999999998</v>
      </c>
      <c r="AH26" s="92">
        <f t="shared" si="38"/>
        <v>72.530089736399319</v>
      </c>
      <c r="AI26" s="92">
        <f t="shared" si="38"/>
        <v>5811.9</v>
      </c>
      <c r="AJ26" s="92">
        <f t="shared" si="38"/>
        <v>2551.6089200000001</v>
      </c>
      <c r="AK26" s="92">
        <f t="shared" si="38"/>
        <v>43.903180027185606</v>
      </c>
      <c r="AL26" s="92">
        <f t="shared" si="38"/>
        <v>713.1</v>
      </c>
      <c r="AM26" s="92">
        <f t="shared" si="38"/>
        <v>425.31887999999998</v>
      </c>
      <c r="AN26" s="92">
        <f t="shared" si="38"/>
        <v>59.643651661758511</v>
      </c>
      <c r="AO26" s="92">
        <f t="shared" si="38"/>
        <v>356.6</v>
      </c>
      <c r="AP26" s="92">
        <f t="shared" si="38"/>
        <v>250.31117999999998</v>
      </c>
      <c r="AQ26" s="92">
        <f t="shared" si="33"/>
        <v>70.1938250140213</v>
      </c>
      <c r="AR26" s="92">
        <f t="shared" si="38"/>
        <v>2094</v>
      </c>
      <c r="AS26" s="92">
        <f t="shared" si="38"/>
        <v>1570.5</v>
      </c>
      <c r="AT26" s="92">
        <f t="shared" si="34"/>
        <v>75</v>
      </c>
      <c r="AU26" s="92">
        <f t="shared" si="38"/>
        <v>0</v>
      </c>
      <c r="AV26" s="92">
        <f t="shared" si="38"/>
        <v>0</v>
      </c>
      <c r="AW26" s="92">
        <f t="shared" si="38"/>
        <v>0</v>
      </c>
      <c r="AX26" s="92">
        <f t="shared" si="38"/>
        <v>2267.7000000000003</v>
      </c>
      <c r="AY26" s="92">
        <f t="shared" si="38"/>
        <v>1455.94586</v>
      </c>
      <c r="AZ26" s="91">
        <f t="shared" si="23"/>
        <v>64.203636283459005</v>
      </c>
      <c r="BA26" s="92">
        <f t="shared" si="38"/>
        <v>337</v>
      </c>
      <c r="BB26" s="92">
        <f t="shared" si="38"/>
        <v>167.69051000000002</v>
      </c>
      <c r="BC26" s="92">
        <f t="shared" si="38"/>
        <v>49.759795252225523</v>
      </c>
      <c r="BD26" s="92">
        <f t="shared" si="38"/>
        <v>713.1</v>
      </c>
      <c r="BE26" s="92">
        <f t="shared" si="38"/>
        <v>398.9735</v>
      </c>
      <c r="BF26" s="92">
        <f t="shared" si="11"/>
        <v>55.949165614920773</v>
      </c>
      <c r="BG26" s="92">
        <f t="shared" si="38"/>
        <v>22850.2</v>
      </c>
      <c r="BH26" s="92">
        <f t="shared" si="38"/>
        <v>17210.62112</v>
      </c>
      <c r="BI26" s="92">
        <f t="shared" si="12"/>
        <v>75.319345651241562</v>
      </c>
      <c r="BJ26" s="92">
        <f t="shared" si="38"/>
        <v>32.9</v>
      </c>
      <c r="BK26" s="92">
        <f t="shared" si="38"/>
        <v>31.5</v>
      </c>
      <c r="BL26" s="92">
        <f t="shared" si="24"/>
        <v>95.744680851063833</v>
      </c>
      <c r="BM26" s="92">
        <f t="shared" ref="BM26:BN26" si="39">SUM(BM27:BM39)</f>
        <v>31.4</v>
      </c>
      <c r="BN26" s="92">
        <f t="shared" si="39"/>
        <v>31.4</v>
      </c>
      <c r="BO26" s="92">
        <f t="shared" ref="BO26:BO27" si="40">BN26/BM26*100</f>
        <v>100</v>
      </c>
      <c r="BP26" s="92"/>
      <c r="BQ26" s="92"/>
      <c r="BR26" s="92"/>
    </row>
    <row r="27" spans="1:70" x14ac:dyDescent="0.25">
      <c r="A27" s="160" t="s">
        <v>265</v>
      </c>
      <c r="B27" s="94">
        <f t="shared" si="15"/>
        <v>456253.30000000005</v>
      </c>
      <c r="C27" s="94">
        <f t="shared" si="16"/>
        <v>309246.03807000007</v>
      </c>
      <c r="D27" s="78">
        <f t="shared" si="1"/>
        <v>67.779463309087305</v>
      </c>
      <c r="E27" s="78">
        <v>1057.2</v>
      </c>
      <c r="F27" s="78">
        <v>565.125</v>
      </c>
      <c r="G27" s="78">
        <f t="shared" si="19"/>
        <v>53.454880817253112</v>
      </c>
      <c r="H27" s="78">
        <v>263.39999999999998</v>
      </c>
      <c r="I27" s="78">
        <v>196.28507999999999</v>
      </c>
      <c r="J27" s="78">
        <f t="shared" si="27"/>
        <v>74.519772209567208</v>
      </c>
      <c r="K27" s="78">
        <v>4059.6</v>
      </c>
      <c r="L27" s="78">
        <v>2518.3000000000002</v>
      </c>
      <c r="M27" s="78">
        <f t="shared" si="28"/>
        <v>62.033205241895764</v>
      </c>
      <c r="N27" s="78"/>
      <c r="O27" s="78">
        <v>0</v>
      </c>
      <c r="P27" s="78"/>
      <c r="Q27" s="78">
        <v>5875.4</v>
      </c>
      <c r="R27" s="78">
        <v>3465.0598599999998</v>
      </c>
      <c r="S27" s="78">
        <f t="shared" si="20"/>
        <v>58.975726929230355</v>
      </c>
      <c r="T27" s="78">
        <v>279.8</v>
      </c>
      <c r="U27" s="78">
        <v>208.11190999999999</v>
      </c>
      <c r="V27" s="78">
        <f t="shared" si="21"/>
        <v>74.378809864188696</v>
      </c>
      <c r="W27" s="78">
        <v>410270.9</v>
      </c>
      <c r="X27" s="78">
        <v>278786.23644999997</v>
      </c>
      <c r="Y27" s="78">
        <f t="shared" si="29"/>
        <v>67.951745163987979</v>
      </c>
      <c r="Z27" s="78">
        <v>1069.7</v>
      </c>
      <c r="AA27" s="78">
        <v>610.35335999999995</v>
      </c>
      <c r="AB27" s="74">
        <f t="shared" si="22"/>
        <v>57.058367766663544</v>
      </c>
      <c r="AC27" s="74">
        <v>80.5</v>
      </c>
      <c r="AD27" s="78"/>
      <c r="AE27" s="78"/>
      <c r="AF27" s="78">
        <v>356.6</v>
      </c>
      <c r="AG27" s="78">
        <v>258.64229999999998</v>
      </c>
      <c r="AH27" s="78">
        <f t="shared" si="30"/>
        <v>72.530089736399319</v>
      </c>
      <c r="AI27" s="78">
        <v>5811.9</v>
      </c>
      <c r="AJ27" s="78">
        <v>2551.6089200000001</v>
      </c>
      <c r="AK27" s="78">
        <f t="shared" si="31"/>
        <v>43.903180027185606</v>
      </c>
      <c r="AL27" s="78">
        <v>713.1</v>
      </c>
      <c r="AM27" s="78">
        <v>425.31887999999998</v>
      </c>
      <c r="AN27" s="78">
        <f t="shared" si="32"/>
        <v>59.643651661758511</v>
      </c>
      <c r="AO27" s="78">
        <v>356.6</v>
      </c>
      <c r="AP27" s="78">
        <v>250.31117999999998</v>
      </c>
      <c r="AQ27" s="78">
        <f t="shared" si="33"/>
        <v>70.1938250140213</v>
      </c>
      <c r="AR27" s="78">
        <v>2094</v>
      </c>
      <c r="AS27" s="78">
        <v>1570.5</v>
      </c>
      <c r="AT27" s="78">
        <f t="shared" si="34"/>
        <v>75</v>
      </c>
      <c r="AU27" s="78"/>
      <c r="AV27" s="78"/>
      <c r="AW27" s="78"/>
      <c r="AX27" s="78"/>
      <c r="AY27" s="78"/>
      <c r="AZ27" s="74"/>
      <c r="BA27" s="78">
        <v>337</v>
      </c>
      <c r="BB27" s="78">
        <v>167.69051000000002</v>
      </c>
      <c r="BC27" s="78">
        <f t="shared" si="35"/>
        <v>49.759795252225523</v>
      </c>
      <c r="BD27" s="78">
        <v>713.1</v>
      </c>
      <c r="BE27" s="78">
        <v>398.9735</v>
      </c>
      <c r="BF27" s="78">
        <f t="shared" si="11"/>
        <v>55.949165614920773</v>
      </c>
      <c r="BG27" s="78">
        <v>22850.2</v>
      </c>
      <c r="BH27" s="78">
        <v>17210.62112</v>
      </c>
      <c r="BI27" s="78">
        <f t="shared" si="12"/>
        <v>75.319345651241562</v>
      </c>
      <c r="BJ27" s="78">
        <v>32.9</v>
      </c>
      <c r="BK27" s="78">
        <v>31.5</v>
      </c>
      <c r="BL27" s="78">
        <f t="shared" si="24"/>
        <v>95.744680851063833</v>
      </c>
      <c r="BM27" s="78">
        <v>31.4</v>
      </c>
      <c r="BN27" s="78">
        <v>31.4</v>
      </c>
      <c r="BO27" s="78">
        <f t="shared" si="40"/>
        <v>100</v>
      </c>
      <c r="BP27" s="78"/>
      <c r="BQ27" s="78"/>
      <c r="BR27" s="78"/>
    </row>
    <row r="28" spans="1:70" x14ac:dyDescent="0.25">
      <c r="A28" s="160" t="s">
        <v>441</v>
      </c>
      <c r="B28" s="94">
        <f t="shared" si="15"/>
        <v>1318.9</v>
      </c>
      <c r="C28" s="94">
        <f t="shared" si="16"/>
        <v>835.56934000000001</v>
      </c>
      <c r="D28" s="74">
        <f>C28/B28*100</f>
        <v>63.353502160891651</v>
      </c>
      <c r="E28" s="74"/>
      <c r="F28" s="74"/>
      <c r="G28" s="74"/>
      <c r="H28" s="74"/>
      <c r="I28" s="74"/>
      <c r="J28" s="78"/>
      <c r="K28" s="74"/>
      <c r="L28" s="74"/>
      <c r="M28" s="78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8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8"/>
      <c r="AU28" s="74"/>
      <c r="AV28" s="74"/>
      <c r="AW28" s="74"/>
      <c r="AX28" s="74">
        <v>1318.9</v>
      </c>
      <c r="AY28" s="74">
        <v>835.56934000000001</v>
      </c>
      <c r="AZ28" s="74">
        <f>AY28/AX28*100</f>
        <v>63.353502160891651</v>
      </c>
      <c r="BA28" s="74"/>
      <c r="BB28" s="74"/>
      <c r="BC28" s="74"/>
      <c r="BD28" s="74"/>
      <c r="BE28" s="74"/>
      <c r="BF28" s="78"/>
      <c r="BG28" s="74"/>
      <c r="BH28" s="74"/>
      <c r="BI28" s="78"/>
      <c r="BJ28" s="74"/>
      <c r="BK28" s="74"/>
      <c r="BL28" s="78"/>
      <c r="BM28" s="74"/>
      <c r="BN28" s="74"/>
      <c r="BO28" s="78"/>
      <c r="BP28" s="74"/>
      <c r="BQ28" s="74"/>
      <c r="BR28" s="78"/>
    </row>
    <row r="29" spans="1:70" x14ac:dyDescent="0.25">
      <c r="A29" s="160" t="s">
        <v>268</v>
      </c>
      <c r="B29" s="94">
        <f t="shared" si="15"/>
        <v>105.4</v>
      </c>
      <c r="C29" s="94">
        <f t="shared" si="16"/>
        <v>70.795429999999996</v>
      </c>
      <c r="D29" s="74">
        <f>C29/B29*100</f>
        <v>67.168339658444026</v>
      </c>
      <c r="E29" s="74"/>
      <c r="F29" s="74"/>
      <c r="G29" s="74"/>
      <c r="H29" s="74"/>
      <c r="I29" s="74"/>
      <c r="J29" s="78"/>
      <c r="K29" s="74"/>
      <c r="L29" s="74"/>
      <c r="M29" s="78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8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8"/>
      <c r="AU29" s="74"/>
      <c r="AV29" s="74"/>
      <c r="AW29" s="74"/>
      <c r="AX29" s="74">
        <v>105.4</v>
      </c>
      <c r="AY29" s="74">
        <v>70.795429999999996</v>
      </c>
      <c r="AZ29" s="74">
        <f>AY29/AX29*100</f>
        <v>67.168339658444026</v>
      </c>
      <c r="BA29" s="74"/>
      <c r="BB29" s="74"/>
      <c r="BC29" s="74"/>
      <c r="BD29" s="74"/>
      <c r="BE29" s="74"/>
      <c r="BF29" s="78"/>
      <c r="BG29" s="74"/>
      <c r="BH29" s="74"/>
      <c r="BI29" s="78"/>
      <c r="BJ29" s="74"/>
      <c r="BK29" s="74"/>
      <c r="BL29" s="78"/>
      <c r="BM29" s="74"/>
      <c r="BN29" s="74"/>
      <c r="BO29" s="78"/>
      <c r="BP29" s="74"/>
      <c r="BQ29" s="74"/>
      <c r="BR29" s="78"/>
    </row>
    <row r="30" spans="1:70" x14ac:dyDescent="0.25">
      <c r="A30" s="160" t="s">
        <v>439</v>
      </c>
      <c r="B30" s="94">
        <f t="shared" si="15"/>
        <v>0</v>
      </c>
      <c r="C30" s="94">
        <f t="shared" si="16"/>
        <v>0</v>
      </c>
      <c r="D30" s="74"/>
      <c r="E30" s="74"/>
      <c r="F30" s="74"/>
      <c r="G30" s="74"/>
      <c r="H30" s="74"/>
      <c r="I30" s="74"/>
      <c r="J30" s="78"/>
      <c r="K30" s="74"/>
      <c r="L30" s="74"/>
      <c r="M30" s="78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8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8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8"/>
      <c r="BG30" s="74"/>
      <c r="BH30" s="74"/>
      <c r="BI30" s="78"/>
      <c r="BJ30" s="74"/>
      <c r="BK30" s="74"/>
      <c r="BL30" s="78"/>
      <c r="BM30" s="74"/>
      <c r="BN30" s="74"/>
      <c r="BO30" s="78"/>
      <c r="BP30" s="74"/>
      <c r="BQ30" s="74"/>
      <c r="BR30" s="78"/>
    </row>
    <row r="31" spans="1:70" x14ac:dyDescent="0.25">
      <c r="A31" s="160" t="s">
        <v>269</v>
      </c>
      <c r="B31" s="94">
        <f t="shared" si="15"/>
        <v>263.60000000000002</v>
      </c>
      <c r="C31" s="94">
        <f t="shared" si="16"/>
        <v>176.21951999999999</v>
      </c>
      <c r="D31" s="74">
        <f>C31/B31*100</f>
        <v>66.851107738998479</v>
      </c>
      <c r="E31" s="74"/>
      <c r="F31" s="74"/>
      <c r="G31" s="74"/>
      <c r="H31" s="74"/>
      <c r="I31" s="74"/>
      <c r="J31" s="78"/>
      <c r="K31" s="74"/>
      <c r="L31" s="74"/>
      <c r="M31" s="78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8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8"/>
      <c r="AU31" s="74"/>
      <c r="AV31" s="74"/>
      <c r="AW31" s="74"/>
      <c r="AX31" s="74">
        <v>263.60000000000002</v>
      </c>
      <c r="AY31" s="74">
        <v>176.21951999999999</v>
      </c>
      <c r="AZ31" s="74">
        <f>AY31/AX31*100</f>
        <v>66.851107738998479</v>
      </c>
      <c r="BA31" s="74"/>
      <c r="BB31" s="74"/>
      <c r="BC31" s="74"/>
      <c r="BD31" s="74"/>
      <c r="BE31" s="74"/>
      <c r="BF31" s="78"/>
      <c r="BG31" s="74"/>
      <c r="BH31" s="74"/>
      <c r="BI31" s="78"/>
      <c r="BJ31" s="74"/>
      <c r="BK31" s="74"/>
      <c r="BL31" s="78"/>
      <c r="BM31" s="74"/>
      <c r="BN31" s="74"/>
      <c r="BO31" s="78"/>
      <c r="BP31" s="74"/>
      <c r="BQ31" s="74"/>
      <c r="BR31" s="78"/>
    </row>
    <row r="32" spans="1:70" x14ac:dyDescent="0.25">
      <c r="A32" s="160" t="s">
        <v>438</v>
      </c>
      <c r="B32" s="94">
        <f t="shared" si="15"/>
        <v>105.4</v>
      </c>
      <c r="C32" s="94">
        <f t="shared" si="16"/>
        <v>68.935640000000006</v>
      </c>
      <c r="D32" s="74">
        <f>C32/B32*100</f>
        <v>65.403833017077801</v>
      </c>
      <c r="E32" s="74"/>
      <c r="F32" s="74"/>
      <c r="G32" s="74"/>
      <c r="H32" s="74"/>
      <c r="I32" s="74"/>
      <c r="J32" s="78"/>
      <c r="K32" s="74"/>
      <c r="L32" s="74"/>
      <c r="M32" s="78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8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8"/>
      <c r="AU32" s="74"/>
      <c r="AV32" s="74"/>
      <c r="AW32" s="74"/>
      <c r="AX32" s="74">
        <v>105.4</v>
      </c>
      <c r="AY32" s="74">
        <v>68.935640000000006</v>
      </c>
      <c r="AZ32" s="74">
        <f>AY32/AX32*100</f>
        <v>65.403833017077801</v>
      </c>
      <c r="BA32" s="74"/>
      <c r="BB32" s="74"/>
      <c r="BC32" s="74"/>
      <c r="BD32" s="74"/>
      <c r="BE32" s="74"/>
      <c r="BF32" s="78"/>
      <c r="BG32" s="74"/>
      <c r="BH32" s="74"/>
      <c r="BI32" s="78"/>
      <c r="BJ32" s="74"/>
      <c r="BK32" s="74"/>
      <c r="BL32" s="78"/>
      <c r="BM32" s="74"/>
      <c r="BN32" s="74"/>
      <c r="BO32" s="78"/>
      <c r="BP32" s="74"/>
      <c r="BQ32" s="74"/>
      <c r="BR32" s="78"/>
    </row>
    <row r="33" spans="1:70" x14ac:dyDescent="0.25">
      <c r="A33" s="160" t="s">
        <v>437</v>
      </c>
      <c r="B33" s="94">
        <f t="shared" si="15"/>
        <v>263.60000000000002</v>
      </c>
      <c r="C33" s="94">
        <f t="shared" si="16"/>
        <v>171.84364000000002</v>
      </c>
      <c r="D33" s="74">
        <f>C33/B33*100</f>
        <v>65.191062215477999</v>
      </c>
      <c r="E33" s="74"/>
      <c r="F33" s="74"/>
      <c r="G33" s="74"/>
      <c r="H33" s="74"/>
      <c r="I33" s="74"/>
      <c r="J33" s="78"/>
      <c r="K33" s="74"/>
      <c r="L33" s="74"/>
      <c r="M33" s="78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8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8"/>
      <c r="AU33" s="74"/>
      <c r="AV33" s="74"/>
      <c r="AW33" s="74"/>
      <c r="AX33" s="74">
        <v>263.60000000000002</v>
      </c>
      <c r="AY33" s="74">
        <v>171.84364000000002</v>
      </c>
      <c r="AZ33" s="74">
        <f>AY33/AX33*100</f>
        <v>65.191062215477999</v>
      </c>
      <c r="BA33" s="74"/>
      <c r="BB33" s="74"/>
      <c r="BC33" s="74"/>
      <c r="BD33" s="74"/>
      <c r="BE33" s="74"/>
      <c r="BF33" s="78"/>
      <c r="BG33" s="74"/>
      <c r="BH33" s="74"/>
      <c r="BI33" s="78"/>
      <c r="BJ33" s="74"/>
      <c r="BK33" s="74"/>
      <c r="BL33" s="78"/>
      <c r="BM33" s="74"/>
      <c r="BN33" s="74"/>
      <c r="BO33" s="78"/>
      <c r="BP33" s="74"/>
      <c r="BQ33" s="74"/>
      <c r="BR33" s="78"/>
    </row>
    <row r="34" spans="1:70" x14ac:dyDescent="0.25">
      <c r="A34" s="160" t="s">
        <v>440</v>
      </c>
      <c r="B34" s="94">
        <f t="shared" si="15"/>
        <v>105.4</v>
      </c>
      <c r="C34" s="94">
        <f t="shared" si="16"/>
        <v>71.6845</v>
      </c>
      <c r="D34" s="74">
        <f>C34/B34*100</f>
        <v>68.011859582542684</v>
      </c>
      <c r="E34" s="74"/>
      <c r="F34" s="74"/>
      <c r="G34" s="74"/>
      <c r="H34" s="74"/>
      <c r="I34" s="74"/>
      <c r="J34" s="78"/>
      <c r="K34" s="74"/>
      <c r="L34" s="74"/>
      <c r="M34" s="78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8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8"/>
      <c r="AU34" s="74"/>
      <c r="AV34" s="74"/>
      <c r="AW34" s="74"/>
      <c r="AX34" s="74">
        <v>105.4</v>
      </c>
      <c r="AY34" s="74">
        <v>71.6845</v>
      </c>
      <c r="AZ34" s="74">
        <f>AY34/AX34*100</f>
        <v>68.011859582542684</v>
      </c>
      <c r="BA34" s="74"/>
      <c r="BB34" s="74"/>
      <c r="BC34" s="74"/>
      <c r="BD34" s="74"/>
      <c r="BE34" s="74"/>
      <c r="BF34" s="78"/>
      <c r="BG34" s="74"/>
      <c r="BH34" s="74"/>
      <c r="BI34" s="78"/>
      <c r="BJ34" s="74"/>
      <c r="BK34" s="74"/>
      <c r="BL34" s="78"/>
      <c r="BM34" s="74"/>
      <c r="BN34" s="74"/>
      <c r="BO34" s="78"/>
      <c r="BP34" s="74"/>
      <c r="BQ34" s="74"/>
      <c r="BR34" s="78"/>
    </row>
    <row r="35" spans="1:70" x14ac:dyDescent="0.25">
      <c r="A35" s="160" t="s">
        <v>436</v>
      </c>
      <c r="B35" s="94">
        <f t="shared" si="15"/>
        <v>105.4</v>
      </c>
      <c r="C35" s="94">
        <f t="shared" si="16"/>
        <v>60.897790000000001</v>
      </c>
      <c r="D35" s="74">
        <f>C35/B35*100</f>
        <v>57.777789373814038</v>
      </c>
      <c r="E35" s="74"/>
      <c r="F35" s="74"/>
      <c r="G35" s="74"/>
      <c r="H35" s="74"/>
      <c r="I35" s="74"/>
      <c r="J35" s="78"/>
      <c r="K35" s="74"/>
      <c r="L35" s="74"/>
      <c r="M35" s="78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8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8"/>
      <c r="AU35" s="74"/>
      <c r="AV35" s="74"/>
      <c r="AW35" s="74"/>
      <c r="AX35" s="74">
        <v>105.4</v>
      </c>
      <c r="AY35" s="74">
        <v>60.897790000000001</v>
      </c>
      <c r="AZ35" s="74">
        <f>AY35/AX35*100</f>
        <v>57.777789373814038</v>
      </c>
      <c r="BA35" s="74"/>
      <c r="BB35" s="74"/>
      <c r="BC35" s="74"/>
      <c r="BD35" s="74"/>
      <c r="BE35" s="74"/>
      <c r="BF35" s="78"/>
      <c r="BG35" s="74"/>
      <c r="BH35" s="74"/>
      <c r="BI35" s="78"/>
      <c r="BJ35" s="74"/>
      <c r="BK35" s="74"/>
      <c r="BL35" s="78"/>
      <c r="BM35" s="74"/>
      <c r="BN35" s="74"/>
      <c r="BO35" s="78"/>
      <c r="BP35" s="74"/>
      <c r="BQ35" s="74"/>
      <c r="BR35" s="78"/>
    </row>
    <row r="36" spans="1:70" x14ac:dyDescent="0.25">
      <c r="A36" s="160" t="s">
        <v>435</v>
      </c>
      <c r="B36" s="94">
        <f t="shared" si="15"/>
        <v>0</v>
      </c>
      <c r="C36" s="94">
        <f t="shared" si="16"/>
        <v>0</v>
      </c>
      <c r="D36" s="74"/>
      <c r="E36" s="74"/>
      <c r="F36" s="74"/>
      <c r="G36" s="74"/>
      <c r="H36" s="74"/>
      <c r="I36" s="74"/>
      <c r="J36" s="78"/>
      <c r="K36" s="74"/>
      <c r="L36" s="74"/>
      <c r="M36" s="78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8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8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8"/>
      <c r="BG36" s="74"/>
      <c r="BH36" s="74"/>
      <c r="BI36" s="78"/>
      <c r="BJ36" s="74"/>
      <c r="BK36" s="74"/>
      <c r="BL36" s="78"/>
      <c r="BM36" s="74"/>
      <c r="BN36" s="74"/>
      <c r="BO36" s="78"/>
      <c r="BP36" s="74"/>
      <c r="BQ36" s="74"/>
      <c r="BR36" s="78"/>
    </row>
    <row r="37" spans="1:70" x14ac:dyDescent="0.25">
      <c r="A37" s="160" t="s">
        <v>434</v>
      </c>
      <c r="B37" s="94">
        <f t="shared" si="15"/>
        <v>0</v>
      </c>
      <c r="C37" s="94">
        <f t="shared" si="16"/>
        <v>0</v>
      </c>
      <c r="D37" s="74"/>
      <c r="E37" s="74"/>
      <c r="F37" s="74"/>
      <c r="G37" s="74"/>
      <c r="H37" s="74"/>
      <c r="I37" s="74"/>
      <c r="J37" s="78"/>
      <c r="K37" s="74"/>
      <c r="L37" s="74"/>
      <c r="M37" s="78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8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8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8"/>
      <c r="BG37" s="74"/>
      <c r="BH37" s="74"/>
      <c r="BI37" s="78"/>
      <c r="BJ37" s="74"/>
      <c r="BK37" s="74"/>
      <c r="BL37" s="78"/>
      <c r="BM37" s="74"/>
      <c r="BN37" s="74"/>
      <c r="BO37" s="78"/>
      <c r="BP37" s="74"/>
      <c r="BQ37" s="74"/>
      <c r="BR37" s="78"/>
    </row>
    <row r="38" spans="1:70" x14ac:dyDescent="0.25">
      <c r="A38" s="160" t="s">
        <v>433</v>
      </c>
      <c r="B38" s="94">
        <f t="shared" si="15"/>
        <v>0</v>
      </c>
      <c r="C38" s="94">
        <f t="shared" si="16"/>
        <v>0</v>
      </c>
      <c r="D38" s="74"/>
      <c r="E38" s="74"/>
      <c r="F38" s="74"/>
      <c r="G38" s="74"/>
      <c r="H38" s="74"/>
      <c r="I38" s="74"/>
      <c r="J38" s="78"/>
      <c r="K38" s="74"/>
      <c r="L38" s="74"/>
      <c r="M38" s="78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8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8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8"/>
      <c r="BG38" s="74"/>
      <c r="BH38" s="74"/>
      <c r="BI38" s="78"/>
      <c r="BJ38" s="74"/>
      <c r="BK38" s="74"/>
      <c r="BL38" s="78"/>
      <c r="BM38" s="74"/>
      <c r="BN38" s="74"/>
      <c r="BO38" s="78"/>
      <c r="BP38" s="74"/>
      <c r="BQ38" s="74"/>
      <c r="BR38" s="78"/>
    </row>
    <row r="39" spans="1:70" x14ac:dyDescent="0.25">
      <c r="A39" s="160" t="s">
        <v>432</v>
      </c>
      <c r="B39" s="94">
        <f t="shared" si="15"/>
        <v>0</v>
      </c>
      <c r="C39" s="94">
        <f t="shared" si="16"/>
        <v>0</v>
      </c>
      <c r="D39" s="74"/>
      <c r="E39" s="74"/>
      <c r="F39" s="74"/>
      <c r="G39" s="74"/>
      <c r="H39" s="74"/>
      <c r="I39" s="74"/>
      <c r="J39" s="78"/>
      <c r="K39" s="74"/>
      <c r="L39" s="74"/>
      <c r="M39" s="78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8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8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8"/>
      <c r="BG39" s="74"/>
      <c r="BH39" s="74"/>
      <c r="BI39" s="78"/>
      <c r="BJ39" s="74"/>
      <c r="BK39" s="74"/>
      <c r="BL39" s="78"/>
      <c r="BM39" s="74"/>
      <c r="BN39" s="74"/>
      <c r="BO39" s="78"/>
      <c r="BP39" s="74"/>
      <c r="BQ39" s="74"/>
      <c r="BR39" s="78"/>
    </row>
    <row r="40" spans="1:70" s="118" customFormat="1" ht="31.5" x14ac:dyDescent="0.25">
      <c r="A40" s="149" t="s">
        <v>274</v>
      </c>
      <c r="B40" s="103">
        <f t="shared" si="15"/>
        <v>340962.89999999991</v>
      </c>
      <c r="C40" s="103">
        <f t="shared" si="16"/>
        <v>225889.54236000002</v>
      </c>
      <c r="D40" s="92">
        <f t="shared" ref="D40" si="41">C40/B40*100</f>
        <v>66.250475450554916</v>
      </c>
      <c r="E40" s="92">
        <f>SUM(E41:E53)</f>
        <v>1196.3</v>
      </c>
      <c r="F40" s="92">
        <f t="shared" ref="F40:BK40" si="42">SUM(F41:F53)</f>
        <v>545.81074000000001</v>
      </c>
      <c r="G40" s="92">
        <f t="shared" si="19"/>
        <v>45.624905124132745</v>
      </c>
      <c r="H40" s="92">
        <f t="shared" si="42"/>
        <v>284.89999999999998</v>
      </c>
      <c r="I40" s="92">
        <f t="shared" si="42"/>
        <v>194.47326000000001</v>
      </c>
      <c r="J40" s="92">
        <f t="shared" si="27"/>
        <v>68.260182520182539</v>
      </c>
      <c r="K40" s="92">
        <f t="shared" si="42"/>
        <v>4654.3999999999996</v>
      </c>
      <c r="L40" s="92">
        <f t="shared" si="42"/>
        <v>3294.0183099999999</v>
      </c>
      <c r="M40" s="92">
        <f t="shared" si="28"/>
        <v>70.772136258164323</v>
      </c>
      <c r="N40" s="92">
        <f t="shared" si="42"/>
        <v>57490</v>
      </c>
      <c r="O40" s="92">
        <f t="shared" si="42"/>
        <v>44706.909329999995</v>
      </c>
      <c r="P40" s="92">
        <f t="shared" si="8"/>
        <v>77.76467095146981</v>
      </c>
      <c r="Q40" s="92">
        <f t="shared" si="42"/>
        <v>5513.3</v>
      </c>
      <c r="R40" s="92">
        <f t="shared" si="42"/>
        <v>2389.3034600000001</v>
      </c>
      <c r="S40" s="92">
        <f t="shared" si="20"/>
        <v>43.337084141983929</v>
      </c>
      <c r="T40" s="92">
        <f t="shared" si="42"/>
        <v>167.9</v>
      </c>
      <c r="U40" s="92">
        <f t="shared" si="42"/>
        <v>115.63633</v>
      </c>
      <c r="V40" s="92">
        <f t="shared" si="21"/>
        <v>68.872144133412746</v>
      </c>
      <c r="W40" s="92">
        <f t="shared" si="42"/>
        <v>240532</v>
      </c>
      <c r="X40" s="92">
        <f t="shared" si="42"/>
        <v>155062.78487999999</v>
      </c>
      <c r="Y40" s="92">
        <f t="shared" si="29"/>
        <v>64.466592752731444</v>
      </c>
      <c r="Z40" s="92">
        <f t="shared" si="42"/>
        <v>713.1</v>
      </c>
      <c r="AA40" s="92">
        <f t="shared" si="42"/>
        <v>516.78679999999997</v>
      </c>
      <c r="AB40" s="91">
        <f t="shared" si="22"/>
        <v>72.470452951900143</v>
      </c>
      <c r="AC40" s="92">
        <f t="shared" si="42"/>
        <v>0</v>
      </c>
      <c r="AD40" s="92">
        <f t="shared" si="42"/>
        <v>0</v>
      </c>
      <c r="AE40" s="92">
        <f t="shared" si="42"/>
        <v>0</v>
      </c>
      <c r="AF40" s="92">
        <f t="shared" si="42"/>
        <v>356.6</v>
      </c>
      <c r="AG40" s="92">
        <f t="shared" si="42"/>
        <v>257.94693000000001</v>
      </c>
      <c r="AH40" s="92">
        <f t="shared" si="42"/>
        <v>72.335089736399325</v>
      </c>
      <c r="AI40" s="92">
        <f t="shared" si="42"/>
        <v>5116.6000000000004</v>
      </c>
      <c r="AJ40" s="92">
        <f t="shared" si="42"/>
        <v>2531.9326499999997</v>
      </c>
      <c r="AK40" s="92">
        <f t="shared" si="42"/>
        <v>49.484670484305973</v>
      </c>
      <c r="AL40" s="92">
        <f t="shared" si="42"/>
        <v>356.6</v>
      </c>
      <c r="AM40" s="92">
        <f t="shared" si="42"/>
        <v>260.98712999999998</v>
      </c>
      <c r="AN40" s="92">
        <f t="shared" si="42"/>
        <v>73.187641615255174</v>
      </c>
      <c r="AO40" s="92">
        <f t="shared" si="42"/>
        <v>356.6</v>
      </c>
      <c r="AP40" s="92">
        <f t="shared" si="42"/>
        <v>263.95</v>
      </c>
      <c r="AQ40" s="92">
        <f t="shared" si="42"/>
        <v>74.018508132361177</v>
      </c>
      <c r="AR40" s="92">
        <f t="shared" si="42"/>
        <v>1497.4</v>
      </c>
      <c r="AS40" s="92">
        <f t="shared" si="42"/>
        <v>1123.2</v>
      </c>
      <c r="AT40" s="92">
        <f t="shared" si="34"/>
        <v>75.010017363429952</v>
      </c>
      <c r="AU40" s="92">
        <f t="shared" si="42"/>
        <v>0</v>
      </c>
      <c r="AV40" s="92">
        <f t="shared" si="42"/>
        <v>0</v>
      </c>
      <c r="AW40" s="92">
        <f t="shared" si="42"/>
        <v>0</v>
      </c>
      <c r="AX40" s="92">
        <f t="shared" si="42"/>
        <v>1897.8000000000002</v>
      </c>
      <c r="AY40" s="92">
        <f t="shared" si="42"/>
        <v>1250.16427</v>
      </c>
      <c r="AZ40" s="91">
        <f t="shared" ref="AZ40" si="43">AY40/AX40*100</f>
        <v>65.874395089050481</v>
      </c>
      <c r="BA40" s="92">
        <f t="shared" si="42"/>
        <v>337</v>
      </c>
      <c r="BB40" s="92">
        <f t="shared" si="42"/>
        <v>164.97870999999998</v>
      </c>
      <c r="BC40" s="92">
        <f t="shared" si="42"/>
        <v>48.955106824925807</v>
      </c>
      <c r="BD40" s="92">
        <f t="shared" si="42"/>
        <v>1069.7</v>
      </c>
      <c r="BE40" s="92">
        <f t="shared" si="42"/>
        <v>715.97991999999999</v>
      </c>
      <c r="BF40" s="92">
        <f t="shared" si="11"/>
        <v>66.932777414228283</v>
      </c>
      <c r="BG40" s="92">
        <f t="shared" si="42"/>
        <v>19304.5</v>
      </c>
      <c r="BH40" s="92">
        <f t="shared" si="42"/>
        <v>12377.48964</v>
      </c>
      <c r="BI40" s="92">
        <f t="shared" si="12"/>
        <v>64.117121085757205</v>
      </c>
      <c r="BJ40" s="92">
        <f t="shared" si="42"/>
        <v>65.900000000000006</v>
      </c>
      <c r="BK40" s="92">
        <f t="shared" si="42"/>
        <v>64.89</v>
      </c>
      <c r="BL40" s="92">
        <f t="shared" si="24"/>
        <v>98.46737481031866</v>
      </c>
      <c r="BM40" s="92">
        <f t="shared" ref="BM40:BN40" si="44">SUM(BM41:BM53)</f>
        <v>52.3</v>
      </c>
      <c r="BN40" s="92">
        <f t="shared" si="44"/>
        <v>52.3</v>
      </c>
      <c r="BO40" s="92">
        <f t="shared" ref="BO40:BO41" si="45">BN40/BM40*100</f>
        <v>100</v>
      </c>
      <c r="BP40" s="92"/>
      <c r="BQ40" s="92"/>
      <c r="BR40" s="92"/>
    </row>
    <row r="41" spans="1:70" ht="31.5" x14ac:dyDescent="0.25">
      <c r="A41" s="160" t="s">
        <v>273</v>
      </c>
      <c r="B41" s="94">
        <f t="shared" si="15"/>
        <v>339065.09999999992</v>
      </c>
      <c r="C41" s="94">
        <f t="shared" si="16"/>
        <v>224639.37809000001</v>
      </c>
      <c r="D41" s="78">
        <f t="shared" si="1"/>
        <v>66.252580430719661</v>
      </c>
      <c r="E41" s="78">
        <v>1196.3</v>
      </c>
      <c r="F41" s="78">
        <v>545.81074000000001</v>
      </c>
      <c r="G41" s="78">
        <f t="shared" si="19"/>
        <v>45.624905124132745</v>
      </c>
      <c r="H41" s="78">
        <v>284.89999999999998</v>
      </c>
      <c r="I41" s="78">
        <v>194.47326000000001</v>
      </c>
      <c r="J41" s="78">
        <f t="shared" si="27"/>
        <v>68.260182520182539</v>
      </c>
      <c r="K41" s="78">
        <v>4654.3999999999996</v>
      </c>
      <c r="L41" s="78">
        <v>3294.0183099999999</v>
      </c>
      <c r="M41" s="78">
        <f t="shared" si="28"/>
        <v>70.772136258164323</v>
      </c>
      <c r="N41" s="78">
        <v>57490</v>
      </c>
      <c r="O41" s="78">
        <v>44706.909329999995</v>
      </c>
      <c r="P41" s="78">
        <f t="shared" si="8"/>
        <v>77.76467095146981</v>
      </c>
      <c r="Q41" s="78">
        <v>5513.3</v>
      </c>
      <c r="R41" s="78">
        <v>2389.3034600000001</v>
      </c>
      <c r="S41" s="78">
        <f t="shared" si="20"/>
        <v>43.337084141983929</v>
      </c>
      <c r="T41" s="78">
        <v>167.9</v>
      </c>
      <c r="U41" s="78">
        <v>115.63633</v>
      </c>
      <c r="V41" s="78">
        <f t="shared" si="21"/>
        <v>68.872144133412746</v>
      </c>
      <c r="W41" s="78">
        <v>240532</v>
      </c>
      <c r="X41" s="78">
        <v>155062.78487999999</v>
      </c>
      <c r="Y41" s="78">
        <f t="shared" si="29"/>
        <v>64.466592752731444</v>
      </c>
      <c r="Z41" s="78">
        <v>713.1</v>
      </c>
      <c r="AA41" s="78">
        <v>516.78679999999997</v>
      </c>
      <c r="AB41" s="74">
        <f t="shared" si="22"/>
        <v>72.470452951900143</v>
      </c>
      <c r="AC41" s="74"/>
      <c r="AD41" s="78"/>
      <c r="AE41" s="78"/>
      <c r="AF41" s="78">
        <v>356.6</v>
      </c>
      <c r="AG41" s="78">
        <v>257.94693000000001</v>
      </c>
      <c r="AH41" s="78">
        <f t="shared" si="30"/>
        <v>72.335089736399325</v>
      </c>
      <c r="AI41" s="78">
        <v>5116.6000000000004</v>
      </c>
      <c r="AJ41" s="78">
        <v>2531.9326499999997</v>
      </c>
      <c r="AK41" s="78">
        <f t="shared" si="31"/>
        <v>49.484670484305973</v>
      </c>
      <c r="AL41" s="78">
        <v>356.6</v>
      </c>
      <c r="AM41" s="78">
        <v>260.98712999999998</v>
      </c>
      <c r="AN41" s="78">
        <f t="shared" si="32"/>
        <v>73.187641615255174</v>
      </c>
      <c r="AO41" s="78">
        <v>356.6</v>
      </c>
      <c r="AP41" s="78">
        <v>263.95</v>
      </c>
      <c r="AQ41" s="78">
        <f t="shared" si="33"/>
        <v>74.018508132361177</v>
      </c>
      <c r="AR41" s="78">
        <v>1497.4</v>
      </c>
      <c r="AS41" s="78">
        <v>1123.2</v>
      </c>
      <c r="AT41" s="78">
        <f t="shared" si="34"/>
        <v>75.010017363429952</v>
      </c>
      <c r="AU41" s="78"/>
      <c r="AV41" s="78"/>
      <c r="AW41" s="78"/>
      <c r="AX41" s="78"/>
      <c r="AY41" s="78"/>
      <c r="AZ41" s="74"/>
      <c r="BA41" s="78">
        <v>337</v>
      </c>
      <c r="BB41" s="78">
        <v>164.97870999999998</v>
      </c>
      <c r="BC41" s="78">
        <f t="shared" si="35"/>
        <v>48.955106824925807</v>
      </c>
      <c r="BD41" s="78">
        <v>1069.7</v>
      </c>
      <c r="BE41" s="78">
        <v>715.97991999999999</v>
      </c>
      <c r="BF41" s="78">
        <f t="shared" si="11"/>
        <v>66.932777414228283</v>
      </c>
      <c r="BG41" s="78">
        <v>19304.5</v>
      </c>
      <c r="BH41" s="78">
        <v>12377.48964</v>
      </c>
      <c r="BI41" s="78">
        <f t="shared" si="12"/>
        <v>64.117121085757205</v>
      </c>
      <c r="BJ41" s="78">
        <v>65.900000000000006</v>
      </c>
      <c r="BK41" s="78">
        <v>64.89</v>
      </c>
      <c r="BL41" s="78">
        <f t="shared" si="24"/>
        <v>98.46737481031866</v>
      </c>
      <c r="BM41" s="78">
        <v>52.3</v>
      </c>
      <c r="BN41" s="78">
        <v>52.3</v>
      </c>
      <c r="BO41" s="78">
        <f t="shared" si="45"/>
        <v>100</v>
      </c>
      <c r="BP41" s="78"/>
      <c r="BQ41" s="78"/>
      <c r="BR41" s="78"/>
    </row>
    <row r="42" spans="1:70" x14ac:dyDescent="0.25">
      <c r="A42" s="160" t="s">
        <v>442</v>
      </c>
      <c r="B42" s="94">
        <f t="shared" si="15"/>
        <v>263.60000000000002</v>
      </c>
      <c r="C42" s="94">
        <f t="shared" si="16"/>
        <v>179.92500000000001</v>
      </c>
      <c r="D42" s="74">
        <f>C42/B42*100</f>
        <v>68.25682852807283</v>
      </c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8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>
        <v>263.60000000000002</v>
      </c>
      <c r="AY42" s="74">
        <v>179.92500000000001</v>
      </c>
      <c r="AZ42" s="74">
        <f>AY42/AX42*100</f>
        <v>68.25682852807283</v>
      </c>
      <c r="BA42" s="74"/>
      <c r="BB42" s="74"/>
      <c r="BC42" s="74"/>
      <c r="BD42" s="74"/>
      <c r="BE42" s="74"/>
      <c r="BF42" s="78"/>
      <c r="BG42" s="74"/>
      <c r="BH42" s="74"/>
      <c r="BI42" s="74"/>
      <c r="BJ42" s="74"/>
      <c r="BK42" s="74"/>
      <c r="BL42" s="78"/>
      <c r="BM42" s="74"/>
      <c r="BN42" s="74"/>
      <c r="BO42" s="78"/>
      <c r="BP42" s="74"/>
      <c r="BQ42" s="74"/>
      <c r="BR42" s="78"/>
    </row>
    <row r="43" spans="1:70" x14ac:dyDescent="0.25">
      <c r="A43" s="160" t="s">
        <v>443</v>
      </c>
      <c r="B43" s="94">
        <f t="shared" si="15"/>
        <v>105.4</v>
      </c>
      <c r="C43" s="94">
        <f t="shared" si="16"/>
        <v>65.208240000000004</v>
      </c>
      <c r="D43" s="74">
        <f>C43/B43*100</f>
        <v>61.867400379506641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8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>
        <v>105.4</v>
      </c>
      <c r="AY43" s="74">
        <v>65.208240000000004</v>
      </c>
      <c r="AZ43" s="74">
        <f>AY43/AX43*100</f>
        <v>61.867400379506641</v>
      </c>
      <c r="BA43" s="74"/>
      <c r="BB43" s="74"/>
      <c r="BC43" s="74"/>
      <c r="BD43" s="74"/>
      <c r="BE43" s="74"/>
      <c r="BF43" s="78"/>
      <c r="BG43" s="74"/>
      <c r="BH43" s="74"/>
      <c r="BI43" s="74"/>
      <c r="BJ43" s="74"/>
      <c r="BK43" s="74"/>
      <c r="BL43" s="78"/>
      <c r="BM43" s="74"/>
      <c r="BN43" s="74"/>
      <c r="BO43" s="78"/>
      <c r="BP43" s="74"/>
      <c r="BQ43" s="74"/>
      <c r="BR43" s="78"/>
    </row>
    <row r="44" spans="1:70" x14ac:dyDescent="0.25">
      <c r="A44" s="160" t="s">
        <v>606</v>
      </c>
      <c r="B44" s="94">
        <f t="shared" si="15"/>
        <v>0</v>
      </c>
      <c r="C44" s="94">
        <f t="shared" si="16"/>
        <v>0</v>
      </c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8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8"/>
      <c r="BG44" s="74"/>
      <c r="BH44" s="74"/>
      <c r="BI44" s="74"/>
      <c r="BJ44" s="74"/>
      <c r="BK44" s="74"/>
      <c r="BL44" s="78"/>
      <c r="BM44" s="74"/>
      <c r="BN44" s="74"/>
      <c r="BO44" s="78"/>
      <c r="BP44" s="74"/>
      <c r="BQ44" s="74"/>
      <c r="BR44" s="78"/>
    </row>
    <row r="45" spans="1:70" x14ac:dyDescent="0.25">
      <c r="A45" s="160" t="s">
        <v>364</v>
      </c>
      <c r="B45" s="94">
        <f t="shared" si="15"/>
        <v>263.60000000000002</v>
      </c>
      <c r="C45" s="94">
        <f t="shared" si="16"/>
        <v>170.74751999999998</v>
      </c>
      <c r="D45" s="74">
        <f>C45/B45*100</f>
        <v>64.775235204855832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8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>
        <v>263.60000000000002</v>
      </c>
      <c r="AY45" s="74">
        <v>170.74751999999998</v>
      </c>
      <c r="AZ45" s="74">
        <f>AY45/AX45*100</f>
        <v>64.775235204855832</v>
      </c>
      <c r="BA45" s="74"/>
      <c r="BB45" s="74"/>
      <c r="BC45" s="74"/>
      <c r="BD45" s="74"/>
      <c r="BE45" s="74"/>
      <c r="BF45" s="78"/>
      <c r="BG45" s="74"/>
      <c r="BH45" s="74"/>
      <c r="BI45" s="74"/>
      <c r="BJ45" s="74"/>
      <c r="BK45" s="74"/>
      <c r="BL45" s="78"/>
      <c r="BM45" s="74"/>
      <c r="BN45" s="74"/>
      <c r="BO45" s="78"/>
      <c r="BP45" s="74"/>
      <c r="BQ45" s="74"/>
      <c r="BR45" s="78"/>
    </row>
    <row r="46" spans="1:70" x14ac:dyDescent="0.25">
      <c r="A46" s="160" t="s">
        <v>444</v>
      </c>
      <c r="B46" s="94">
        <f t="shared" si="15"/>
        <v>263.60000000000002</v>
      </c>
      <c r="C46" s="94">
        <f t="shared" si="16"/>
        <v>166.84303</v>
      </c>
      <c r="D46" s="74">
        <f>C46/B46*100</f>
        <v>63.294017450682851</v>
      </c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8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>
        <v>263.60000000000002</v>
      </c>
      <c r="AY46" s="74">
        <v>166.84303</v>
      </c>
      <c r="AZ46" s="74">
        <f>AY46/AX46*100</f>
        <v>63.294017450682851</v>
      </c>
      <c r="BA46" s="74"/>
      <c r="BB46" s="74"/>
      <c r="BC46" s="74"/>
      <c r="BD46" s="74"/>
      <c r="BE46" s="74"/>
      <c r="BF46" s="78"/>
      <c r="BG46" s="74"/>
      <c r="BH46" s="74"/>
      <c r="BI46" s="74"/>
      <c r="BJ46" s="74"/>
      <c r="BK46" s="74"/>
      <c r="BL46" s="78"/>
      <c r="BM46" s="74"/>
      <c r="BN46" s="74"/>
      <c r="BO46" s="78"/>
      <c r="BP46" s="74"/>
      <c r="BQ46" s="74"/>
      <c r="BR46" s="78"/>
    </row>
    <row r="47" spans="1:70" x14ac:dyDescent="0.25">
      <c r="A47" s="160" t="s">
        <v>279</v>
      </c>
      <c r="B47" s="94">
        <f t="shared" si="15"/>
        <v>263.60000000000002</v>
      </c>
      <c r="C47" s="94">
        <f t="shared" si="16"/>
        <v>179.77184</v>
      </c>
      <c r="D47" s="74">
        <f>C47/B47*100</f>
        <v>68.198725341426396</v>
      </c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8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>
        <v>263.60000000000002</v>
      </c>
      <c r="AY47" s="74">
        <v>179.77184</v>
      </c>
      <c r="AZ47" s="74">
        <f>AY47/AX47*100</f>
        <v>68.198725341426396</v>
      </c>
      <c r="BA47" s="74"/>
      <c r="BB47" s="74"/>
      <c r="BC47" s="74"/>
      <c r="BD47" s="74"/>
      <c r="BE47" s="74"/>
      <c r="BF47" s="78"/>
      <c r="BG47" s="74"/>
      <c r="BH47" s="74"/>
      <c r="BI47" s="74"/>
      <c r="BJ47" s="74"/>
      <c r="BK47" s="74"/>
      <c r="BL47" s="78"/>
      <c r="BM47" s="74"/>
      <c r="BN47" s="74"/>
      <c r="BO47" s="78"/>
      <c r="BP47" s="74"/>
      <c r="BQ47" s="74"/>
      <c r="BR47" s="78"/>
    </row>
    <row r="48" spans="1:70" x14ac:dyDescent="0.25">
      <c r="A48" s="160" t="s">
        <v>445</v>
      </c>
      <c r="B48" s="94">
        <f t="shared" si="15"/>
        <v>105.4</v>
      </c>
      <c r="C48" s="94">
        <f t="shared" si="16"/>
        <v>71.536929999999998</v>
      </c>
      <c r="D48" s="74">
        <f>C48/B48*100</f>
        <v>67.871850094876649</v>
      </c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8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>
        <v>105.4</v>
      </c>
      <c r="AY48" s="74">
        <v>71.536929999999998</v>
      </c>
      <c r="AZ48" s="74">
        <f>AY48/AX48*100</f>
        <v>67.871850094876649</v>
      </c>
      <c r="BA48" s="74"/>
      <c r="BB48" s="74"/>
      <c r="BC48" s="74"/>
      <c r="BD48" s="74"/>
      <c r="BE48" s="74"/>
      <c r="BF48" s="78"/>
      <c r="BG48" s="74"/>
      <c r="BH48" s="74"/>
      <c r="BI48" s="74"/>
      <c r="BJ48" s="74"/>
      <c r="BK48" s="74"/>
      <c r="BL48" s="78"/>
      <c r="BM48" s="74"/>
      <c r="BN48" s="74"/>
      <c r="BO48" s="78"/>
      <c r="BP48" s="74"/>
      <c r="BQ48" s="74"/>
      <c r="BR48" s="78"/>
    </row>
    <row r="49" spans="1:70" x14ac:dyDescent="0.25">
      <c r="A49" s="160" t="s">
        <v>446</v>
      </c>
      <c r="B49" s="94">
        <f t="shared" si="15"/>
        <v>263.60000000000002</v>
      </c>
      <c r="C49" s="94">
        <f t="shared" si="16"/>
        <v>177.59214</v>
      </c>
      <c r="D49" s="74">
        <f>C49/B49*100</f>
        <v>67.371828528072825</v>
      </c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8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>
        <v>263.60000000000002</v>
      </c>
      <c r="AY49" s="74">
        <v>177.59214</v>
      </c>
      <c r="AZ49" s="74">
        <f>AY49/AX49*100</f>
        <v>67.371828528072825</v>
      </c>
      <c r="BA49" s="74"/>
      <c r="BB49" s="74"/>
      <c r="BC49" s="74"/>
      <c r="BD49" s="74"/>
      <c r="BE49" s="74"/>
      <c r="BF49" s="78"/>
      <c r="BG49" s="74"/>
      <c r="BH49" s="74"/>
      <c r="BI49" s="74"/>
      <c r="BJ49" s="74"/>
      <c r="BK49" s="74"/>
      <c r="BL49" s="78"/>
      <c r="BM49" s="74"/>
      <c r="BN49" s="74"/>
      <c r="BO49" s="78"/>
      <c r="BP49" s="74"/>
      <c r="BQ49" s="74"/>
      <c r="BR49" s="78"/>
    </row>
    <row r="50" spans="1:70" x14ac:dyDescent="0.25">
      <c r="A50" s="160" t="s">
        <v>625</v>
      </c>
      <c r="B50" s="94">
        <f t="shared" si="15"/>
        <v>0</v>
      </c>
      <c r="C50" s="94">
        <f t="shared" si="16"/>
        <v>0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8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8"/>
      <c r="BG50" s="74"/>
      <c r="BH50" s="74"/>
      <c r="BI50" s="74"/>
      <c r="BJ50" s="74"/>
      <c r="BK50" s="74"/>
      <c r="BL50" s="78"/>
      <c r="BM50" s="74"/>
      <c r="BN50" s="74"/>
      <c r="BO50" s="78"/>
      <c r="BP50" s="74"/>
      <c r="BQ50" s="74"/>
      <c r="BR50" s="78"/>
    </row>
    <row r="51" spans="1:70" x14ac:dyDescent="0.25">
      <c r="A51" s="160" t="s">
        <v>624</v>
      </c>
      <c r="B51" s="94">
        <f t="shared" si="15"/>
        <v>0</v>
      </c>
      <c r="C51" s="94">
        <f t="shared" si="16"/>
        <v>0</v>
      </c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8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8"/>
      <c r="BG51" s="74"/>
      <c r="BH51" s="74"/>
      <c r="BI51" s="74"/>
      <c r="BJ51" s="74"/>
      <c r="BK51" s="74"/>
      <c r="BL51" s="78"/>
      <c r="BM51" s="74"/>
      <c r="BN51" s="74"/>
      <c r="BO51" s="78"/>
      <c r="BP51" s="74"/>
      <c r="BQ51" s="74"/>
      <c r="BR51" s="78"/>
    </row>
    <row r="52" spans="1:70" x14ac:dyDescent="0.25">
      <c r="A52" s="160" t="s">
        <v>626</v>
      </c>
      <c r="B52" s="94">
        <f t="shared" si="15"/>
        <v>105.4</v>
      </c>
      <c r="C52" s="94">
        <f t="shared" si="16"/>
        <v>66.283389999999997</v>
      </c>
      <c r="D52" s="74">
        <f>C52/B52*100</f>
        <v>62.887466793168876</v>
      </c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8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>
        <v>105.4</v>
      </c>
      <c r="AY52" s="74">
        <v>66.283389999999997</v>
      </c>
      <c r="AZ52" s="74">
        <f>AY52/AX52*100</f>
        <v>62.887466793168876</v>
      </c>
      <c r="BA52" s="74"/>
      <c r="BB52" s="74"/>
      <c r="BC52" s="74"/>
      <c r="BD52" s="74"/>
      <c r="BE52" s="74"/>
      <c r="BF52" s="78"/>
      <c r="BG52" s="74"/>
      <c r="BH52" s="74"/>
      <c r="BI52" s="74"/>
      <c r="BJ52" s="74"/>
      <c r="BK52" s="74"/>
      <c r="BL52" s="78"/>
      <c r="BM52" s="74"/>
      <c r="BN52" s="74"/>
      <c r="BO52" s="78"/>
      <c r="BP52" s="74"/>
      <c r="BQ52" s="74"/>
      <c r="BR52" s="78"/>
    </row>
    <row r="53" spans="1:70" x14ac:dyDescent="0.25">
      <c r="A53" s="160" t="s">
        <v>447</v>
      </c>
      <c r="B53" s="94">
        <f t="shared" si="15"/>
        <v>263.60000000000002</v>
      </c>
      <c r="C53" s="94">
        <f t="shared" si="16"/>
        <v>172.25618</v>
      </c>
      <c r="D53" s="74">
        <f>C53/B53*100</f>
        <v>65.347564491654026</v>
      </c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8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>
        <v>263.60000000000002</v>
      </c>
      <c r="AY53" s="74">
        <v>172.25618</v>
      </c>
      <c r="AZ53" s="74">
        <f>AY53/AX53*100</f>
        <v>65.347564491654026</v>
      </c>
      <c r="BA53" s="74"/>
      <c r="BB53" s="74"/>
      <c r="BC53" s="74"/>
      <c r="BD53" s="74"/>
      <c r="BE53" s="74"/>
      <c r="BF53" s="78"/>
      <c r="BG53" s="74"/>
      <c r="BH53" s="74"/>
      <c r="BI53" s="74"/>
      <c r="BJ53" s="74"/>
      <c r="BK53" s="74"/>
      <c r="BL53" s="78"/>
      <c r="BM53" s="74"/>
      <c r="BN53" s="74"/>
      <c r="BO53" s="78"/>
      <c r="BP53" s="74"/>
      <c r="BQ53" s="74"/>
      <c r="BR53" s="78"/>
    </row>
    <row r="54" spans="1:70" s="118" customFormat="1" ht="31.5" x14ac:dyDescent="0.25">
      <c r="A54" s="162" t="s">
        <v>450</v>
      </c>
      <c r="B54" s="103">
        <f t="shared" si="15"/>
        <v>1993645.9000000001</v>
      </c>
      <c r="C54" s="103">
        <f t="shared" si="16"/>
        <v>1345584.9656199999</v>
      </c>
      <c r="D54" s="92">
        <f t="shared" ref="D54" si="46">C54/B54*100</f>
        <v>67.49367907410236</v>
      </c>
      <c r="E54" s="92">
        <f>SUM(E55:E57)</f>
        <v>7830.7</v>
      </c>
      <c r="F54" s="92">
        <f t="shared" ref="F54:BK54" si="47">SUM(F55:F57)</f>
        <v>4291.9346999999998</v>
      </c>
      <c r="G54" s="92">
        <f t="shared" si="19"/>
        <v>54.809080925076934</v>
      </c>
      <c r="H54" s="92">
        <f t="shared" si="47"/>
        <v>2288.9</v>
      </c>
      <c r="I54" s="92">
        <f t="shared" si="47"/>
        <v>1302.6588100000001</v>
      </c>
      <c r="J54" s="92">
        <f t="shared" si="27"/>
        <v>56.912001834942551</v>
      </c>
      <c r="K54" s="92">
        <f t="shared" si="47"/>
        <v>54902.5</v>
      </c>
      <c r="L54" s="92">
        <f t="shared" si="47"/>
        <v>33881.590859999997</v>
      </c>
      <c r="M54" s="92">
        <f t="shared" si="28"/>
        <v>61.712291534993845</v>
      </c>
      <c r="N54" s="92">
        <f t="shared" si="47"/>
        <v>590914.5</v>
      </c>
      <c r="O54" s="92">
        <f t="shared" si="47"/>
        <v>435413.95062999998</v>
      </c>
      <c r="P54" s="92">
        <f t="shared" si="8"/>
        <v>73.684763299935938</v>
      </c>
      <c r="Q54" s="92">
        <f t="shared" si="47"/>
        <v>23369.9</v>
      </c>
      <c r="R54" s="92">
        <f t="shared" si="47"/>
        <v>10655.34922</v>
      </c>
      <c r="S54" s="92">
        <f t="shared" si="20"/>
        <v>45.594329543558167</v>
      </c>
      <c r="T54" s="92">
        <f t="shared" si="47"/>
        <v>1470.3</v>
      </c>
      <c r="U54" s="92">
        <f t="shared" si="47"/>
        <v>781.70060999999998</v>
      </c>
      <c r="V54" s="92">
        <f t="shared" si="21"/>
        <v>53.166062028157526</v>
      </c>
      <c r="W54" s="92">
        <f t="shared" si="47"/>
        <v>1121313.7</v>
      </c>
      <c r="X54" s="92">
        <f t="shared" si="47"/>
        <v>736024.61085000006</v>
      </c>
      <c r="Y54" s="92">
        <f t="shared" si="29"/>
        <v>65.639491504473739</v>
      </c>
      <c r="Z54" s="92">
        <f t="shared" si="47"/>
        <v>7654.5</v>
      </c>
      <c r="AA54" s="92">
        <f t="shared" si="47"/>
        <v>4984.1212400000004</v>
      </c>
      <c r="AB54" s="91">
        <f t="shared" si="22"/>
        <v>65.11360951074532</v>
      </c>
      <c r="AC54" s="92">
        <f t="shared" si="47"/>
        <v>264.5</v>
      </c>
      <c r="AD54" s="92">
        <f t="shared" si="47"/>
        <v>80.512240000000006</v>
      </c>
      <c r="AE54" s="92">
        <f t="shared" ref="AE54:AE382" si="48">AD54/AC54*100</f>
        <v>30.43941020793951</v>
      </c>
      <c r="AF54" s="92">
        <f t="shared" si="47"/>
        <v>7654.5</v>
      </c>
      <c r="AG54" s="92">
        <f t="shared" si="47"/>
        <v>4758.2068899999995</v>
      </c>
      <c r="AH54" s="92">
        <f t="shared" si="47"/>
        <v>62.162216865895871</v>
      </c>
      <c r="AI54" s="92">
        <f t="shared" si="47"/>
        <v>84233.600000000006</v>
      </c>
      <c r="AJ54" s="92">
        <f t="shared" si="47"/>
        <v>44573.11047</v>
      </c>
      <c r="AK54" s="92">
        <f t="shared" si="47"/>
        <v>52.916069680032663</v>
      </c>
      <c r="AL54" s="92">
        <f t="shared" si="47"/>
        <v>2551.5</v>
      </c>
      <c r="AM54" s="92">
        <f t="shared" si="47"/>
        <v>1359.3233300000002</v>
      </c>
      <c r="AN54" s="92">
        <f t="shared" si="47"/>
        <v>53.275458749755053</v>
      </c>
      <c r="AO54" s="92">
        <f t="shared" si="47"/>
        <v>1275.8</v>
      </c>
      <c r="AP54" s="92">
        <f t="shared" si="47"/>
        <v>799.70981000000006</v>
      </c>
      <c r="AQ54" s="92">
        <f t="shared" si="47"/>
        <v>62.683007524690396</v>
      </c>
      <c r="AR54" s="92">
        <f t="shared" si="47"/>
        <v>11202.4</v>
      </c>
      <c r="AS54" s="92">
        <f t="shared" si="47"/>
        <v>8401.5</v>
      </c>
      <c r="AT54" s="92">
        <f t="shared" si="34"/>
        <v>74.997322002428064</v>
      </c>
      <c r="AU54" s="92">
        <f t="shared" si="47"/>
        <v>3402</v>
      </c>
      <c r="AV54" s="92">
        <f t="shared" si="47"/>
        <v>2264.5450000000001</v>
      </c>
      <c r="AW54" s="92">
        <f>AV54/AU54*100</f>
        <v>66.565108759553198</v>
      </c>
      <c r="AX54" s="92">
        <f t="shared" si="47"/>
        <v>791.1</v>
      </c>
      <c r="AY54" s="92">
        <f t="shared" si="47"/>
        <v>525.44489999999996</v>
      </c>
      <c r="AZ54" s="91">
        <f t="shared" ref="AZ54" si="49">AY54/AX54*100</f>
        <v>66.419529768676526</v>
      </c>
      <c r="BA54" s="92">
        <f t="shared" si="47"/>
        <v>803.6</v>
      </c>
      <c r="BB54" s="92">
        <f t="shared" si="47"/>
        <v>377.29821000000004</v>
      </c>
      <c r="BC54" s="92">
        <f t="shared" si="47"/>
        <v>46.950996764559491</v>
      </c>
      <c r="BD54" s="92">
        <f t="shared" si="47"/>
        <v>1701</v>
      </c>
      <c r="BE54" s="92">
        <f t="shared" si="47"/>
        <v>1172.3488</v>
      </c>
      <c r="BF54" s="92">
        <f t="shared" si="11"/>
        <v>68.921152263374481</v>
      </c>
      <c r="BG54" s="92">
        <f t="shared" si="47"/>
        <v>69653.8</v>
      </c>
      <c r="BH54" s="92">
        <f t="shared" si="47"/>
        <v>53809.658179999999</v>
      </c>
      <c r="BI54" s="92">
        <f t="shared" si="12"/>
        <v>77.253011580129154</v>
      </c>
      <c r="BJ54" s="92">
        <f t="shared" si="47"/>
        <v>32.9</v>
      </c>
      <c r="BK54" s="92">
        <f t="shared" si="47"/>
        <v>0</v>
      </c>
      <c r="BL54" s="92">
        <f t="shared" si="24"/>
        <v>0</v>
      </c>
      <c r="BM54" s="92">
        <f t="shared" ref="BM54:BN54" si="50">SUM(BM55:BM57)</f>
        <v>150</v>
      </c>
      <c r="BN54" s="92">
        <f t="shared" si="50"/>
        <v>127.39086999999999</v>
      </c>
      <c r="BO54" s="92">
        <f t="shared" ref="BO54:BO55" si="51">BN54/BM54*100</f>
        <v>84.927246666666662</v>
      </c>
      <c r="BP54" s="92">
        <f>BP55+BP56+BP57</f>
        <v>184.2</v>
      </c>
      <c r="BQ54" s="92">
        <f>BQ55+BQ56+BQ57</f>
        <v>0</v>
      </c>
      <c r="BR54" s="92"/>
    </row>
    <row r="55" spans="1:70" x14ac:dyDescent="0.25">
      <c r="A55" s="160" t="s">
        <v>277</v>
      </c>
      <c r="B55" s="94">
        <f t="shared" si="15"/>
        <v>1992854.8</v>
      </c>
      <c r="C55" s="94">
        <f t="shared" si="16"/>
        <v>1345059.5207199999</v>
      </c>
      <c r="D55" s="78">
        <f t="shared" si="1"/>
        <v>67.494105477227933</v>
      </c>
      <c r="E55" s="78">
        <v>7830.7</v>
      </c>
      <c r="F55" s="78">
        <v>4291.9346999999998</v>
      </c>
      <c r="G55" s="78">
        <f t="shared" si="19"/>
        <v>54.809080925076934</v>
      </c>
      <c r="H55" s="78">
        <v>2288.9</v>
      </c>
      <c r="I55" s="78">
        <v>1302.6588100000001</v>
      </c>
      <c r="J55" s="78">
        <f t="shared" si="27"/>
        <v>56.912001834942551</v>
      </c>
      <c r="K55" s="78">
        <v>54902.5</v>
      </c>
      <c r="L55" s="78">
        <v>33881.590859999997</v>
      </c>
      <c r="M55" s="78">
        <f t="shared" si="28"/>
        <v>61.712291534993845</v>
      </c>
      <c r="N55" s="78">
        <v>590914.5</v>
      </c>
      <c r="O55" s="78">
        <v>435413.95062999998</v>
      </c>
      <c r="P55" s="78">
        <f t="shared" si="8"/>
        <v>73.684763299935938</v>
      </c>
      <c r="Q55" s="78">
        <v>23369.9</v>
      </c>
      <c r="R55" s="78">
        <v>10655.34922</v>
      </c>
      <c r="S55" s="78">
        <f t="shared" si="20"/>
        <v>45.594329543558167</v>
      </c>
      <c r="T55" s="78">
        <v>1470.3</v>
      </c>
      <c r="U55" s="78">
        <v>781.70060999999998</v>
      </c>
      <c r="V55" s="78">
        <f t="shared" si="21"/>
        <v>53.166062028157526</v>
      </c>
      <c r="W55" s="78">
        <v>1121313.7</v>
      </c>
      <c r="X55" s="78">
        <v>736024.61085000006</v>
      </c>
      <c r="Y55" s="78">
        <f t="shared" si="29"/>
        <v>65.639491504473739</v>
      </c>
      <c r="Z55" s="78">
        <v>7654.5</v>
      </c>
      <c r="AA55" s="78">
        <v>4984.1212400000004</v>
      </c>
      <c r="AB55" s="74">
        <f t="shared" si="22"/>
        <v>65.11360951074532</v>
      </c>
      <c r="AC55" s="74">
        <v>264.5</v>
      </c>
      <c r="AD55" s="78">
        <v>80.512240000000006</v>
      </c>
      <c r="AE55" s="78">
        <f t="shared" si="48"/>
        <v>30.43941020793951</v>
      </c>
      <c r="AF55" s="78">
        <v>7654.5</v>
      </c>
      <c r="AG55" s="78">
        <v>4758.2068899999995</v>
      </c>
      <c r="AH55" s="78">
        <f t="shared" si="30"/>
        <v>62.162216865895871</v>
      </c>
      <c r="AI55" s="78">
        <v>84233.600000000006</v>
      </c>
      <c r="AJ55" s="78">
        <v>44573.11047</v>
      </c>
      <c r="AK55" s="78">
        <f t="shared" si="31"/>
        <v>52.916069680032663</v>
      </c>
      <c r="AL55" s="78">
        <v>2551.5</v>
      </c>
      <c r="AM55" s="78">
        <v>1359.3233300000002</v>
      </c>
      <c r="AN55" s="78">
        <f t="shared" si="32"/>
        <v>53.275458749755053</v>
      </c>
      <c r="AO55" s="78">
        <v>1275.8</v>
      </c>
      <c r="AP55" s="78">
        <v>799.70981000000006</v>
      </c>
      <c r="AQ55" s="78">
        <f t="shared" si="33"/>
        <v>62.683007524690396</v>
      </c>
      <c r="AR55" s="78">
        <v>11202.4</v>
      </c>
      <c r="AS55" s="78">
        <v>8401.5</v>
      </c>
      <c r="AT55" s="78">
        <f t="shared" si="34"/>
        <v>74.997322002428064</v>
      </c>
      <c r="AU55" s="78">
        <v>3402</v>
      </c>
      <c r="AV55" s="78">
        <v>2264.5450000000001</v>
      </c>
      <c r="AW55" s="78">
        <f>AV55/AU55*100</f>
        <v>66.565108759553198</v>
      </c>
      <c r="AX55" s="78"/>
      <c r="AY55" s="78"/>
      <c r="AZ55" s="74"/>
      <c r="BA55" s="78">
        <v>803.6</v>
      </c>
      <c r="BB55" s="78">
        <v>377.29821000000004</v>
      </c>
      <c r="BC55" s="78">
        <f t="shared" si="35"/>
        <v>46.950996764559491</v>
      </c>
      <c r="BD55" s="78">
        <v>1701</v>
      </c>
      <c r="BE55" s="78">
        <v>1172.3488</v>
      </c>
      <c r="BF55" s="78">
        <f t="shared" si="11"/>
        <v>68.921152263374481</v>
      </c>
      <c r="BG55" s="78">
        <v>69653.8</v>
      </c>
      <c r="BH55" s="78">
        <v>53809.658179999999</v>
      </c>
      <c r="BI55" s="78">
        <f t="shared" si="12"/>
        <v>77.253011580129154</v>
      </c>
      <c r="BJ55" s="78">
        <v>32.9</v>
      </c>
      <c r="BK55" s="78"/>
      <c r="BL55" s="78">
        <f t="shared" si="24"/>
        <v>0</v>
      </c>
      <c r="BM55" s="78">
        <v>150</v>
      </c>
      <c r="BN55" s="78">
        <v>127.39086999999999</v>
      </c>
      <c r="BO55" s="78">
        <f t="shared" si="51"/>
        <v>84.927246666666662</v>
      </c>
      <c r="BP55" s="78">
        <v>184.2</v>
      </c>
      <c r="BQ55" s="78"/>
      <c r="BR55" s="78"/>
    </row>
    <row r="56" spans="1:70" x14ac:dyDescent="0.25">
      <c r="A56" s="160" t="s">
        <v>627</v>
      </c>
      <c r="B56" s="94">
        <f t="shared" si="15"/>
        <v>527.5</v>
      </c>
      <c r="C56" s="94">
        <f t="shared" si="16"/>
        <v>366.79730999999998</v>
      </c>
      <c r="D56" s="74">
        <f>C56/B56*100</f>
        <v>69.53503507109005</v>
      </c>
      <c r="E56" s="74"/>
      <c r="F56" s="74"/>
      <c r="G56" s="74"/>
      <c r="H56" s="74"/>
      <c r="I56" s="74"/>
      <c r="J56" s="78"/>
      <c r="K56" s="74"/>
      <c r="L56" s="74"/>
      <c r="M56" s="78"/>
      <c r="N56" s="74"/>
      <c r="O56" s="74"/>
      <c r="P56" s="74"/>
      <c r="Q56" s="74"/>
      <c r="R56" s="74"/>
      <c r="S56" s="74"/>
      <c r="T56" s="74"/>
      <c r="U56" s="74"/>
      <c r="V56" s="78"/>
      <c r="W56" s="74"/>
      <c r="X56" s="74"/>
      <c r="Y56" s="78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8"/>
      <c r="AU56" s="74"/>
      <c r="AV56" s="74"/>
      <c r="AW56" s="74"/>
      <c r="AX56" s="74">
        <v>527.5</v>
      </c>
      <c r="AY56" s="74">
        <v>366.79730999999998</v>
      </c>
      <c r="AZ56" s="74">
        <f t="shared" ref="AZ56:AZ58" si="52">AY56/AX56*100</f>
        <v>69.53503507109005</v>
      </c>
      <c r="BA56" s="74"/>
      <c r="BB56" s="74"/>
      <c r="BC56" s="74"/>
      <c r="BD56" s="74"/>
      <c r="BE56" s="74"/>
      <c r="BF56" s="78"/>
      <c r="BG56" s="74"/>
      <c r="BH56" s="74"/>
      <c r="BI56" s="78"/>
      <c r="BJ56" s="74"/>
      <c r="BK56" s="74"/>
      <c r="BL56" s="78"/>
      <c r="BM56" s="74"/>
      <c r="BN56" s="74"/>
      <c r="BO56" s="78"/>
      <c r="BP56" s="74"/>
      <c r="BQ56" s="74"/>
      <c r="BR56" s="78"/>
    </row>
    <row r="57" spans="1:70" x14ac:dyDescent="0.25">
      <c r="A57" s="160" t="s">
        <v>276</v>
      </c>
      <c r="B57" s="94">
        <f t="shared" si="15"/>
        <v>263.60000000000002</v>
      </c>
      <c r="C57" s="94">
        <f t="shared" si="16"/>
        <v>158.64759000000001</v>
      </c>
      <c r="D57" s="74">
        <f>C57/B57*100</f>
        <v>60.184973444613043</v>
      </c>
      <c r="E57" s="74"/>
      <c r="F57" s="74"/>
      <c r="G57" s="74"/>
      <c r="H57" s="74"/>
      <c r="I57" s="74"/>
      <c r="J57" s="78"/>
      <c r="K57" s="74"/>
      <c r="L57" s="74"/>
      <c r="M57" s="78"/>
      <c r="N57" s="74"/>
      <c r="O57" s="74"/>
      <c r="P57" s="74"/>
      <c r="Q57" s="74"/>
      <c r="R57" s="74"/>
      <c r="S57" s="74"/>
      <c r="T57" s="74"/>
      <c r="U57" s="74"/>
      <c r="V57" s="78"/>
      <c r="W57" s="74"/>
      <c r="X57" s="74"/>
      <c r="Y57" s="78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8"/>
      <c r="AU57" s="74"/>
      <c r="AV57" s="74"/>
      <c r="AW57" s="74"/>
      <c r="AX57" s="74">
        <v>263.60000000000002</v>
      </c>
      <c r="AY57" s="74">
        <v>158.64759000000001</v>
      </c>
      <c r="AZ57" s="74">
        <f t="shared" si="52"/>
        <v>60.184973444613043</v>
      </c>
      <c r="BA57" s="74"/>
      <c r="BB57" s="74"/>
      <c r="BC57" s="74"/>
      <c r="BD57" s="74"/>
      <c r="BE57" s="74"/>
      <c r="BF57" s="78"/>
      <c r="BG57" s="74"/>
      <c r="BH57" s="74"/>
      <c r="BI57" s="78"/>
      <c r="BJ57" s="74"/>
      <c r="BK57" s="74"/>
      <c r="BL57" s="78"/>
      <c r="BM57" s="74"/>
      <c r="BN57" s="74"/>
      <c r="BO57" s="78"/>
      <c r="BP57" s="74"/>
      <c r="BQ57" s="74"/>
      <c r="BR57" s="78"/>
    </row>
    <row r="58" spans="1:70" s="118" customFormat="1" ht="31.5" x14ac:dyDescent="0.25">
      <c r="A58" s="162" t="s">
        <v>287</v>
      </c>
      <c r="B58" s="103">
        <f t="shared" si="15"/>
        <v>991733.1</v>
      </c>
      <c r="C58" s="103">
        <f t="shared" si="16"/>
        <v>670496.70192000037</v>
      </c>
      <c r="D58" s="92">
        <f t="shared" ref="D58" si="53">C58/B58*100</f>
        <v>67.608583591694213</v>
      </c>
      <c r="E58" s="92">
        <f>SUM(E59:E74)</f>
        <v>4875.7</v>
      </c>
      <c r="F58" s="92">
        <f t="shared" ref="F58:BK58" si="54">SUM(F59:F74)</f>
        <v>2041.6420600000001</v>
      </c>
      <c r="G58" s="92">
        <f t="shared" si="19"/>
        <v>41.873824476485431</v>
      </c>
      <c r="H58" s="92">
        <f t="shared" si="54"/>
        <v>539.29999999999995</v>
      </c>
      <c r="I58" s="92">
        <f t="shared" si="54"/>
        <v>406.791</v>
      </c>
      <c r="J58" s="92">
        <f t="shared" si="27"/>
        <v>75.429445577600589</v>
      </c>
      <c r="K58" s="92">
        <f t="shared" si="54"/>
        <v>8501.9</v>
      </c>
      <c r="L58" s="92">
        <f t="shared" si="54"/>
        <v>5535.7492599999996</v>
      </c>
      <c r="M58" s="92">
        <f t="shared" si="28"/>
        <v>65.111907455980429</v>
      </c>
      <c r="N58" s="92">
        <f t="shared" si="54"/>
        <v>218360.1</v>
      </c>
      <c r="O58" s="92">
        <f t="shared" si="54"/>
        <v>164510.97396</v>
      </c>
      <c r="P58" s="92">
        <f t="shared" si="8"/>
        <v>75.339301438312219</v>
      </c>
      <c r="Q58" s="92">
        <f t="shared" si="54"/>
        <v>15655.8</v>
      </c>
      <c r="R58" s="92">
        <f t="shared" si="54"/>
        <v>5923.6030000000001</v>
      </c>
      <c r="S58" s="92">
        <f t="shared" si="20"/>
        <v>37.836475938629775</v>
      </c>
      <c r="T58" s="92">
        <f t="shared" si="54"/>
        <v>644.4</v>
      </c>
      <c r="U58" s="92">
        <f t="shared" si="54"/>
        <v>469.35821000000004</v>
      </c>
      <c r="V58" s="92">
        <f t="shared" si="21"/>
        <v>72.836469584109253</v>
      </c>
      <c r="W58" s="92">
        <f t="shared" si="54"/>
        <v>631918.4</v>
      </c>
      <c r="X58" s="92">
        <f t="shared" si="54"/>
        <v>424686.86897000001</v>
      </c>
      <c r="Y58" s="92">
        <f t="shared" si="29"/>
        <v>67.205966620057268</v>
      </c>
      <c r="Z58" s="92">
        <f t="shared" si="54"/>
        <v>3211.7</v>
      </c>
      <c r="AA58" s="92">
        <f t="shared" si="54"/>
        <v>1848.88095</v>
      </c>
      <c r="AB58" s="91">
        <f t="shared" si="22"/>
        <v>57.567050160351215</v>
      </c>
      <c r="AC58" s="92">
        <f t="shared" si="54"/>
        <v>179.9</v>
      </c>
      <c r="AD58" s="92">
        <f t="shared" si="54"/>
        <v>104.765</v>
      </c>
      <c r="AE58" s="92">
        <f t="shared" si="48"/>
        <v>58.235130628126733</v>
      </c>
      <c r="AF58" s="92">
        <f t="shared" si="54"/>
        <v>4014.8</v>
      </c>
      <c r="AG58" s="92">
        <f t="shared" si="54"/>
        <v>2459.3213700000001</v>
      </c>
      <c r="AH58" s="92">
        <f t="shared" si="54"/>
        <v>61.256385623194177</v>
      </c>
      <c r="AI58" s="92">
        <f t="shared" si="54"/>
        <v>45014.7</v>
      </c>
      <c r="AJ58" s="92">
        <f t="shared" si="54"/>
        <v>20559.959609999998</v>
      </c>
      <c r="AK58" s="92">
        <f t="shared" si="54"/>
        <v>45.673878999526821</v>
      </c>
      <c r="AL58" s="92">
        <f t="shared" si="54"/>
        <v>1204.4000000000001</v>
      </c>
      <c r="AM58" s="92">
        <f t="shared" si="54"/>
        <v>644.58229000000006</v>
      </c>
      <c r="AN58" s="92">
        <f t="shared" si="54"/>
        <v>53.518954666223848</v>
      </c>
      <c r="AO58" s="92">
        <f t="shared" si="54"/>
        <v>803</v>
      </c>
      <c r="AP58" s="92">
        <f t="shared" si="54"/>
        <v>430.08151000000004</v>
      </c>
      <c r="AQ58" s="92">
        <f t="shared" si="54"/>
        <v>53.55934122042342</v>
      </c>
      <c r="AR58" s="92">
        <f t="shared" si="54"/>
        <v>5652.8</v>
      </c>
      <c r="AS58" s="92">
        <f t="shared" si="54"/>
        <v>4239.8999999999996</v>
      </c>
      <c r="AT58" s="92">
        <f t="shared" si="34"/>
        <v>75.005307104443801</v>
      </c>
      <c r="AU58" s="92">
        <f t="shared" si="54"/>
        <v>3211.7</v>
      </c>
      <c r="AV58" s="92">
        <f t="shared" si="54"/>
        <v>1971.5763300000001</v>
      </c>
      <c r="AW58" s="92">
        <f>AV58/AU58*100</f>
        <v>61.387312949528294</v>
      </c>
      <c r="AX58" s="92">
        <f t="shared" si="54"/>
        <v>2372</v>
      </c>
      <c r="AY58" s="92">
        <f t="shared" si="54"/>
        <v>1501.02358</v>
      </c>
      <c r="AZ58" s="91">
        <f t="shared" si="52"/>
        <v>63.280926644182124</v>
      </c>
      <c r="BA58" s="92">
        <f t="shared" si="54"/>
        <v>379.4</v>
      </c>
      <c r="BB58" s="92">
        <f t="shared" si="54"/>
        <v>144.62510999999998</v>
      </c>
      <c r="BC58" s="92">
        <f t="shared" si="54"/>
        <v>38.11942804428044</v>
      </c>
      <c r="BD58" s="92">
        <f t="shared" si="54"/>
        <v>803</v>
      </c>
      <c r="BE58" s="92">
        <f t="shared" si="54"/>
        <v>523.91208000000006</v>
      </c>
      <c r="BF58" s="92">
        <f t="shared" si="11"/>
        <v>65.244343711083445</v>
      </c>
      <c r="BG58" s="92">
        <f t="shared" si="54"/>
        <v>44282.2</v>
      </c>
      <c r="BH58" s="92">
        <f t="shared" si="54"/>
        <v>32402.96643</v>
      </c>
      <c r="BI58" s="92">
        <f t="shared" si="12"/>
        <v>73.173795407635581</v>
      </c>
      <c r="BJ58" s="92">
        <f t="shared" si="54"/>
        <v>39.5</v>
      </c>
      <c r="BK58" s="92">
        <f t="shared" si="54"/>
        <v>25.956</v>
      </c>
      <c r="BL58" s="92">
        <f t="shared" si="24"/>
        <v>65.711392405063279</v>
      </c>
      <c r="BM58" s="92">
        <f t="shared" ref="BM58:BN58" si="55">SUM(BM59:BM74)</f>
        <v>68.400000000000006</v>
      </c>
      <c r="BN58" s="92">
        <f t="shared" si="55"/>
        <v>64.165199999999999</v>
      </c>
      <c r="BO58" s="92">
        <f t="shared" ref="BO58:BO59" si="56">BN58/BM58*100</f>
        <v>93.808771929824559</v>
      </c>
      <c r="BP58" s="92"/>
      <c r="BQ58" s="92"/>
      <c r="BR58" s="92"/>
    </row>
    <row r="59" spans="1:70" ht="16.5" customHeight="1" x14ac:dyDescent="0.25">
      <c r="A59" s="160" t="s">
        <v>286</v>
      </c>
      <c r="B59" s="94">
        <f t="shared" si="15"/>
        <v>989361.1</v>
      </c>
      <c r="C59" s="94">
        <f t="shared" si="16"/>
        <v>668995.67834000033</v>
      </c>
      <c r="D59" s="78">
        <f t="shared" si="1"/>
        <v>67.618959178807444</v>
      </c>
      <c r="E59" s="78">
        <v>4875.7</v>
      </c>
      <c r="F59" s="78">
        <v>2041.6420600000001</v>
      </c>
      <c r="G59" s="78">
        <f t="shared" si="19"/>
        <v>41.873824476485431</v>
      </c>
      <c r="H59" s="78">
        <v>539.29999999999995</v>
      </c>
      <c r="I59" s="78">
        <v>406.791</v>
      </c>
      <c r="J59" s="78">
        <f t="shared" si="27"/>
        <v>75.429445577600589</v>
      </c>
      <c r="K59" s="78">
        <v>8501.9</v>
      </c>
      <c r="L59" s="78">
        <v>5535.7492599999996</v>
      </c>
      <c r="M59" s="78">
        <f t="shared" si="28"/>
        <v>65.111907455980429</v>
      </c>
      <c r="N59" s="78">
        <v>218360.1</v>
      </c>
      <c r="O59" s="78">
        <v>164510.97396</v>
      </c>
      <c r="P59" s="78">
        <f t="shared" si="8"/>
        <v>75.339301438312219</v>
      </c>
      <c r="Q59" s="78">
        <v>15655.8</v>
      </c>
      <c r="R59" s="78">
        <v>5923.6030000000001</v>
      </c>
      <c r="S59" s="78">
        <f t="shared" si="20"/>
        <v>37.836475938629775</v>
      </c>
      <c r="T59" s="78">
        <v>644.4</v>
      </c>
      <c r="U59" s="78">
        <v>469.35821000000004</v>
      </c>
      <c r="V59" s="78">
        <f t="shared" si="21"/>
        <v>72.836469584109253</v>
      </c>
      <c r="W59" s="78">
        <v>631918.4</v>
      </c>
      <c r="X59" s="78">
        <v>424686.86897000001</v>
      </c>
      <c r="Y59" s="78">
        <f t="shared" si="29"/>
        <v>67.205966620057268</v>
      </c>
      <c r="Z59" s="78">
        <v>3211.7</v>
      </c>
      <c r="AA59" s="78">
        <v>1848.88095</v>
      </c>
      <c r="AB59" s="74">
        <f t="shared" si="22"/>
        <v>57.567050160351215</v>
      </c>
      <c r="AC59" s="74">
        <v>179.9</v>
      </c>
      <c r="AD59" s="78">
        <v>104.765</v>
      </c>
      <c r="AE59" s="78">
        <f t="shared" si="48"/>
        <v>58.235130628126733</v>
      </c>
      <c r="AF59" s="78">
        <v>4014.8</v>
      </c>
      <c r="AG59" s="78">
        <v>2459.3213700000001</v>
      </c>
      <c r="AH59" s="78">
        <f t="shared" si="30"/>
        <v>61.256385623194177</v>
      </c>
      <c r="AI59" s="78">
        <v>45014.7</v>
      </c>
      <c r="AJ59" s="78">
        <v>20559.959609999998</v>
      </c>
      <c r="AK59" s="78">
        <f t="shared" si="31"/>
        <v>45.673878999526821</v>
      </c>
      <c r="AL59" s="78">
        <v>1204.4000000000001</v>
      </c>
      <c r="AM59" s="78">
        <v>644.58229000000006</v>
      </c>
      <c r="AN59" s="78">
        <f t="shared" si="32"/>
        <v>53.518954666223848</v>
      </c>
      <c r="AO59" s="78">
        <v>803</v>
      </c>
      <c r="AP59" s="78">
        <v>430.08151000000004</v>
      </c>
      <c r="AQ59" s="78">
        <f t="shared" si="33"/>
        <v>53.55934122042342</v>
      </c>
      <c r="AR59" s="78">
        <v>5652.8</v>
      </c>
      <c r="AS59" s="78">
        <v>4239.8999999999996</v>
      </c>
      <c r="AT59" s="78">
        <f t="shared" si="34"/>
        <v>75.005307104443801</v>
      </c>
      <c r="AU59" s="78">
        <v>3211.7</v>
      </c>
      <c r="AV59" s="78">
        <v>1971.5763300000001</v>
      </c>
      <c r="AW59" s="78">
        <f>AV59/AU59*100</f>
        <v>61.387312949528294</v>
      </c>
      <c r="AX59" s="78"/>
      <c r="AY59" s="78"/>
      <c r="AZ59" s="74"/>
      <c r="BA59" s="78">
        <v>379.4</v>
      </c>
      <c r="BB59" s="78">
        <v>144.62510999999998</v>
      </c>
      <c r="BC59" s="78">
        <f t="shared" si="35"/>
        <v>38.11942804428044</v>
      </c>
      <c r="BD59" s="78">
        <v>803</v>
      </c>
      <c r="BE59" s="78">
        <v>523.91208000000006</v>
      </c>
      <c r="BF59" s="78">
        <f t="shared" si="11"/>
        <v>65.244343711083445</v>
      </c>
      <c r="BG59" s="78">
        <v>44282.2</v>
      </c>
      <c r="BH59" s="78">
        <v>32402.96643</v>
      </c>
      <c r="BI59" s="78">
        <f t="shared" si="12"/>
        <v>73.173795407635581</v>
      </c>
      <c r="BJ59" s="78">
        <v>39.5</v>
      </c>
      <c r="BK59" s="78">
        <v>25.956</v>
      </c>
      <c r="BL59" s="78">
        <f t="shared" si="24"/>
        <v>65.711392405063279</v>
      </c>
      <c r="BM59" s="78">
        <v>68.400000000000006</v>
      </c>
      <c r="BN59" s="78">
        <v>64.165199999999999</v>
      </c>
      <c r="BO59" s="78">
        <f t="shared" si="56"/>
        <v>93.808771929824559</v>
      </c>
      <c r="BP59" s="78"/>
      <c r="BQ59" s="78"/>
      <c r="BR59" s="78"/>
    </row>
    <row r="60" spans="1:70" x14ac:dyDescent="0.25">
      <c r="A60" s="160" t="s">
        <v>451</v>
      </c>
      <c r="B60" s="94">
        <f t="shared" si="15"/>
        <v>105.4</v>
      </c>
      <c r="C60" s="94">
        <f t="shared" si="16"/>
        <v>56.407640000000001</v>
      </c>
      <c r="D60" s="74">
        <f t="shared" ref="D60:D74" si="57">C60/B60*100</f>
        <v>53.517685009487657</v>
      </c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8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>
        <v>105.4</v>
      </c>
      <c r="AY60" s="74">
        <v>56.407640000000001</v>
      </c>
      <c r="AZ60" s="74">
        <f t="shared" ref="AZ60:AZ75" si="58">AY60/AX60*100</f>
        <v>53.517685009487657</v>
      </c>
      <c r="BA60" s="74"/>
      <c r="BB60" s="74"/>
      <c r="BC60" s="74"/>
      <c r="BD60" s="74"/>
      <c r="BE60" s="74"/>
      <c r="BF60" s="78"/>
      <c r="BG60" s="74"/>
      <c r="BH60" s="74"/>
      <c r="BI60" s="74"/>
      <c r="BJ60" s="74"/>
      <c r="BK60" s="74"/>
      <c r="BL60" s="78"/>
      <c r="BM60" s="74"/>
      <c r="BN60" s="74"/>
      <c r="BO60" s="78"/>
      <c r="BP60" s="74"/>
      <c r="BQ60" s="74"/>
      <c r="BR60" s="78"/>
    </row>
    <row r="61" spans="1:70" x14ac:dyDescent="0.25">
      <c r="A61" s="160" t="s">
        <v>452</v>
      </c>
      <c r="B61" s="94">
        <f t="shared" si="15"/>
        <v>263.60000000000002</v>
      </c>
      <c r="C61" s="94">
        <f t="shared" si="16"/>
        <v>177.71860999999998</v>
      </c>
      <c r="D61" s="74">
        <f t="shared" si="57"/>
        <v>67.419806525037927</v>
      </c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8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>
        <v>263.60000000000002</v>
      </c>
      <c r="AY61" s="74">
        <v>177.71860999999998</v>
      </c>
      <c r="AZ61" s="74">
        <f t="shared" si="58"/>
        <v>67.419806525037927</v>
      </c>
      <c r="BA61" s="74"/>
      <c r="BB61" s="74"/>
      <c r="BC61" s="74"/>
      <c r="BD61" s="74"/>
      <c r="BE61" s="74"/>
      <c r="BF61" s="78"/>
      <c r="BG61" s="74"/>
      <c r="BH61" s="74"/>
      <c r="BI61" s="74"/>
      <c r="BJ61" s="74"/>
      <c r="BK61" s="74"/>
      <c r="BL61" s="78"/>
      <c r="BM61" s="74"/>
      <c r="BN61" s="74"/>
      <c r="BO61" s="78"/>
      <c r="BP61" s="74"/>
      <c r="BQ61" s="74"/>
      <c r="BR61" s="78"/>
    </row>
    <row r="62" spans="1:70" x14ac:dyDescent="0.25">
      <c r="A62" s="160" t="s">
        <v>628</v>
      </c>
      <c r="B62" s="94">
        <f t="shared" si="15"/>
        <v>105.4</v>
      </c>
      <c r="C62" s="94">
        <f t="shared" si="16"/>
        <v>67.063759999999988</v>
      </c>
      <c r="D62" s="74">
        <f t="shared" si="57"/>
        <v>63.627855787476264</v>
      </c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8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>
        <v>105.4</v>
      </c>
      <c r="AY62" s="74">
        <v>67.063759999999988</v>
      </c>
      <c r="AZ62" s="74">
        <f t="shared" si="58"/>
        <v>63.627855787476264</v>
      </c>
      <c r="BA62" s="74"/>
      <c r="BB62" s="74"/>
      <c r="BC62" s="74"/>
      <c r="BD62" s="74"/>
      <c r="BE62" s="74"/>
      <c r="BF62" s="78"/>
      <c r="BG62" s="74"/>
      <c r="BH62" s="74"/>
      <c r="BI62" s="74"/>
      <c r="BJ62" s="74"/>
      <c r="BK62" s="74"/>
      <c r="BL62" s="78"/>
      <c r="BM62" s="74"/>
      <c r="BN62" s="74"/>
      <c r="BO62" s="78"/>
      <c r="BP62" s="74"/>
      <c r="BQ62" s="74"/>
      <c r="BR62" s="78"/>
    </row>
    <row r="63" spans="1:70" x14ac:dyDescent="0.25">
      <c r="A63" s="160" t="s">
        <v>629</v>
      </c>
      <c r="B63" s="94">
        <f t="shared" si="15"/>
        <v>105.4</v>
      </c>
      <c r="C63" s="94">
        <f t="shared" si="16"/>
        <v>58.298499999999997</v>
      </c>
      <c r="D63" s="74">
        <f t="shared" si="57"/>
        <v>55.311669829222012</v>
      </c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8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>
        <v>105.4</v>
      </c>
      <c r="AY63" s="74">
        <v>58.298499999999997</v>
      </c>
      <c r="AZ63" s="74">
        <f t="shared" si="58"/>
        <v>55.311669829222012</v>
      </c>
      <c r="BA63" s="74"/>
      <c r="BB63" s="74"/>
      <c r="BC63" s="74"/>
      <c r="BD63" s="74"/>
      <c r="BE63" s="74"/>
      <c r="BF63" s="78"/>
      <c r="BG63" s="74"/>
      <c r="BH63" s="74"/>
      <c r="BI63" s="74"/>
      <c r="BJ63" s="74"/>
      <c r="BK63" s="74"/>
      <c r="BL63" s="78"/>
      <c r="BM63" s="74"/>
      <c r="BN63" s="74"/>
      <c r="BO63" s="78"/>
      <c r="BP63" s="74"/>
      <c r="BQ63" s="74"/>
      <c r="BR63" s="78"/>
    </row>
    <row r="64" spans="1:70" x14ac:dyDescent="0.25">
      <c r="A64" s="160" t="s">
        <v>454</v>
      </c>
      <c r="B64" s="94">
        <f t="shared" si="15"/>
        <v>105.4</v>
      </c>
      <c r="C64" s="94">
        <f t="shared" si="16"/>
        <v>71.954940000000008</v>
      </c>
      <c r="D64" s="74">
        <f t="shared" si="57"/>
        <v>68.268444022770396</v>
      </c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8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>
        <v>105.4</v>
      </c>
      <c r="AY64" s="74">
        <v>71.954940000000008</v>
      </c>
      <c r="AZ64" s="74">
        <f t="shared" si="58"/>
        <v>68.268444022770396</v>
      </c>
      <c r="BA64" s="74"/>
      <c r="BB64" s="74"/>
      <c r="BC64" s="74"/>
      <c r="BD64" s="74"/>
      <c r="BE64" s="74"/>
      <c r="BF64" s="78"/>
      <c r="BG64" s="74"/>
      <c r="BH64" s="74"/>
      <c r="BI64" s="74"/>
      <c r="BJ64" s="74"/>
      <c r="BK64" s="74"/>
      <c r="BL64" s="78"/>
      <c r="BM64" s="74"/>
      <c r="BN64" s="74"/>
      <c r="BO64" s="78"/>
      <c r="BP64" s="74"/>
      <c r="BQ64" s="74"/>
      <c r="BR64" s="78"/>
    </row>
    <row r="65" spans="1:70" x14ac:dyDescent="0.25">
      <c r="A65" s="160" t="s">
        <v>285</v>
      </c>
      <c r="B65" s="94">
        <f t="shared" si="15"/>
        <v>105.4</v>
      </c>
      <c r="C65" s="94">
        <f t="shared" si="16"/>
        <v>65.812359999999998</v>
      </c>
      <c r="D65" s="74">
        <f t="shared" si="57"/>
        <v>62.440569259962039</v>
      </c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8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>
        <v>105.4</v>
      </c>
      <c r="AY65" s="74">
        <v>65.812359999999998</v>
      </c>
      <c r="AZ65" s="74">
        <f t="shared" si="58"/>
        <v>62.440569259962039</v>
      </c>
      <c r="BA65" s="74"/>
      <c r="BB65" s="74"/>
      <c r="BC65" s="74"/>
      <c r="BD65" s="74"/>
      <c r="BE65" s="74"/>
      <c r="BF65" s="78"/>
      <c r="BG65" s="74"/>
      <c r="BH65" s="74"/>
      <c r="BI65" s="74"/>
      <c r="BJ65" s="74"/>
      <c r="BK65" s="74"/>
      <c r="BL65" s="78"/>
      <c r="BM65" s="74"/>
      <c r="BN65" s="74"/>
      <c r="BO65" s="78"/>
      <c r="BP65" s="74"/>
      <c r="BQ65" s="74"/>
      <c r="BR65" s="78"/>
    </row>
    <row r="66" spans="1:70" x14ac:dyDescent="0.25">
      <c r="A66" s="160" t="s">
        <v>382</v>
      </c>
      <c r="B66" s="94">
        <f t="shared" si="15"/>
        <v>105.4</v>
      </c>
      <c r="C66" s="94">
        <f t="shared" si="16"/>
        <v>71.953869999999995</v>
      </c>
      <c r="D66" s="74">
        <f t="shared" si="57"/>
        <v>68.267428842504742</v>
      </c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8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>
        <v>105.4</v>
      </c>
      <c r="AY66" s="74">
        <v>71.953869999999995</v>
      </c>
      <c r="AZ66" s="74">
        <f t="shared" si="58"/>
        <v>68.267428842504742</v>
      </c>
      <c r="BA66" s="74"/>
      <c r="BB66" s="74"/>
      <c r="BC66" s="74"/>
      <c r="BD66" s="74"/>
      <c r="BE66" s="74"/>
      <c r="BF66" s="78"/>
      <c r="BG66" s="74"/>
      <c r="BH66" s="74"/>
      <c r="BI66" s="74"/>
      <c r="BJ66" s="74"/>
      <c r="BK66" s="74"/>
      <c r="BL66" s="78"/>
      <c r="BM66" s="74"/>
      <c r="BN66" s="74"/>
      <c r="BO66" s="78"/>
      <c r="BP66" s="74"/>
      <c r="BQ66" s="74"/>
      <c r="BR66" s="78"/>
    </row>
    <row r="67" spans="1:70" x14ac:dyDescent="0.25">
      <c r="A67" s="160" t="s">
        <v>282</v>
      </c>
      <c r="B67" s="94">
        <f t="shared" si="15"/>
        <v>263.60000000000002</v>
      </c>
      <c r="C67" s="94">
        <f t="shared" si="16"/>
        <v>159.25057000000001</v>
      </c>
      <c r="D67" s="74">
        <f t="shared" si="57"/>
        <v>60.413721547799696</v>
      </c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8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>
        <v>263.60000000000002</v>
      </c>
      <c r="AY67" s="74">
        <v>159.25057000000001</v>
      </c>
      <c r="AZ67" s="74">
        <f t="shared" si="58"/>
        <v>60.413721547799696</v>
      </c>
      <c r="BA67" s="74"/>
      <c r="BB67" s="74"/>
      <c r="BC67" s="74"/>
      <c r="BD67" s="74"/>
      <c r="BE67" s="74"/>
      <c r="BF67" s="78"/>
      <c r="BG67" s="74"/>
      <c r="BH67" s="74"/>
      <c r="BI67" s="74"/>
      <c r="BJ67" s="74"/>
      <c r="BK67" s="74"/>
      <c r="BL67" s="78"/>
      <c r="BM67" s="74"/>
      <c r="BN67" s="74"/>
      <c r="BO67" s="78"/>
      <c r="BP67" s="74"/>
      <c r="BQ67" s="74"/>
      <c r="BR67" s="78"/>
    </row>
    <row r="68" spans="1:70" x14ac:dyDescent="0.25">
      <c r="A68" s="160" t="s">
        <v>281</v>
      </c>
      <c r="B68" s="94">
        <f t="shared" si="15"/>
        <v>263.60000000000002</v>
      </c>
      <c r="C68" s="94">
        <f t="shared" si="16"/>
        <v>169.87698</v>
      </c>
      <c r="D68" s="74">
        <f t="shared" si="57"/>
        <v>64.444984825493165</v>
      </c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8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>
        <v>263.60000000000002</v>
      </c>
      <c r="AY68" s="74">
        <v>169.87698</v>
      </c>
      <c r="AZ68" s="74">
        <f t="shared" si="58"/>
        <v>64.444984825493165</v>
      </c>
      <c r="BA68" s="74"/>
      <c r="BB68" s="74"/>
      <c r="BC68" s="74"/>
      <c r="BD68" s="74"/>
      <c r="BE68" s="74"/>
      <c r="BF68" s="78"/>
      <c r="BG68" s="74"/>
      <c r="BH68" s="74"/>
      <c r="BI68" s="74"/>
      <c r="BJ68" s="74"/>
      <c r="BK68" s="74"/>
      <c r="BL68" s="78"/>
      <c r="BM68" s="74"/>
      <c r="BN68" s="74"/>
      <c r="BO68" s="78"/>
      <c r="BP68" s="74"/>
      <c r="BQ68" s="74"/>
      <c r="BR68" s="78"/>
    </row>
    <row r="69" spans="1:70" x14ac:dyDescent="0.25">
      <c r="A69" s="160" t="s">
        <v>283</v>
      </c>
      <c r="B69" s="94">
        <f t="shared" si="15"/>
        <v>105.4</v>
      </c>
      <c r="C69" s="94">
        <f t="shared" si="16"/>
        <v>65.223919999999993</v>
      </c>
      <c r="D69" s="74">
        <f t="shared" si="57"/>
        <v>61.882277039848191</v>
      </c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8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>
        <v>105.4</v>
      </c>
      <c r="AY69" s="74">
        <v>65.223919999999993</v>
      </c>
      <c r="AZ69" s="74">
        <f t="shared" si="58"/>
        <v>61.882277039848191</v>
      </c>
      <c r="BA69" s="74"/>
      <c r="BB69" s="74"/>
      <c r="BC69" s="74"/>
      <c r="BD69" s="74"/>
      <c r="BE69" s="74"/>
      <c r="BF69" s="78"/>
      <c r="BG69" s="74"/>
      <c r="BH69" s="74"/>
      <c r="BI69" s="74"/>
      <c r="BJ69" s="74"/>
      <c r="BK69" s="74"/>
      <c r="BL69" s="78"/>
      <c r="BM69" s="74"/>
      <c r="BN69" s="74"/>
      <c r="BO69" s="78"/>
      <c r="BP69" s="74"/>
      <c r="BQ69" s="74"/>
      <c r="BR69" s="78"/>
    </row>
    <row r="70" spans="1:70" x14ac:dyDescent="0.25">
      <c r="A70" s="160" t="s">
        <v>455</v>
      </c>
      <c r="B70" s="94">
        <f t="shared" si="15"/>
        <v>105.4</v>
      </c>
      <c r="C70" s="94">
        <f t="shared" si="16"/>
        <v>63.61889</v>
      </c>
      <c r="D70" s="74">
        <f t="shared" si="57"/>
        <v>60.359478178368121</v>
      </c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8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>
        <v>105.4</v>
      </c>
      <c r="AY70" s="74">
        <v>63.61889</v>
      </c>
      <c r="AZ70" s="74">
        <f t="shared" si="58"/>
        <v>60.359478178368121</v>
      </c>
      <c r="BA70" s="74"/>
      <c r="BB70" s="74"/>
      <c r="BC70" s="74"/>
      <c r="BD70" s="74"/>
      <c r="BE70" s="74"/>
      <c r="BF70" s="78"/>
      <c r="BG70" s="74"/>
      <c r="BH70" s="74"/>
      <c r="BI70" s="74"/>
      <c r="BJ70" s="74"/>
      <c r="BK70" s="74"/>
      <c r="BL70" s="78"/>
      <c r="BM70" s="74"/>
      <c r="BN70" s="74"/>
      <c r="BO70" s="78"/>
      <c r="BP70" s="74"/>
      <c r="BQ70" s="74"/>
      <c r="BR70" s="78"/>
    </row>
    <row r="71" spans="1:70" x14ac:dyDescent="0.25">
      <c r="A71" s="160" t="s">
        <v>458</v>
      </c>
      <c r="B71" s="94">
        <f t="shared" si="15"/>
        <v>105.4</v>
      </c>
      <c r="C71" s="94">
        <f t="shared" si="16"/>
        <v>68.019070000000013</v>
      </c>
      <c r="D71" s="74">
        <f t="shared" si="57"/>
        <v>64.534222011385211</v>
      </c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8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>
        <v>105.4</v>
      </c>
      <c r="AY71" s="74">
        <v>68.019070000000013</v>
      </c>
      <c r="AZ71" s="74">
        <f t="shared" si="58"/>
        <v>64.534222011385211</v>
      </c>
      <c r="BA71" s="74"/>
      <c r="BB71" s="74"/>
      <c r="BC71" s="74"/>
      <c r="BD71" s="74"/>
      <c r="BE71" s="74"/>
      <c r="BF71" s="78"/>
      <c r="BG71" s="74"/>
      <c r="BH71" s="74"/>
      <c r="BI71" s="74"/>
      <c r="BJ71" s="74"/>
      <c r="BK71" s="74"/>
      <c r="BL71" s="78"/>
      <c r="BM71" s="74"/>
      <c r="BN71" s="74"/>
      <c r="BO71" s="78"/>
      <c r="BP71" s="74"/>
      <c r="BQ71" s="74"/>
      <c r="BR71" s="78"/>
    </row>
    <row r="72" spans="1:70" ht="20.25" customHeight="1" x14ac:dyDescent="0.25">
      <c r="A72" s="160" t="s">
        <v>284</v>
      </c>
      <c r="B72" s="94">
        <f t="shared" si="15"/>
        <v>105.4</v>
      </c>
      <c r="C72" s="94">
        <f t="shared" si="16"/>
        <v>67.970919999999992</v>
      </c>
      <c r="D72" s="74">
        <f t="shared" si="57"/>
        <v>64.488538899430722</v>
      </c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8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>
        <v>105.4</v>
      </c>
      <c r="AY72" s="74">
        <v>67.970919999999992</v>
      </c>
      <c r="AZ72" s="74">
        <f t="shared" si="58"/>
        <v>64.488538899430722</v>
      </c>
      <c r="BA72" s="74"/>
      <c r="BB72" s="74"/>
      <c r="BC72" s="74"/>
      <c r="BD72" s="74"/>
      <c r="BE72" s="74"/>
      <c r="BF72" s="78"/>
      <c r="BG72" s="74"/>
      <c r="BH72" s="74"/>
      <c r="BI72" s="74"/>
      <c r="BJ72" s="74"/>
      <c r="BK72" s="74"/>
      <c r="BL72" s="78"/>
      <c r="BM72" s="74"/>
      <c r="BN72" s="74"/>
      <c r="BO72" s="78"/>
      <c r="BP72" s="74"/>
      <c r="BQ72" s="74"/>
      <c r="BR72" s="78"/>
    </row>
    <row r="73" spans="1:70" x14ac:dyDescent="0.25">
      <c r="A73" s="160" t="s">
        <v>457</v>
      </c>
      <c r="B73" s="94">
        <f t="shared" si="15"/>
        <v>263.60000000000002</v>
      </c>
      <c r="C73" s="94">
        <f t="shared" si="16"/>
        <v>175.70321999999999</v>
      </c>
      <c r="D73" s="74">
        <f t="shared" si="57"/>
        <v>66.655242792109249</v>
      </c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8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>
        <v>263.60000000000002</v>
      </c>
      <c r="AY73" s="74">
        <v>175.70321999999999</v>
      </c>
      <c r="AZ73" s="74">
        <f t="shared" si="58"/>
        <v>66.655242792109249</v>
      </c>
      <c r="BA73" s="74"/>
      <c r="BB73" s="74"/>
      <c r="BC73" s="74"/>
      <c r="BD73" s="74"/>
      <c r="BE73" s="74"/>
      <c r="BF73" s="78"/>
      <c r="BG73" s="74"/>
      <c r="BH73" s="74"/>
      <c r="BI73" s="74"/>
      <c r="BJ73" s="74"/>
      <c r="BK73" s="74"/>
      <c r="BL73" s="78"/>
      <c r="BM73" s="74"/>
      <c r="BN73" s="74"/>
      <c r="BO73" s="78"/>
      <c r="BP73" s="74"/>
      <c r="BQ73" s="74"/>
      <c r="BR73" s="78"/>
    </row>
    <row r="74" spans="1:70" x14ac:dyDescent="0.25">
      <c r="A74" s="160" t="s">
        <v>456</v>
      </c>
      <c r="B74" s="94">
        <f t="shared" si="15"/>
        <v>263.60000000000002</v>
      </c>
      <c r="C74" s="94">
        <f t="shared" si="16"/>
        <v>162.15033</v>
      </c>
      <c r="D74" s="74">
        <f t="shared" si="57"/>
        <v>61.513782245827009</v>
      </c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8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>
        <v>263.60000000000002</v>
      </c>
      <c r="AY74" s="74">
        <v>162.15033</v>
      </c>
      <c r="AZ74" s="74">
        <f t="shared" si="58"/>
        <v>61.513782245827009</v>
      </c>
      <c r="BA74" s="74"/>
      <c r="BB74" s="74"/>
      <c r="BC74" s="74"/>
      <c r="BD74" s="74"/>
      <c r="BE74" s="74"/>
      <c r="BF74" s="78"/>
      <c r="BG74" s="74"/>
      <c r="BH74" s="74"/>
      <c r="BI74" s="74"/>
      <c r="BJ74" s="74"/>
      <c r="BK74" s="74"/>
      <c r="BL74" s="78"/>
      <c r="BM74" s="74"/>
      <c r="BN74" s="74"/>
      <c r="BO74" s="78"/>
      <c r="BP74" s="74"/>
      <c r="BQ74" s="74"/>
      <c r="BR74" s="78"/>
    </row>
    <row r="75" spans="1:70" s="118" customFormat="1" ht="31.5" x14ac:dyDescent="0.25">
      <c r="A75" s="162" t="s">
        <v>291</v>
      </c>
      <c r="B75" s="103">
        <f t="shared" si="15"/>
        <v>169776.00000000003</v>
      </c>
      <c r="C75" s="103">
        <f t="shared" si="16"/>
        <v>109162.36471999998</v>
      </c>
      <c r="D75" s="92">
        <f t="shared" ref="D75" si="59">C75/B75*100</f>
        <v>64.297877626990839</v>
      </c>
      <c r="E75" s="91">
        <f>SUM(E76:E80)</f>
        <v>209.9</v>
      </c>
      <c r="F75" s="91">
        <f t="shared" ref="F75:BK75" si="60">SUM(F76:F80)</f>
        <v>166.54167000000001</v>
      </c>
      <c r="G75" s="92">
        <f t="shared" si="19"/>
        <v>79.343339685564558</v>
      </c>
      <c r="H75" s="91">
        <f t="shared" si="60"/>
        <v>83.6</v>
      </c>
      <c r="I75" s="91">
        <f t="shared" si="60"/>
        <v>49.898980000000002</v>
      </c>
      <c r="J75" s="92">
        <f t="shared" si="27"/>
        <v>59.687775119617228</v>
      </c>
      <c r="K75" s="91">
        <f t="shared" si="60"/>
        <v>1796.2</v>
      </c>
      <c r="L75" s="91">
        <f t="shared" si="60"/>
        <v>1220.81441</v>
      </c>
      <c r="M75" s="92">
        <f t="shared" si="28"/>
        <v>67.966507627213005</v>
      </c>
      <c r="N75" s="91">
        <f t="shared" si="60"/>
        <v>23139.9</v>
      </c>
      <c r="O75" s="91">
        <f t="shared" si="60"/>
        <v>19985.099999999999</v>
      </c>
      <c r="P75" s="92">
        <f t="shared" si="8"/>
        <v>86.366406077813636</v>
      </c>
      <c r="Q75" s="91">
        <f t="shared" si="60"/>
        <v>2184.1999999999998</v>
      </c>
      <c r="R75" s="91">
        <f t="shared" si="60"/>
        <v>758.01667000000009</v>
      </c>
      <c r="S75" s="92">
        <f t="shared" si="20"/>
        <v>34.704544913469469</v>
      </c>
      <c r="T75" s="91">
        <f t="shared" si="60"/>
        <v>111.9</v>
      </c>
      <c r="U75" s="91">
        <f t="shared" si="60"/>
        <v>72.34814999999999</v>
      </c>
      <c r="V75" s="92">
        <f t="shared" si="21"/>
        <v>64.654289544235908</v>
      </c>
      <c r="W75" s="91">
        <f t="shared" si="60"/>
        <v>128925.3</v>
      </c>
      <c r="X75" s="91">
        <f t="shared" si="60"/>
        <v>76704.981010000003</v>
      </c>
      <c r="Y75" s="92">
        <f t="shared" si="29"/>
        <v>59.495677737418497</v>
      </c>
      <c r="Z75" s="91">
        <f t="shared" si="60"/>
        <v>356.6</v>
      </c>
      <c r="AA75" s="91">
        <f t="shared" si="60"/>
        <v>231.71119000000002</v>
      </c>
      <c r="AB75" s="91">
        <f t="shared" si="22"/>
        <v>64.977899607403259</v>
      </c>
      <c r="AC75" s="91">
        <f t="shared" si="60"/>
        <v>0</v>
      </c>
      <c r="AD75" s="91">
        <f t="shared" si="60"/>
        <v>0</v>
      </c>
      <c r="AE75" s="91">
        <f t="shared" si="60"/>
        <v>0</v>
      </c>
      <c r="AF75" s="91">
        <f t="shared" si="60"/>
        <v>356.6</v>
      </c>
      <c r="AG75" s="91">
        <f t="shared" si="60"/>
        <v>244.42907</v>
      </c>
      <c r="AH75" s="91">
        <f t="shared" si="60"/>
        <v>68.544326977005042</v>
      </c>
      <c r="AI75" s="91">
        <f t="shared" si="60"/>
        <v>2011.2</v>
      </c>
      <c r="AJ75" s="91">
        <f t="shared" si="60"/>
        <v>850.16211999999996</v>
      </c>
      <c r="AK75" s="91">
        <f t="shared" si="60"/>
        <v>42.271386237072392</v>
      </c>
      <c r="AL75" s="91">
        <f t="shared" si="60"/>
        <v>356.6</v>
      </c>
      <c r="AM75" s="91">
        <f t="shared" si="60"/>
        <v>221.40374</v>
      </c>
      <c r="AN75" s="91">
        <f t="shared" si="60"/>
        <v>62.087420078519337</v>
      </c>
      <c r="AO75" s="91">
        <f t="shared" si="60"/>
        <v>356.6</v>
      </c>
      <c r="AP75" s="91">
        <f t="shared" si="60"/>
        <v>236.62504000000001</v>
      </c>
      <c r="AQ75" s="91">
        <f t="shared" si="60"/>
        <v>66.355872125630952</v>
      </c>
      <c r="AR75" s="91">
        <f t="shared" si="60"/>
        <v>583.5</v>
      </c>
      <c r="AS75" s="91">
        <f t="shared" si="60"/>
        <v>437.4</v>
      </c>
      <c r="AT75" s="92">
        <f t="shared" si="34"/>
        <v>74.961439588688933</v>
      </c>
      <c r="AU75" s="91">
        <f t="shared" si="60"/>
        <v>0</v>
      </c>
      <c r="AV75" s="91">
        <f t="shared" si="60"/>
        <v>0</v>
      </c>
      <c r="AW75" s="91">
        <f t="shared" si="60"/>
        <v>0</v>
      </c>
      <c r="AX75" s="91">
        <f t="shared" si="60"/>
        <v>738</v>
      </c>
      <c r="AY75" s="91">
        <f t="shared" si="60"/>
        <v>467.58556999999996</v>
      </c>
      <c r="AZ75" s="91">
        <f t="shared" si="58"/>
        <v>63.358478319783195</v>
      </c>
      <c r="BA75" s="91">
        <f t="shared" si="60"/>
        <v>337</v>
      </c>
      <c r="BB75" s="91">
        <f t="shared" si="60"/>
        <v>171.85</v>
      </c>
      <c r="BC75" s="91">
        <f t="shared" si="60"/>
        <v>50.994065281899104</v>
      </c>
      <c r="BD75" s="91">
        <f t="shared" si="60"/>
        <v>356.6</v>
      </c>
      <c r="BE75" s="91">
        <f t="shared" si="60"/>
        <v>216.63145</v>
      </c>
      <c r="BF75" s="92">
        <f t="shared" si="11"/>
        <v>60.749144699943912</v>
      </c>
      <c r="BG75" s="91">
        <f t="shared" si="60"/>
        <v>7800.6</v>
      </c>
      <c r="BH75" s="91">
        <f t="shared" si="60"/>
        <v>7114.4656500000001</v>
      </c>
      <c r="BI75" s="92">
        <f t="shared" si="12"/>
        <v>91.204082378278599</v>
      </c>
      <c r="BJ75" s="91">
        <f t="shared" si="60"/>
        <v>59.3</v>
      </c>
      <c r="BK75" s="91">
        <f t="shared" si="60"/>
        <v>0</v>
      </c>
      <c r="BL75" s="92">
        <f t="shared" si="24"/>
        <v>0</v>
      </c>
      <c r="BM75" s="91">
        <f t="shared" ref="BM75:BN75" si="61">SUM(BM76:BM80)</f>
        <v>12.4</v>
      </c>
      <c r="BN75" s="91">
        <f t="shared" si="61"/>
        <v>12.4</v>
      </c>
      <c r="BO75" s="92">
        <f t="shared" ref="BO75:BO76" si="62">BN75/BM75*100</f>
        <v>100</v>
      </c>
      <c r="BP75" s="91"/>
      <c r="BQ75" s="91"/>
      <c r="BR75" s="92"/>
    </row>
    <row r="76" spans="1:70" x14ac:dyDescent="0.25">
      <c r="A76" s="160" t="s">
        <v>290</v>
      </c>
      <c r="B76" s="94">
        <f t="shared" si="15"/>
        <v>169038.00000000003</v>
      </c>
      <c r="C76" s="94">
        <f t="shared" si="16"/>
        <v>108694.77914999999</v>
      </c>
      <c r="D76" s="78">
        <f t="shared" si="1"/>
        <v>64.301978933730865</v>
      </c>
      <c r="E76" s="78">
        <v>209.9</v>
      </c>
      <c r="F76" s="78">
        <v>166.54167000000001</v>
      </c>
      <c r="G76" s="78">
        <f t="shared" si="19"/>
        <v>79.343339685564558</v>
      </c>
      <c r="H76" s="78">
        <v>83.6</v>
      </c>
      <c r="I76" s="78">
        <v>49.898980000000002</v>
      </c>
      <c r="J76" s="78">
        <f t="shared" si="27"/>
        <v>59.687775119617228</v>
      </c>
      <c r="K76" s="78">
        <v>1796.2</v>
      </c>
      <c r="L76" s="78">
        <v>1220.81441</v>
      </c>
      <c r="M76" s="78">
        <f t="shared" si="28"/>
        <v>67.966507627213005</v>
      </c>
      <c r="N76" s="78">
        <v>23139.9</v>
      </c>
      <c r="O76" s="78">
        <v>19985.099999999999</v>
      </c>
      <c r="P76" s="78">
        <f t="shared" si="8"/>
        <v>86.366406077813636</v>
      </c>
      <c r="Q76" s="78">
        <v>2184.1999999999998</v>
      </c>
      <c r="R76" s="78">
        <v>758.01667000000009</v>
      </c>
      <c r="S76" s="78">
        <f t="shared" si="20"/>
        <v>34.704544913469469</v>
      </c>
      <c r="T76" s="78">
        <v>111.9</v>
      </c>
      <c r="U76" s="78">
        <v>72.34814999999999</v>
      </c>
      <c r="V76" s="78">
        <f t="shared" si="21"/>
        <v>64.654289544235908</v>
      </c>
      <c r="W76" s="78">
        <v>128925.3</v>
      </c>
      <c r="X76" s="78">
        <v>76704.981010000003</v>
      </c>
      <c r="Y76" s="78">
        <f t="shared" si="29"/>
        <v>59.495677737418497</v>
      </c>
      <c r="Z76" s="78">
        <v>356.6</v>
      </c>
      <c r="AA76" s="78">
        <v>231.71119000000002</v>
      </c>
      <c r="AB76" s="74">
        <f t="shared" si="22"/>
        <v>64.977899607403259</v>
      </c>
      <c r="AC76" s="74"/>
      <c r="AD76" s="78"/>
      <c r="AE76" s="78"/>
      <c r="AF76" s="78">
        <v>356.6</v>
      </c>
      <c r="AG76" s="78">
        <v>244.42907</v>
      </c>
      <c r="AH76" s="78">
        <f t="shared" si="30"/>
        <v>68.544326977005042</v>
      </c>
      <c r="AI76" s="78">
        <v>2011.2</v>
      </c>
      <c r="AJ76" s="78">
        <v>850.16211999999996</v>
      </c>
      <c r="AK76" s="78">
        <f t="shared" si="31"/>
        <v>42.271386237072392</v>
      </c>
      <c r="AL76" s="78">
        <v>356.6</v>
      </c>
      <c r="AM76" s="78">
        <v>221.40374</v>
      </c>
      <c r="AN76" s="78">
        <f t="shared" si="32"/>
        <v>62.087420078519337</v>
      </c>
      <c r="AO76" s="78">
        <v>356.6</v>
      </c>
      <c r="AP76" s="78">
        <v>236.62504000000001</v>
      </c>
      <c r="AQ76" s="78">
        <f t="shared" si="33"/>
        <v>66.355872125630952</v>
      </c>
      <c r="AR76" s="78">
        <v>583.5</v>
      </c>
      <c r="AS76" s="78">
        <v>437.4</v>
      </c>
      <c r="AT76" s="78">
        <f t="shared" si="34"/>
        <v>74.961439588688933</v>
      </c>
      <c r="AU76" s="78"/>
      <c r="AV76" s="78"/>
      <c r="AW76" s="78"/>
      <c r="AX76" s="78"/>
      <c r="AY76" s="78"/>
      <c r="AZ76" s="74"/>
      <c r="BA76" s="78">
        <v>337</v>
      </c>
      <c r="BB76" s="78">
        <v>171.85</v>
      </c>
      <c r="BC76" s="78">
        <f t="shared" si="35"/>
        <v>50.994065281899104</v>
      </c>
      <c r="BD76" s="78">
        <v>356.6</v>
      </c>
      <c r="BE76" s="78">
        <v>216.63145</v>
      </c>
      <c r="BF76" s="78">
        <f t="shared" si="11"/>
        <v>60.749144699943912</v>
      </c>
      <c r="BG76" s="78">
        <v>7800.6</v>
      </c>
      <c r="BH76" s="78">
        <v>7114.4656500000001</v>
      </c>
      <c r="BI76" s="78">
        <f t="shared" si="12"/>
        <v>91.204082378278599</v>
      </c>
      <c r="BJ76" s="78">
        <v>59.3</v>
      </c>
      <c r="BK76" s="78"/>
      <c r="BL76" s="78">
        <f t="shared" si="24"/>
        <v>0</v>
      </c>
      <c r="BM76" s="78">
        <v>12.4</v>
      </c>
      <c r="BN76" s="78">
        <v>12.4</v>
      </c>
      <c r="BO76" s="78">
        <f t="shared" si="62"/>
        <v>100</v>
      </c>
      <c r="BP76" s="78"/>
      <c r="BQ76" s="78"/>
      <c r="BR76" s="78"/>
    </row>
    <row r="77" spans="1:70" x14ac:dyDescent="0.25">
      <c r="A77" s="160" t="s">
        <v>288</v>
      </c>
      <c r="B77" s="94">
        <f t="shared" si="15"/>
        <v>263.60000000000002</v>
      </c>
      <c r="C77" s="94">
        <f t="shared" si="16"/>
        <v>162.96894</v>
      </c>
      <c r="D77" s="74">
        <f>C77/B77*100</f>
        <v>61.824332321699536</v>
      </c>
      <c r="E77" s="74"/>
      <c r="F77" s="74"/>
      <c r="G77" s="74"/>
      <c r="H77" s="74"/>
      <c r="I77" s="74"/>
      <c r="J77" s="78"/>
      <c r="K77" s="74"/>
      <c r="L77" s="74"/>
      <c r="M77" s="78"/>
      <c r="N77" s="74"/>
      <c r="O77" s="74"/>
      <c r="P77" s="74"/>
      <c r="Q77" s="74"/>
      <c r="R77" s="74"/>
      <c r="S77" s="74"/>
      <c r="T77" s="74"/>
      <c r="U77" s="74"/>
      <c r="V77" s="78"/>
      <c r="W77" s="74"/>
      <c r="X77" s="74"/>
      <c r="Y77" s="78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8"/>
      <c r="AU77" s="74"/>
      <c r="AV77" s="74"/>
      <c r="AW77" s="74"/>
      <c r="AX77" s="74">
        <v>263.60000000000002</v>
      </c>
      <c r="AY77" s="74">
        <v>162.96894</v>
      </c>
      <c r="AZ77" s="74">
        <f>AY77/AX77*100</f>
        <v>61.824332321699536</v>
      </c>
      <c r="BA77" s="74"/>
      <c r="BB77" s="74"/>
      <c r="BC77" s="74"/>
      <c r="BD77" s="74"/>
      <c r="BE77" s="74"/>
      <c r="BF77" s="78"/>
      <c r="BG77" s="74"/>
      <c r="BH77" s="74"/>
      <c r="BI77" s="78"/>
      <c r="BJ77" s="74"/>
      <c r="BK77" s="74"/>
      <c r="BL77" s="78"/>
      <c r="BM77" s="74"/>
      <c r="BN77" s="74"/>
      <c r="BO77" s="78"/>
      <c r="BP77" s="74"/>
      <c r="BQ77" s="74"/>
      <c r="BR77" s="78"/>
    </row>
    <row r="78" spans="1:70" x14ac:dyDescent="0.25">
      <c r="A78" s="160" t="s">
        <v>461</v>
      </c>
      <c r="B78" s="94">
        <f t="shared" ref="B78:B141" si="63">E78+H78+K78+N78+Q78+T78+W78+Z78+AC78+AF78+AI78+AL78+AO78+AR78+AU78+AX78+BA78+BD78+BG78+BJ78+BM78+BP78</f>
        <v>105.4</v>
      </c>
      <c r="C78" s="94">
        <f t="shared" ref="C78:C141" si="64">F78+I78+L78+O78+R78+U78+X78+AA78+AD78+AG78+AJ78+AM78+AP78+AS78+AV78+AY78+BB78+BE78+BH78+BK78+BN78+BQ78</f>
        <v>64.193739999999991</v>
      </c>
      <c r="D78" s="74">
        <f>C78/B78*100</f>
        <v>60.904876660341543</v>
      </c>
      <c r="E78" s="74"/>
      <c r="F78" s="74"/>
      <c r="G78" s="74"/>
      <c r="H78" s="74"/>
      <c r="I78" s="74"/>
      <c r="J78" s="78"/>
      <c r="K78" s="74"/>
      <c r="L78" s="74"/>
      <c r="M78" s="78"/>
      <c r="N78" s="74"/>
      <c r="O78" s="74"/>
      <c r="P78" s="74"/>
      <c r="Q78" s="74"/>
      <c r="R78" s="74"/>
      <c r="S78" s="74"/>
      <c r="T78" s="74"/>
      <c r="U78" s="74"/>
      <c r="V78" s="78"/>
      <c r="W78" s="74"/>
      <c r="X78" s="74"/>
      <c r="Y78" s="78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8"/>
      <c r="AU78" s="74"/>
      <c r="AV78" s="74"/>
      <c r="AW78" s="74"/>
      <c r="AX78" s="74">
        <v>105.4</v>
      </c>
      <c r="AY78" s="74">
        <v>64.193739999999991</v>
      </c>
      <c r="AZ78" s="74">
        <f>AY78/AX78*100</f>
        <v>60.904876660341543</v>
      </c>
      <c r="BA78" s="74"/>
      <c r="BB78" s="74"/>
      <c r="BC78" s="74"/>
      <c r="BD78" s="74"/>
      <c r="BE78" s="74"/>
      <c r="BF78" s="78"/>
      <c r="BG78" s="74"/>
      <c r="BH78" s="74"/>
      <c r="BI78" s="78"/>
      <c r="BJ78" s="74"/>
      <c r="BK78" s="74"/>
      <c r="BL78" s="78"/>
      <c r="BM78" s="74"/>
      <c r="BN78" s="74"/>
      <c r="BO78" s="78"/>
      <c r="BP78" s="74"/>
      <c r="BQ78" s="74"/>
      <c r="BR78" s="78"/>
    </row>
    <row r="79" spans="1:70" x14ac:dyDescent="0.25">
      <c r="A79" s="160" t="s">
        <v>460</v>
      </c>
      <c r="B79" s="94">
        <f t="shared" si="63"/>
        <v>105.4</v>
      </c>
      <c r="C79" s="94">
        <f t="shared" si="64"/>
        <v>66.983460000000008</v>
      </c>
      <c r="D79" s="74">
        <f>C79/B79*100</f>
        <v>63.551669829222014</v>
      </c>
      <c r="E79" s="74"/>
      <c r="F79" s="74"/>
      <c r="G79" s="74"/>
      <c r="H79" s="74"/>
      <c r="I79" s="74"/>
      <c r="J79" s="78"/>
      <c r="K79" s="74"/>
      <c r="L79" s="74"/>
      <c r="M79" s="78"/>
      <c r="N79" s="74"/>
      <c r="O79" s="74"/>
      <c r="P79" s="74"/>
      <c r="Q79" s="74"/>
      <c r="R79" s="74"/>
      <c r="S79" s="74"/>
      <c r="T79" s="74"/>
      <c r="U79" s="74"/>
      <c r="V79" s="78"/>
      <c r="W79" s="74"/>
      <c r="X79" s="74"/>
      <c r="Y79" s="78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8"/>
      <c r="AU79" s="74"/>
      <c r="AV79" s="74"/>
      <c r="AW79" s="74"/>
      <c r="AX79" s="74">
        <v>105.4</v>
      </c>
      <c r="AY79" s="74">
        <v>66.983460000000008</v>
      </c>
      <c r="AZ79" s="74">
        <f>AY79/AX79*100</f>
        <v>63.551669829222014</v>
      </c>
      <c r="BA79" s="74"/>
      <c r="BB79" s="74"/>
      <c r="BC79" s="74"/>
      <c r="BD79" s="74"/>
      <c r="BE79" s="74"/>
      <c r="BF79" s="78"/>
      <c r="BG79" s="74"/>
      <c r="BH79" s="74"/>
      <c r="BI79" s="78"/>
      <c r="BJ79" s="74"/>
      <c r="BK79" s="74"/>
      <c r="BL79" s="78"/>
      <c r="BM79" s="74"/>
      <c r="BN79" s="74"/>
      <c r="BO79" s="78"/>
      <c r="BP79" s="74"/>
      <c r="BQ79" s="74"/>
      <c r="BR79" s="78"/>
    </row>
    <row r="80" spans="1:70" x14ac:dyDescent="0.25">
      <c r="A80" s="160" t="s">
        <v>289</v>
      </c>
      <c r="B80" s="94">
        <f t="shared" si="63"/>
        <v>263.60000000000002</v>
      </c>
      <c r="C80" s="94">
        <f t="shared" si="64"/>
        <v>173.43942999999999</v>
      </c>
      <c r="D80" s="74">
        <f>C80/B80*100</f>
        <v>65.796445371775405</v>
      </c>
      <c r="E80" s="74"/>
      <c r="F80" s="74"/>
      <c r="G80" s="74"/>
      <c r="H80" s="74"/>
      <c r="I80" s="74"/>
      <c r="J80" s="78"/>
      <c r="K80" s="74"/>
      <c r="L80" s="74"/>
      <c r="M80" s="78"/>
      <c r="N80" s="74"/>
      <c r="O80" s="74"/>
      <c r="P80" s="74"/>
      <c r="Q80" s="74"/>
      <c r="R80" s="74"/>
      <c r="S80" s="74"/>
      <c r="T80" s="74"/>
      <c r="U80" s="74"/>
      <c r="V80" s="78"/>
      <c r="W80" s="74"/>
      <c r="X80" s="74"/>
      <c r="Y80" s="78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8"/>
      <c r="AU80" s="74"/>
      <c r="AV80" s="74"/>
      <c r="AW80" s="74"/>
      <c r="AX80" s="74">
        <v>263.60000000000002</v>
      </c>
      <c r="AY80" s="74">
        <v>173.43942999999999</v>
      </c>
      <c r="AZ80" s="74">
        <f>AY80/AX80*100</f>
        <v>65.796445371775405</v>
      </c>
      <c r="BA80" s="74"/>
      <c r="BB80" s="74"/>
      <c r="BC80" s="74"/>
      <c r="BD80" s="74"/>
      <c r="BE80" s="74"/>
      <c r="BF80" s="78"/>
      <c r="BG80" s="74"/>
      <c r="BH80" s="74"/>
      <c r="BI80" s="78"/>
      <c r="BJ80" s="74"/>
      <c r="BK80" s="74"/>
      <c r="BL80" s="78"/>
      <c r="BM80" s="74"/>
      <c r="BN80" s="74"/>
      <c r="BO80" s="78"/>
      <c r="BP80" s="74"/>
      <c r="BQ80" s="74"/>
      <c r="BR80" s="78"/>
    </row>
    <row r="81" spans="1:70" s="118" customFormat="1" ht="31.5" x14ac:dyDescent="0.25">
      <c r="A81" s="162" t="s">
        <v>473</v>
      </c>
      <c r="B81" s="103">
        <f t="shared" si="63"/>
        <v>837642.20000000007</v>
      </c>
      <c r="C81" s="103">
        <f t="shared" si="64"/>
        <v>582824.68060999992</v>
      </c>
      <c r="D81" s="92">
        <f t="shared" ref="D81" si="65">C81/B81*100</f>
        <v>69.579192716174035</v>
      </c>
      <c r="E81" s="92">
        <f>SUM(E82:E96)</f>
        <v>4815.8999999999996</v>
      </c>
      <c r="F81" s="92">
        <f t="shared" ref="F81:BK81" si="66">SUM(F82:F96)</f>
        <v>3813.5549000000001</v>
      </c>
      <c r="G81" s="92">
        <f t="shared" si="19"/>
        <v>79.186754293070877</v>
      </c>
      <c r="H81" s="92">
        <f t="shared" si="66"/>
        <v>921.8</v>
      </c>
      <c r="I81" s="92">
        <f t="shared" si="66"/>
        <v>669.32823999999994</v>
      </c>
      <c r="J81" s="92">
        <f t="shared" si="27"/>
        <v>72.611004556302888</v>
      </c>
      <c r="K81" s="92">
        <f t="shared" si="66"/>
        <v>16857.099999999999</v>
      </c>
      <c r="L81" s="92">
        <f t="shared" si="66"/>
        <v>11020.613939999999</v>
      </c>
      <c r="M81" s="92">
        <f t="shared" si="28"/>
        <v>65.376689584804026</v>
      </c>
      <c r="N81" s="92">
        <f t="shared" si="66"/>
        <v>245162.5</v>
      </c>
      <c r="O81" s="92">
        <f t="shared" si="66"/>
        <v>175862.31834</v>
      </c>
      <c r="P81" s="92">
        <f t="shared" si="8"/>
        <v>71.732960114209959</v>
      </c>
      <c r="Q81" s="92">
        <f t="shared" si="66"/>
        <v>9007.1</v>
      </c>
      <c r="R81" s="92">
        <f t="shared" si="66"/>
        <v>6753.9049999999997</v>
      </c>
      <c r="S81" s="92">
        <f t="shared" si="20"/>
        <v>74.984234659324301</v>
      </c>
      <c r="T81" s="92">
        <f t="shared" si="66"/>
        <v>644.4</v>
      </c>
      <c r="U81" s="92">
        <f t="shared" si="66"/>
        <v>438.36455999999998</v>
      </c>
      <c r="V81" s="92">
        <f t="shared" si="21"/>
        <v>68.026778398510245</v>
      </c>
      <c r="W81" s="92">
        <f t="shared" si="66"/>
        <v>482779.2</v>
      </c>
      <c r="X81" s="92">
        <f t="shared" si="66"/>
        <v>334220.31157999998</v>
      </c>
      <c r="Y81" s="92">
        <f t="shared" si="29"/>
        <v>69.228399148099157</v>
      </c>
      <c r="Z81" s="92">
        <f t="shared" si="66"/>
        <v>3211.7</v>
      </c>
      <c r="AA81" s="92">
        <f t="shared" si="66"/>
        <v>1848.7722699999999</v>
      </c>
      <c r="AB81" s="91">
        <f t="shared" ref="AB81:AB138" si="67">AA81/Z81*100</f>
        <v>57.563666282654047</v>
      </c>
      <c r="AC81" s="92">
        <f t="shared" si="66"/>
        <v>12.3</v>
      </c>
      <c r="AD81" s="92">
        <f t="shared" si="66"/>
        <v>9.5747199999999992</v>
      </c>
      <c r="AE81" s="92">
        <f t="shared" si="48"/>
        <v>77.843252032520311</v>
      </c>
      <c r="AF81" s="92">
        <f t="shared" si="66"/>
        <v>2007.4</v>
      </c>
      <c r="AG81" s="92">
        <f t="shared" si="66"/>
        <v>1404.49874</v>
      </c>
      <c r="AH81" s="92">
        <f t="shared" si="66"/>
        <v>69.966062568496554</v>
      </c>
      <c r="AI81" s="92">
        <f t="shared" si="66"/>
        <v>24734.9</v>
      </c>
      <c r="AJ81" s="92">
        <f t="shared" si="66"/>
        <v>12529.4144</v>
      </c>
      <c r="AK81" s="92">
        <f t="shared" si="66"/>
        <v>50.654801110980841</v>
      </c>
      <c r="AL81" s="92">
        <f t="shared" si="66"/>
        <v>1204.4000000000001</v>
      </c>
      <c r="AM81" s="92">
        <f t="shared" si="66"/>
        <v>850.70078999999998</v>
      </c>
      <c r="AN81" s="92">
        <f t="shared" si="66"/>
        <v>70.632745765526394</v>
      </c>
      <c r="AO81" s="92">
        <f t="shared" si="66"/>
        <v>803</v>
      </c>
      <c r="AP81" s="92">
        <f t="shared" si="66"/>
        <v>523.86027000000001</v>
      </c>
      <c r="AQ81" s="92">
        <f t="shared" si="66"/>
        <v>65.237891656288909</v>
      </c>
      <c r="AR81" s="92">
        <f t="shared" si="66"/>
        <v>4584.7</v>
      </c>
      <c r="AS81" s="92">
        <f t="shared" si="66"/>
        <v>3438.9</v>
      </c>
      <c r="AT81" s="92">
        <f t="shared" si="34"/>
        <v>75.00817937923965</v>
      </c>
      <c r="AU81" s="92">
        <f t="shared" si="66"/>
        <v>3211.7</v>
      </c>
      <c r="AV81" s="92">
        <f t="shared" si="66"/>
        <v>1911.5111999999999</v>
      </c>
      <c r="AW81" s="92">
        <f>AV81/AU81*100</f>
        <v>59.517115546283904</v>
      </c>
      <c r="AX81" s="92">
        <f t="shared" si="66"/>
        <v>2108.3999999999996</v>
      </c>
      <c r="AY81" s="92">
        <f t="shared" si="66"/>
        <v>1197.5180499999999</v>
      </c>
      <c r="AZ81" s="91">
        <f t="shared" ref="AZ81:AZ97" si="68">AY81/AX81*100</f>
        <v>56.797479131094676</v>
      </c>
      <c r="BA81" s="92">
        <f t="shared" si="66"/>
        <v>379.4</v>
      </c>
      <c r="BB81" s="92">
        <f t="shared" si="66"/>
        <v>186.35887</v>
      </c>
      <c r="BC81" s="92">
        <f t="shared" si="66"/>
        <v>49.11936478650501</v>
      </c>
      <c r="BD81" s="92">
        <f t="shared" si="66"/>
        <v>1204.4000000000001</v>
      </c>
      <c r="BE81" s="92">
        <f t="shared" si="66"/>
        <v>724.24585999999999</v>
      </c>
      <c r="BF81" s="92">
        <f t="shared" ref="BF81:BF138" si="69">BE81/BD81*100</f>
        <v>60.133332779807368</v>
      </c>
      <c r="BG81" s="92">
        <f t="shared" si="66"/>
        <v>33645</v>
      </c>
      <c r="BH81" s="92">
        <f t="shared" si="66"/>
        <v>25344.028879999998</v>
      </c>
      <c r="BI81" s="92">
        <f t="shared" si="12"/>
        <v>75.327771972061214</v>
      </c>
      <c r="BJ81" s="92">
        <f t="shared" si="66"/>
        <v>270</v>
      </c>
      <c r="BK81" s="92">
        <f t="shared" si="66"/>
        <v>0</v>
      </c>
      <c r="BL81" s="92">
        <f t="shared" ref="BL81:BL138" si="70">BK81/BJ81*100</f>
        <v>0</v>
      </c>
      <c r="BM81" s="92">
        <f t="shared" ref="BM81:BN81" si="71">SUM(BM82:BM96)</f>
        <v>76.900000000000006</v>
      </c>
      <c r="BN81" s="92">
        <f t="shared" si="71"/>
        <v>76.900000000000006</v>
      </c>
      <c r="BO81" s="92">
        <f t="shared" ref="BO81:BO82" si="72">BN81/BM81*100</f>
        <v>100</v>
      </c>
      <c r="BP81" s="92"/>
      <c r="BQ81" s="92"/>
      <c r="BR81" s="92"/>
    </row>
    <row r="82" spans="1:70" x14ac:dyDescent="0.25">
      <c r="A82" s="160" t="s">
        <v>294</v>
      </c>
      <c r="B82" s="94">
        <f t="shared" si="63"/>
        <v>835533.8</v>
      </c>
      <c r="C82" s="94">
        <f t="shared" si="64"/>
        <v>581627.16255999997</v>
      </c>
      <c r="D82" s="78">
        <f t="shared" si="1"/>
        <v>69.611446306540785</v>
      </c>
      <c r="E82" s="78">
        <v>4815.8999999999996</v>
      </c>
      <c r="F82" s="78">
        <v>3813.5549000000001</v>
      </c>
      <c r="G82" s="78">
        <f t="shared" si="19"/>
        <v>79.186754293070877</v>
      </c>
      <c r="H82" s="78">
        <v>921.8</v>
      </c>
      <c r="I82" s="78">
        <v>669.32823999999994</v>
      </c>
      <c r="J82" s="78">
        <f t="shared" si="27"/>
        <v>72.611004556302888</v>
      </c>
      <c r="K82" s="78">
        <v>16857.099999999999</v>
      </c>
      <c r="L82" s="78">
        <v>11020.613939999999</v>
      </c>
      <c r="M82" s="78">
        <f t="shared" si="28"/>
        <v>65.376689584804026</v>
      </c>
      <c r="N82" s="78">
        <v>245162.5</v>
      </c>
      <c r="O82" s="78">
        <v>175862.31834</v>
      </c>
      <c r="P82" s="78">
        <f t="shared" si="8"/>
        <v>71.732960114209959</v>
      </c>
      <c r="Q82" s="78">
        <v>9007.1</v>
      </c>
      <c r="R82" s="78">
        <v>6753.9049999999997</v>
      </c>
      <c r="S82" s="78">
        <f t="shared" si="20"/>
        <v>74.984234659324301</v>
      </c>
      <c r="T82" s="78">
        <v>644.4</v>
      </c>
      <c r="U82" s="78">
        <v>438.36455999999998</v>
      </c>
      <c r="V82" s="78">
        <f t="shared" si="21"/>
        <v>68.026778398510245</v>
      </c>
      <c r="W82" s="78">
        <v>482779.2</v>
      </c>
      <c r="X82" s="78">
        <v>334220.31157999998</v>
      </c>
      <c r="Y82" s="78">
        <f t="shared" si="29"/>
        <v>69.228399148099157</v>
      </c>
      <c r="Z82" s="78">
        <v>3211.7</v>
      </c>
      <c r="AA82" s="78">
        <v>1848.7722699999999</v>
      </c>
      <c r="AB82" s="74">
        <f t="shared" si="67"/>
        <v>57.563666282654047</v>
      </c>
      <c r="AC82" s="74">
        <v>12.3</v>
      </c>
      <c r="AD82" s="78">
        <v>9.5747199999999992</v>
      </c>
      <c r="AE82" s="78">
        <f t="shared" si="48"/>
        <v>77.843252032520311</v>
      </c>
      <c r="AF82" s="78">
        <v>2007.4</v>
      </c>
      <c r="AG82" s="78">
        <v>1404.49874</v>
      </c>
      <c r="AH82" s="78">
        <f t="shared" si="30"/>
        <v>69.966062568496554</v>
      </c>
      <c r="AI82" s="78">
        <v>24734.9</v>
      </c>
      <c r="AJ82" s="78">
        <v>12529.4144</v>
      </c>
      <c r="AK82" s="78">
        <f t="shared" si="31"/>
        <v>50.654801110980841</v>
      </c>
      <c r="AL82" s="78">
        <v>1204.4000000000001</v>
      </c>
      <c r="AM82" s="78">
        <v>850.70078999999998</v>
      </c>
      <c r="AN82" s="78">
        <f t="shared" si="32"/>
        <v>70.632745765526394</v>
      </c>
      <c r="AO82" s="78">
        <v>803</v>
      </c>
      <c r="AP82" s="78">
        <v>523.86027000000001</v>
      </c>
      <c r="AQ82" s="78">
        <f t="shared" si="33"/>
        <v>65.237891656288909</v>
      </c>
      <c r="AR82" s="78">
        <v>4584.7</v>
      </c>
      <c r="AS82" s="78">
        <v>3438.9</v>
      </c>
      <c r="AT82" s="78">
        <f t="shared" si="34"/>
        <v>75.00817937923965</v>
      </c>
      <c r="AU82" s="78">
        <v>3211.7</v>
      </c>
      <c r="AV82" s="78">
        <v>1911.5111999999999</v>
      </c>
      <c r="AW82" s="78">
        <f>AV82/AU82*100</f>
        <v>59.517115546283904</v>
      </c>
      <c r="AX82" s="78"/>
      <c r="AY82" s="78"/>
      <c r="AZ82" s="74"/>
      <c r="BA82" s="78">
        <v>379.4</v>
      </c>
      <c r="BB82" s="78">
        <v>186.35887</v>
      </c>
      <c r="BC82" s="78">
        <f t="shared" si="35"/>
        <v>49.11936478650501</v>
      </c>
      <c r="BD82" s="78">
        <v>1204.4000000000001</v>
      </c>
      <c r="BE82" s="78">
        <v>724.24585999999999</v>
      </c>
      <c r="BF82" s="78">
        <f t="shared" si="69"/>
        <v>60.133332779807368</v>
      </c>
      <c r="BG82" s="78">
        <v>33645</v>
      </c>
      <c r="BH82" s="78">
        <v>25344.028879999998</v>
      </c>
      <c r="BI82" s="78">
        <f t="shared" si="12"/>
        <v>75.327771972061214</v>
      </c>
      <c r="BJ82" s="78">
        <v>270</v>
      </c>
      <c r="BK82" s="78"/>
      <c r="BL82" s="78">
        <f t="shared" si="70"/>
        <v>0</v>
      </c>
      <c r="BM82" s="78">
        <v>76.900000000000006</v>
      </c>
      <c r="BN82" s="78">
        <v>76.900000000000006</v>
      </c>
      <c r="BO82" s="78">
        <f t="shared" si="72"/>
        <v>100</v>
      </c>
      <c r="BP82" s="78"/>
      <c r="BQ82" s="78"/>
      <c r="BR82" s="78"/>
    </row>
    <row r="83" spans="1:70" x14ac:dyDescent="0.25">
      <c r="A83" s="160" t="s">
        <v>268</v>
      </c>
      <c r="B83" s="94">
        <f t="shared" si="63"/>
        <v>105.4</v>
      </c>
      <c r="C83" s="94">
        <f t="shared" si="64"/>
        <v>66.258130000000008</v>
      </c>
      <c r="D83" s="74">
        <f t="shared" ref="D83:D96" si="73">C83/B83*100</f>
        <v>62.863500948766607</v>
      </c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8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>
        <v>105.4</v>
      </c>
      <c r="AY83" s="74">
        <v>66.258130000000008</v>
      </c>
      <c r="AZ83" s="74">
        <f t="shared" si="68"/>
        <v>62.863500948766607</v>
      </c>
      <c r="BA83" s="74"/>
      <c r="BB83" s="74"/>
      <c r="BC83" s="74"/>
      <c r="BD83" s="74"/>
      <c r="BE83" s="74"/>
      <c r="BF83" s="78"/>
      <c r="BG83" s="74"/>
      <c r="BH83" s="74"/>
      <c r="BI83" s="74"/>
      <c r="BJ83" s="74"/>
      <c r="BK83" s="74"/>
      <c r="BL83" s="78"/>
      <c r="BM83" s="74"/>
      <c r="BN83" s="74"/>
      <c r="BO83" s="78"/>
      <c r="BP83" s="74"/>
      <c r="BQ83" s="74"/>
      <c r="BR83" s="78"/>
    </row>
    <row r="84" spans="1:70" x14ac:dyDescent="0.25">
      <c r="A84" s="160" t="s">
        <v>462</v>
      </c>
      <c r="B84" s="94">
        <f t="shared" si="63"/>
        <v>105.4</v>
      </c>
      <c r="C84" s="94">
        <f t="shared" si="64"/>
        <v>61.380849999999995</v>
      </c>
      <c r="D84" s="74">
        <f t="shared" si="73"/>
        <v>58.236100569259953</v>
      </c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8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>
        <v>105.4</v>
      </c>
      <c r="AY84" s="74">
        <v>61.380849999999995</v>
      </c>
      <c r="AZ84" s="74">
        <f t="shared" si="68"/>
        <v>58.236100569259953</v>
      </c>
      <c r="BA84" s="74"/>
      <c r="BB84" s="74"/>
      <c r="BC84" s="74"/>
      <c r="BD84" s="74"/>
      <c r="BE84" s="74"/>
      <c r="BF84" s="78"/>
      <c r="BG84" s="74"/>
      <c r="BH84" s="74"/>
      <c r="BI84" s="74"/>
      <c r="BJ84" s="74"/>
      <c r="BK84" s="74"/>
      <c r="BL84" s="78"/>
      <c r="BM84" s="74"/>
      <c r="BN84" s="74"/>
      <c r="BO84" s="78"/>
      <c r="BP84" s="74"/>
      <c r="BQ84" s="74"/>
      <c r="BR84" s="78"/>
    </row>
    <row r="85" spans="1:70" x14ac:dyDescent="0.25">
      <c r="A85" s="160" t="s">
        <v>463</v>
      </c>
      <c r="B85" s="94">
        <f t="shared" si="63"/>
        <v>105.4</v>
      </c>
      <c r="C85" s="94">
        <f t="shared" si="64"/>
        <v>62.311419999999998</v>
      </c>
      <c r="D85" s="74">
        <f t="shared" si="73"/>
        <v>59.118994307400371</v>
      </c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8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>
        <v>105.4</v>
      </c>
      <c r="AY85" s="74">
        <v>62.311419999999998</v>
      </c>
      <c r="AZ85" s="74">
        <f t="shared" si="68"/>
        <v>59.118994307400371</v>
      </c>
      <c r="BA85" s="74"/>
      <c r="BB85" s="74"/>
      <c r="BC85" s="74"/>
      <c r="BD85" s="74"/>
      <c r="BE85" s="74"/>
      <c r="BF85" s="78"/>
      <c r="BG85" s="74"/>
      <c r="BH85" s="74"/>
      <c r="BI85" s="74"/>
      <c r="BJ85" s="74"/>
      <c r="BK85" s="74"/>
      <c r="BL85" s="78"/>
      <c r="BM85" s="74"/>
      <c r="BN85" s="74"/>
      <c r="BO85" s="78"/>
      <c r="BP85" s="74"/>
      <c r="BQ85" s="74"/>
      <c r="BR85" s="78"/>
    </row>
    <row r="86" spans="1:70" x14ac:dyDescent="0.25">
      <c r="A86" s="160" t="s">
        <v>464</v>
      </c>
      <c r="B86" s="94">
        <f t="shared" si="63"/>
        <v>105.4</v>
      </c>
      <c r="C86" s="94">
        <f t="shared" si="64"/>
        <v>54.967559999999999</v>
      </c>
      <c r="D86" s="74">
        <f t="shared" si="73"/>
        <v>52.151385199240984</v>
      </c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8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>
        <v>105.4</v>
      </c>
      <c r="AY86" s="74">
        <v>54.967559999999999</v>
      </c>
      <c r="AZ86" s="74">
        <f t="shared" si="68"/>
        <v>52.151385199240984</v>
      </c>
      <c r="BA86" s="74"/>
      <c r="BB86" s="74"/>
      <c r="BC86" s="74"/>
      <c r="BD86" s="74"/>
      <c r="BE86" s="74"/>
      <c r="BF86" s="78"/>
      <c r="BG86" s="74"/>
      <c r="BH86" s="74"/>
      <c r="BI86" s="74"/>
      <c r="BJ86" s="74"/>
      <c r="BK86" s="74"/>
      <c r="BL86" s="78"/>
      <c r="BM86" s="74"/>
      <c r="BN86" s="74"/>
      <c r="BO86" s="78"/>
      <c r="BP86" s="74"/>
      <c r="BQ86" s="74"/>
      <c r="BR86" s="78"/>
    </row>
    <row r="87" spans="1:70" x14ac:dyDescent="0.25">
      <c r="A87" s="160" t="s">
        <v>465</v>
      </c>
      <c r="B87" s="94">
        <f t="shared" si="63"/>
        <v>105.4</v>
      </c>
      <c r="C87" s="94">
        <f t="shared" si="64"/>
        <v>56.882129999999997</v>
      </c>
      <c r="D87" s="74">
        <f t="shared" si="73"/>
        <v>53.967865275142316</v>
      </c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8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>
        <v>105.4</v>
      </c>
      <c r="AY87" s="74">
        <v>56.882129999999997</v>
      </c>
      <c r="AZ87" s="74">
        <f t="shared" si="68"/>
        <v>53.967865275142316</v>
      </c>
      <c r="BA87" s="74"/>
      <c r="BB87" s="74"/>
      <c r="BC87" s="74"/>
      <c r="BD87" s="74"/>
      <c r="BE87" s="74"/>
      <c r="BF87" s="78"/>
      <c r="BG87" s="74"/>
      <c r="BH87" s="74"/>
      <c r="BI87" s="74"/>
      <c r="BJ87" s="74"/>
      <c r="BK87" s="74"/>
      <c r="BL87" s="78"/>
      <c r="BM87" s="74"/>
      <c r="BN87" s="74"/>
      <c r="BO87" s="78"/>
      <c r="BP87" s="74"/>
      <c r="BQ87" s="74"/>
      <c r="BR87" s="78"/>
    </row>
    <row r="88" spans="1:70" x14ac:dyDescent="0.25">
      <c r="A88" s="160" t="s">
        <v>371</v>
      </c>
      <c r="B88" s="94">
        <f t="shared" si="63"/>
        <v>105.4</v>
      </c>
      <c r="C88" s="94">
        <f t="shared" si="64"/>
        <v>64.698260000000005</v>
      </c>
      <c r="D88" s="74">
        <f t="shared" si="73"/>
        <v>61.383548387096774</v>
      </c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8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>
        <v>105.4</v>
      </c>
      <c r="AY88" s="74">
        <v>64.698260000000005</v>
      </c>
      <c r="AZ88" s="74">
        <f t="shared" si="68"/>
        <v>61.383548387096774</v>
      </c>
      <c r="BA88" s="74"/>
      <c r="BB88" s="74"/>
      <c r="BC88" s="74"/>
      <c r="BD88" s="74"/>
      <c r="BE88" s="74"/>
      <c r="BF88" s="78"/>
      <c r="BG88" s="74"/>
      <c r="BH88" s="74"/>
      <c r="BI88" s="74"/>
      <c r="BJ88" s="74"/>
      <c r="BK88" s="74"/>
      <c r="BL88" s="78"/>
      <c r="BM88" s="74"/>
      <c r="BN88" s="74"/>
      <c r="BO88" s="78"/>
      <c r="BP88" s="74"/>
      <c r="BQ88" s="74"/>
      <c r="BR88" s="78"/>
    </row>
    <row r="89" spans="1:70" x14ac:dyDescent="0.25">
      <c r="A89" s="160" t="s">
        <v>466</v>
      </c>
      <c r="B89" s="94">
        <f t="shared" si="63"/>
        <v>105.4</v>
      </c>
      <c r="C89" s="94">
        <f t="shared" si="64"/>
        <v>63.06644</v>
      </c>
      <c r="D89" s="74">
        <f t="shared" si="73"/>
        <v>59.835332068311196</v>
      </c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8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>
        <v>105.4</v>
      </c>
      <c r="AY89" s="74">
        <v>63.06644</v>
      </c>
      <c r="AZ89" s="74">
        <f t="shared" si="68"/>
        <v>59.835332068311196</v>
      </c>
      <c r="BA89" s="74"/>
      <c r="BB89" s="74"/>
      <c r="BC89" s="74"/>
      <c r="BD89" s="74"/>
      <c r="BE89" s="74"/>
      <c r="BF89" s="78"/>
      <c r="BG89" s="74"/>
      <c r="BH89" s="74"/>
      <c r="BI89" s="74"/>
      <c r="BJ89" s="74"/>
      <c r="BK89" s="74"/>
      <c r="BL89" s="78"/>
      <c r="BM89" s="74"/>
      <c r="BN89" s="74"/>
      <c r="BO89" s="78"/>
      <c r="BP89" s="74"/>
      <c r="BQ89" s="74"/>
      <c r="BR89" s="78"/>
    </row>
    <row r="90" spans="1:70" x14ac:dyDescent="0.25">
      <c r="A90" s="160" t="s">
        <v>467</v>
      </c>
      <c r="B90" s="94">
        <f t="shared" si="63"/>
        <v>105.4</v>
      </c>
      <c r="C90" s="94">
        <f t="shared" si="64"/>
        <v>68.083820000000003</v>
      </c>
      <c r="D90" s="74">
        <f t="shared" si="73"/>
        <v>64.595654648956355</v>
      </c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8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>
        <v>105.4</v>
      </c>
      <c r="AY90" s="74">
        <v>68.083820000000003</v>
      </c>
      <c r="AZ90" s="74">
        <f t="shared" si="68"/>
        <v>64.595654648956355</v>
      </c>
      <c r="BA90" s="74"/>
      <c r="BB90" s="74"/>
      <c r="BC90" s="74"/>
      <c r="BD90" s="74"/>
      <c r="BE90" s="74"/>
      <c r="BF90" s="78"/>
      <c r="BG90" s="74"/>
      <c r="BH90" s="74"/>
      <c r="BI90" s="74"/>
      <c r="BJ90" s="74"/>
      <c r="BK90" s="74"/>
      <c r="BL90" s="78"/>
      <c r="BM90" s="74"/>
      <c r="BN90" s="74"/>
      <c r="BO90" s="78"/>
      <c r="BP90" s="74"/>
      <c r="BQ90" s="74"/>
      <c r="BR90" s="78"/>
    </row>
    <row r="91" spans="1:70" x14ac:dyDescent="0.25">
      <c r="A91" s="160" t="s">
        <v>472</v>
      </c>
      <c r="B91" s="94">
        <f t="shared" si="63"/>
        <v>105.4</v>
      </c>
      <c r="C91" s="94">
        <f t="shared" si="64"/>
        <v>57.945790000000002</v>
      </c>
      <c r="D91" s="74">
        <f t="shared" si="73"/>
        <v>54.977030360531309</v>
      </c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8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>
        <v>105.4</v>
      </c>
      <c r="AY91" s="74">
        <v>57.945790000000002</v>
      </c>
      <c r="AZ91" s="74">
        <f t="shared" si="68"/>
        <v>54.977030360531309</v>
      </c>
      <c r="BA91" s="74"/>
      <c r="BB91" s="74"/>
      <c r="BC91" s="74"/>
      <c r="BD91" s="74"/>
      <c r="BE91" s="74"/>
      <c r="BF91" s="78"/>
      <c r="BG91" s="74"/>
      <c r="BH91" s="74"/>
      <c r="BI91" s="74"/>
      <c r="BJ91" s="74"/>
      <c r="BK91" s="74"/>
      <c r="BL91" s="78"/>
      <c r="BM91" s="74"/>
      <c r="BN91" s="74"/>
      <c r="BO91" s="78"/>
      <c r="BP91" s="74"/>
      <c r="BQ91" s="74"/>
      <c r="BR91" s="78"/>
    </row>
    <row r="92" spans="1:70" x14ac:dyDescent="0.25">
      <c r="A92" s="160" t="s">
        <v>292</v>
      </c>
      <c r="B92" s="94">
        <f t="shared" si="63"/>
        <v>263.60000000000002</v>
      </c>
      <c r="C92" s="94">
        <f t="shared" si="64"/>
        <v>134.09354999999999</v>
      </c>
      <c r="D92" s="74">
        <f t="shared" si="73"/>
        <v>50.870087253414255</v>
      </c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8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>
        <v>263.60000000000002</v>
      </c>
      <c r="AY92" s="74">
        <v>134.09354999999999</v>
      </c>
      <c r="AZ92" s="74">
        <f t="shared" si="68"/>
        <v>50.870087253414255</v>
      </c>
      <c r="BA92" s="74"/>
      <c r="BB92" s="74"/>
      <c r="BC92" s="74"/>
      <c r="BD92" s="74"/>
      <c r="BE92" s="74"/>
      <c r="BF92" s="78"/>
      <c r="BG92" s="74"/>
      <c r="BH92" s="74"/>
      <c r="BI92" s="74"/>
      <c r="BJ92" s="74"/>
      <c r="BK92" s="74"/>
      <c r="BL92" s="78"/>
      <c r="BM92" s="74"/>
      <c r="BN92" s="74"/>
      <c r="BO92" s="78"/>
      <c r="BP92" s="74"/>
      <c r="BQ92" s="74"/>
      <c r="BR92" s="78"/>
    </row>
    <row r="93" spans="1:70" x14ac:dyDescent="0.25">
      <c r="A93" s="160" t="s">
        <v>468</v>
      </c>
      <c r="B93" s="94">
        <f t="shared" si="63"/>
        <v>105.4</v>
      </c>
      <c r="C93" s="94">
        <f t="shared" si="64"/>
        <v>63.24606</v>
      </c>
      <c r="D93" s="74">
        <f t="shared" si="73"/>
        <v>60.005749525616693</v>
      </c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8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>
        <v>105.4</v>
      </c>
      <c r="AY93" s="74">
        <v>63.24606</v>
      </c>
      <c r="AZ93" s="74">
        <f t="shared" si="68"/>
        <v>60.005749525616693</v>
      </c>
      <c r="BA93" s="74"/>
      <c r="BB93" s="74"/>
      <c r="BC93" s="74"/>
      <c r="BD93" s="74"/>
      <c r="BE93" s="74"/>
      <c r="BF93" s="78"/>
      <c r="BG93" s="74"/>
      <c r="BH93" s="74"/>
      <c r="BI93" s="74"/>
      <c r="BJ93" s="74"/>
      <c r="BK93" s="74"/>
      <c r="BL93" s="78"/>
      <c r="BM93" s="74"/>
      <c r="BN93" s="74"/>
      <c r="BO93" s="78"/>
      <c r="BP93" s="74"/>
      <c r="BQ93" s="74"/>
      <c r="BR93" s="78"/>
    </row>
    <row r="94" spans="1:70" x14ac:dyDescent="0.25">
      <c r="A94" s="160" t="s">
        <v>469</v>
      </c>
      <c r="B94" s="94">
        <f t="shared" si="63"/>
        <v>263.60000000000002</v>
      </c>
      <c r="C94" s="94">
        <f t="shared" si="64"/>
        <v>137.01945000000001</v>
      </c>
      <c r="D94" s="74">
        <f t="shared" si="73"/>
        <v>51.980064491654019</v>
      </c>
      <c r="E94" s="74"/>
      <c r="F94" s="74"/>
      <c r="G94" s="74"/>
      <c r="H94" s="74"/>
      <c r="I94" s="74"/>
      <c r="J94" s="74"/>
      <c r="K94" s="74"/>
      <c r="L94" s="74"/>
      <c r="M94" s="78"/>
      <c r="N94" s="74"/>
      <c r="O94" s="74"/>
      <c r="P94" s="78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>
        <v>263.60000000000002</v>
      </c>
      <c r="AY94" s="74">
        <v>137.01945000000001</v>
      </c>
      <c r="AZ94" s="74">
        <f t="shared" si="68"/>
        <v>51.980064491654019</v>
      </c>
      <c r="BA94" s="74"/>
      <c r="BB94" s="74"/>
      <c r="BC94" s="74"/>
      <c r="BD94" s="74"/>
      <c r="BE94" s="74"/>
      <c r="BF94" s="78"/>
      <c r="BG94" s="74"/>
      <c r="BH94" s="74"/>
      <c r="BI94" s="74"/>
      <c r="BJ94" s="74"/>
      <c r="BK94" s="74"/>
      <c r="BL94" s="78"/>
      <c r="BM94" s="74"/>
      <c r="BN94" s="74"/>
      <c r="BO94" s="78"/>
      <c r="BP94" s="74"/>
      <c r="BQ94" s="74"/>
      <c r="BR94" s="78"/>
    </row>
    <row r="95" spans="1:70" x14ac:dyDescent="0.25">
      <c r="A95" s="160" t="s">
        <v>470</v>
      </c>
      <c r="B95" s="94">
        <f t="shared" si="63"/>
        <v>263.60000000000002</v>
      </c>
      <c r="C95" s="94">
        <f t="shared" si="64"/>
        <v>152.96737999999999</v>
      </c>
      <c r="D95" s="74">
        <f t="shared" si="73"/>
        <v>58.030113808801211</v>
      </c>
      <c r="E95" s="74"/>
      <c r="F95" s="74"/>
      <c r="G95" s="74"/>
      <c r="H95" s="74"/>
      <c r="I95" s="74"/>
      <c r="J95" s="74"/>
      <c r="K95" s="74"/>
      <c r="L95" s="74"/>
      <c r="M95" s="78"/>
      <c r="N95" s="74"/>
      <c r="O95" s="74"/>
      <c r="P95" s="78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>
        <v>263.60000000000002</v>
      </c>
      <c r="AY95" s="74">
        <v>152.96737999999999</v>
      </c>
      <c r="AZ95" s="74">
        <f t="shared" si="68"/>
        <v>58.030113808801211</v>
      </c>
      <c r="BA95" s="74"/>
      <c r="BB95" s="74"/>
      <c r="BC95" s="74"/>
      <c r="BD95" s="74"/>
      <c r="BE95" s="74"/>
      <c r="BF95" s="78"/>
      <c r="BG95" s="74"/>
      <c r="BH95" s="74"/>
      <c r="BI95" s="74"/>
      <c r="BJ95" s="74"/>
      <c r="BK95" s="74"/>
      <c r="BL95" s="78"/>
      <c r="BM95" s="74"/>
      <c r="BN95" s="74"/>
      <c r="BO95" s="78"/>
      <c r="BP95" s="74"/>
      <c r="BQ95" s="74"/>
      <c r="BR95" s="78"/>
    </row>
    <row r="96" spans="1:70" x14ac:dyDescent="0.25">
      <c r="A96" s="160" t="s">
        <v>471</v>
      </c>
      <c r="B96" s="94">
        <f t="shared" si="63"/>
        <v>263.60000000000002</v>
      </c>
      <c r="C96" s="94">
        <f t="shared" si="64"/>
        <v>154.59720999999999</v>
      </c>
      <c r="D96" s="74">
        <f t="shared" si="73"/>
        <v>58.648410470409708</v>
      </c>
      <c r="E96" s="74"/>
      <c r="F96" s="74"/>
      <c r="G96" s="74"/>
      <c r="H96" s="74"/>
      <c r="I96" s="74"/>
      <c r="J96" s="74"/>
      <c r="K96" s="74"/>
      <c r="L96" s="74"/>
      <c r="M96" s="78"/>
      <c r="N96" s="74"/>
      <c r="O96" s="74"/>
      <c r="P96" s="78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>
        <v>263.60000000000002</v>
      </c>
      <c r="AY96" s="74">
        <v>154.59720999999999</v>
      </c>
      <c r="AZ96" s="74">
        <f t="shared" si="68"/>
        <v>58.648410470409708</v>
      </c>
      <c r="BA96" s="74"/>
      <c r="BB96" s="74"/>
      <c r="BC96" s="74"/>
      <c r="BD96" s="74"/>
      <c r="BE96" s="74"/>
      <c r="BF96" s="78"/>
      <c r="BG96" s="74"/>
      <c r="BH96" s="74"/>
      <c r="BI96" s="74"/>
      <c r="BJ96" s="74"/>
      <c r="BK96" s="74"/>
      <c r="BL96" s="78"/>
      <c r="BM96" s="74"/>
      <c r="BN96" s="74"/>
      <c r="BO96" s="78"/>
      <c r="BP96" s="74"/>
      <c r="BQ96" s="74"/>
      <c r="BR96" s="78"/>
    </row>
    <row r="97" spans="1:70" s="118" customFormat="1" ht="31.5" x14ac:dyDescent="0.25">
      <c r="A97" s="162" t="s">
        <v>298</v>
      </c>
      <c r="B97" s="103">
        <f t="shared" si="63"/>
        <v>157269.9</v>
      </c>
      <c r="C97" s="103">
        <f t="shared" si="64"/>
        <v>119869.06742999997</v>
      </c>
      <c r="D97" s="92">
        <f t="shared" ref="D97" si="74">C97/B97*100</f>
        <v>76.218696285811831</v>
      </c>
      <c r="E97" s="92">
        <f>SUM(E98:E101)</f>
        <v>398.7</v>
      </c>
      <c r="F97" s="92">
        <f t="shared" ref="F97:BK97" si="75">SUM(F98:F101)</f>
        <v>263.77897999999999</v>
      </c>
      <c r="G97" s="92">
        <f t="shared" si="19"/>
        <v>66.159764233759716</v>
      </c>
      <c r="H97" s="92">
        <f t="shared" si="75"/>
        <v>49.6</v>
      </c>
      <c r="I97" s="92">
        <f t="shared" si="75"/>
        <v>32.732999999999997</v>
      </c>
      <c r="J97" s="92">
        <f t="shared" si="27"/>
        <v>65.993951612903217</v>
      </c>
      <c r="K97" s="92">
        <f t="shared" si="75"/>
        <v>1114.9000000000001</v>
      </c>
      <c r="L97" s="92">
        <f t="shared" si="75"/>
        <v>661.93929000000003</v>
      </c>
      <c r="M97" s="92">
        <f t="shared" si="28"/>
        <v>59.372077316351238</v>
      </c>
      <c r="N97" s="92">
        <f t="shared" si="75"/>
        <v>16884.900000000001</v>
      </c>
      <c r="O97" s="92">
        <f t="shared" si="75"/>
        <v>15382.53685</v>
      </c>
      <c r="P97" s="92">
        <f t="shared" si="8"/>
        <v>91.102327227285912</v>
      </c>
      <c r="Q97" s="92">
        <f t="shared" si="75"/>
        <v>1759.8</v>
      </c>
      <c r="R97" s="92">
        <f t="shared" si="75"/>
        <v>1254.7051100000001</v>
      </c>
      <c r="S97" s="92">
        <f t="shared" si="20"/>
        <v>71.298165132401408</v>
      </c>
      <c r="T97" s="92">
        <f t="shared" si="75"/>
        <v>56</v>
      </c>
      <c r="U97" s="92">
        <f t="shared" si="75"/>
        <v>37.9</v>
      </c>
      <c r="V97" s="92">
        <f t="shared" si="21"/>
        <v>67.678571428571416</v>
      </c>
      <c r="W97" s="92">
        <f t="shared" si="75"/>
        <v>124491</v>
      </c>
      <c r="X97" s="92">
        <f t="shared" si="75"/>
        <v>94562.075489999988</v>
      </c>
      <c r="Y97" s="92">
        <f t="shared" si="29"/>
        <v>75.958965298696285</v>
      </c>
      <c r="Z97" s="92">
        <f t="shared" si="75"/>
        <v>356.6</v>
      </c>
      <c r="AA97" s="92">
        <f t="shared" si="75"/>
        <v>247.29367000000002</v>
      </c>
      <c r="AB97" s="91">
        <f t="shared" si="67"/>
        <v>69.347636006730227</v>
      </c>
      <c r="AC97" s="92">
        <f t="shared" si="75"/>
        <v>0</v>
      </c>
      <c r="AD97" s="92">
        <f t="shared" si="75"/>
        <v>0</v>
      </c>
      <c r="AE97" s="92">
        <f t="shared" si="75"/>
        <v>0</v>
      </c>
      <c r="AF97" s="92">
        <f t="shared" si="75"/>
        <v>356.6</v>
      </c>
      <c r="AG97" s="92">
        <f t="shared" si="75"/>
        <v>213.10355999999999</v>
      </c>
      <c r="AH97" s="92">
        <f t="shared" si="75"/>
        <v>59.759831744251258</v>
      </c>
      <c r="AI97" s="92">
        <f t="shared" si="75"/>
        <v>1106</v>
      </c>
      <c r="AJ97" s="92">
        <f t="shared" si="75"/>
        <v>488.47078000000005</v>
      </c>
      <c r="AK97" s="92">
        <f t="shared" si="75"/>
        <v>44.165531645569622</v>
      </c>
      <c r="AL97" s="92">
        <f t="shared" si="75"/>
        <v>356.6</v>
      </c>
      <c r="AM97" s="92">
        <f t="shared" si="75"/>
        <v>256.56392</v>
      </c>
      <c r="AN97" s="92">
        <f t="shared" si="75"/>
        <v>71.947257431295569</v>
      </c>
      <c r="AO97" s="92">
        <f t="shared" si="75"/>
        <v>356.6</v>
      </c>
      <c r="AP97" s="92">
        <f t="shared" si="75"/>
        <v>111.44278999999999</v>
      </c>
      <c r="AQ97" s="92">
        <f t="shared" si="75"/>
        <v>31.251483454851371</v>
      </c>
      <c r="AR97" s="92">
        <f t="shared" si="75"/>
        <v>630.79999999999995</v>
      </c>
      <c r="AS97" s="92">
        <f t="shared" si="75"/>
        <v>473.4</v>
      </c>
      <c r="AT97" s="92">
        <f t="shared" si="34"/>
        <v>75.047558655675346</v>
      </c>
      <c r="AU97" s="92">
        <f t="shared" si="75"/>
        <v>0</v>
      </c>
      <c r="AV97" s="92">
        <f t="shared" si="75"/>
        <v>0</v>
      </c>
      <c r="AW97" s="92">
        <f t="shared" si="75"/>
        <v>0</v>
      </c>
      <c r="AX97" s="92">
        <f t="shared" si="75"/>
        <v>790.80000000000007</v>
      </c>
      <c r="AY97" s="92">
        <f t="shared" si="75"/>
        <v>434.48872</v>
      </c>
      <c r="AZ97" s="91">
        <f t="shared" si="68"/>
        <v>54.942933737986841</v>
      </c>
      <c r="BA97" s="92">
        <f t="shared" si="75"/>
        <v>337</v>
      </c>
      <c r="BB97" s="92">
        <f t="shared" si="75"/>
        <v>165.15</v>
      </c>
      <c r="BC97" s="92">
        <f t="shared" si="75"/>
        <v>49.005934718100889</v>
      </c>
      <c r="BD97" s="92">
        <f t="shared" si="75"/>
        <v>356.6</v>
      </c>
      <c r="BE97" s="92">
        <f t="shared" si="75"/>
        <v>217.29301000000001</v>
      </c>
      <c r="BF97" s="92">
        <f t="shared" si="69"/>
        <v>60.93466348850253</v>
      </c>
      <c r="BG97" s="92">
        <f t="shared" si="75"/>
        <v>7800.6</v>
      </c>
      <c r="BH97" s="92">
        <f t="shared" si="75"/>
        <v>5000.29126</v>
      </c>
      <c r="BI97" s="92">
        <f t="shared" si="12"/>
        <v>64.101367330718148</v>
      </c>
      <c r="BJ97" s="92">
        <f t="shared" si="75"/>
        <v>59.3</v>
      </c>
      <c r="BK97" s="92">
        <f t="shared" si="75"/>
        <v>58.401000000000003</v>
      </c>
      <c r="BL97" s="92">
        <f t="shared" si="70"/>
        <v>98.483979763912316</v>
      </c>
      <c r="BM97" s="92">
        <f t="shared" ref="BM97:BN97" si="76">SUM(BM98:BM101)</f>
        <v>7.5</v>
      </c>
      <c r="BN97" s="92">
        <f t="shared" si="76"/>
        <v>7.5</v>
      </c>
      <c r="BO97" s="92">
        <f t="shared" ref="BO97:BO98" si="77">BN97/BM97*100</f>
        <v>100</v>
      </c>
      <c r="BP97" s="92"/>
      <c r="BQ97" s="92"/>
      <c r="BR97" s="92"/>
    </row>
    <row r="98" spans="1:70" ht="31.5" x14ac:dyDescent="0.25">
      <c r="A98" s="160" t="s">
        <v>297</v>
      </c>
      <c r="B98" s="94">
        <f t="shared" si="63"/>
        <v>156479.1</v>
      </c>
      <c r="C98" s="94">
        <f t="shared" si="64"/>
        <v>119434.57870999997</v>
      </c>
      <c r="D98" s="78">
        <f t="shared" si="1"/>
        <v>76.326217820782432</v>
      </c>
      <c r="E98" s="78">
        <v>398.7</v>
      </c>
      <c r="F98" s="78">
        <v>263.77897999999999</v>
      </c>
      <c r="G98" s="78">
        <f t="shared" si="19"/>
        <v>66.159764233759716</v>
      </c>
      <c r="H98" s="78">
        <v>49.6</v>
      </c>
      <c r="I98" s="78">
        <v>32.732999999999997</v>
      </c>
      <c r="J98" s="78">
        <f t="shared" si="27"/>
        <v>65.993951612903217</v>
      </c>
      <c r="K98" s="78">
        <v>1114.9000000000001</v>
      </c>
      <c r="L98" s="78">
        <v>661.93929000000003</v>
      </c>
      <c r="M98" s="78">
        <f t="shared" si="28"/>
        <v>59.372077316351238</v>
      </c>
      <c r="N98" s="78">
        <v>16884.900000000001</v>
      </c>
      <c r="O98" s="78">
        <v>15382.53685</v>
      </c>
      <c r="P98" s="78">
        <f t="shared" si="8"/>
        <v>91.102327227285912</v>
      </c>
      <c r="Q98" s="78">
        <v>1759.8</v>
      </c>
      <c r="R98" s="78">
        <v>1254.7051100000001</v>
      </c>
      <c r="S98" s="78">
        <f t="shared" si="20"/>
        <v>71.298165132401408</v>
      </c>
      <c r="T98" s="78">
        <v>56</v>
      </c>
      <c r="U98" s="78">
        <v>37.9</v>
      </c>
      <c r="V98" s="78">
        <f t="shared" si="21"/>
        <v>67.678571428571416</v>
      </c>
      <c r="W98" s="78">
        <v>124491</v>
      </c>
      <c r="X98" s="78">
        <v>94562.075489999988</v>
      </c>
      <c r="Y98" s="78">
        <f t="shared" si="29"/>
        <v>75.958965298696285</v>
      </c>
      <c r="Z98" s="78">
        <v>356.6</v>
      </c>
      <c r="AA98" s="78">
        <v>247.29367000000002</v>
      </c>
      <c r="AB98" s="74">
        <f t="shared" si="67"/>
        <v>69.347636006730227</v>
      </c>
      <c r="AC98" s="74"/>
      <c r="AD98" s="78"/>
      <c r="AE98" s="78"/>
      <c r="AF98" s="78">
        <v>356.6</v>
      </c>
      <c r="AG98" s="78">
        <v>213.10355999999999</v>
      </c>
      <c r="AH98" s="78">
        <f t="shared" si="30"/>
        <v>59.759831744251258</v>
      </c>
      <c r="AI98" s="78">
        <v>1106</v>
      </c>
      <c r="AJ98" s="78">
        <v>488.47078000000005</v>
      </c>
      <c r="AK98" s="78">
        <f t="shared" si="31"/>
        <v>44.165531645569622</v>
      </c>
      <c r="AL98" s="78">
        <v>356.6</v>
      </c>
      <c r="AM98" s="78">
        <v>256.56392</v>
      </c>
      <c r="AN98" s="78">
        <f t="shared" si="32"/>
        <v>71.947257431295569</v>
      </c>
      <c r="AO98" s="78">
        <v>356.6</v>
      </c>
      <c r="AP98" s="78">
        <v>111.44278999999999</v>
      </c>
      <c r="AQ98" s="78">
        <f t="shared" si="33"/>
        <v>31.251483454851371</v>
      </c>
      <c r="AR98" s="78">
        <v>630.79999999999995</v>
      </c>
      <c r="AS98" s="78">
        <v>473.4</v>
      </c>
      <c r="AT98" s="78">
        <f t="shared" si="34"/>
        <v>75.047558655675346</v>
      </c>
      <c r="AU98" s="78"/>
      <c r="AV98" s="78"/>
      <c r="AW98" s="78"/>
      <c r="AX98" s="78"/>
      <c r="AY98" s="78"/>
      <c r="AZ98" s="74"/>
      <c r="BA98" s="78">
        <v>337</v>
      </c>
      <c r="BB98" s="78">
        <v>165.15</v>
      </c>
      <c r="BC98" s="78">
        <f t="shared" si="35"/>
        <v>49.005934718100889</v>
      </c>
      <c r="BD98" s="78">
        <v>356.6</v>
      </c>
      <c r="BE98" s="78">
        <v>217.29301000000001</v>
      </c>
      <c r="BF98" s="78">
        <f t="shared" si="69"/>
        <v>60.93466348850253</v>
      </c>
      <c r="BG98" s="78">
        <v>7800.6</v>
      </c>
      <c r="BH98" s="78">
        <v>5000.29126</v>
      </c>
      <c r="BI98" s="78">
        <f t="shared" si="12"/>
        <v>64.101367330718148</v>
      </c>
      <c r="BJ98" s="78">
        <v>59.3</v>
      </c>
      <c r="BK98" s="78">
        <v>58.401000000000003</v>
      </c>
      <c r="BL98" s="78">
        <f t="shared" si="70"/>
        <v>98.483979763912316</v>
      </c>
      <c r="BM98" s="78">
        <v>7.5</v>
      </c>
      <c r="BN98" s="78">
        <v>7.5</v>
      </c>
      <c r="BO98" s="78">
        <f t="shared" si="77"/>
        <v>100</v>
      </c>
      <c r="BP98" s="78"/>
      <c r="BQ98" s="78"/>
      <c r="BR98" s="78"/>
    </row>
    <row r="99" spans="1:70" x14ac:dyDescent="0.25">
      <c r="A99" s="160" t="s">
        <v>296</v>
      </c>
      <c r="B99" s="94">
        <f t="shared" si="63"/>
        <v>263.60000000000002</v>
      </c>
      <c r="C99" s="94">
        <f t="shared" si="64"/>
        <v>75.693119999999993</v>
      </c>
      <c r="D99" s="74">
        <f>C99/B99*100</f>
        <v>28.715144157814866</v>
      </c>
      <c r="E99" s="74"/>
      <c r="F99" s="74"/>
      <c r="G99" s="74"/>
      <c r="H99" s="74"/>
      <c r="I99" s="74"/>
      <c r="J99" s="78"/>
      <c r="K99" s="74"/>
      <c r="L99" s="74"/>
      <c r="M99" s="78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8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8"/>
      <c r="AU99" s="74"/>
      <c r="AV99" s="74"/>
      <c r="AW99" s="74"/>
      <c r="AX99" s="74">
        <v>263.60000000000002</v>
      </c>
      <c r="AY99" s="74">
        <v>75.693119999999993</v>
      </c>
      <c r="AZ99" s="74">
        <f>AY99/AX99*100</f>
        <v>28.715144157814866</v>
      </c>
      <c r="BA99" s="74"/>
      <c r="BB99" s="74"/>
      <c r="BC99" s="74"/>
      <c r="BD99" s="74"/>
      <c r="BE99" s="74"/>
      <c r="BF99" s="78"/>
      <c r="BG99" s="74"/>
      <c r="BH99" s="74"/>
      <c r="BI99" s="78"/>
      <c r="BJ99" s="74"/>
      <c r="BK99" s="74"/>
      <c r="BL99" s="78"/>
      <c r="BM99" s="74"/>
      <c r="BN99" s="74"/>
      <c r="BO99" s="78"/>
      <c r="BP99" s="74"/>
      <c r="BQ99" s="74"/>
      <c r="BR99" s="78"/>
    </row>
    <row r="100" spans="1:70" x14ac:dyDescent="0.25">
      <c r="A100" s="160" t="s">
        <v>474</v>
      </c>
      <c r="B100" s="94">
        <f t="shared" si="63"/>
        <v>263.60000000000002</v>
      </c>
      <c r="C100" s="94">
        <f t="shared" si="64"/>
        <v>178.87098</v>
      </c>
      <c r="D100" s="74">
        <f>C100/B100*100</f>
        <v>67.856972685887712</v>
      </c>
      <c r="E100" s="74"/>
      <c r="F100" s="74"/>
      <c r="G100" s="74"/>
      <c r="H100" s="74"/>
      <c r="I100" s="74"/>
      <c r="J100" s="78"/>
      <c r="K100" s="74"/>
      <c r="L100" s="74"/>
      <c r="M100" s="78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8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8"/>
      <c r="AU100" s="74"/>
      <c r="AV100" s="74"/>
      <c r="AW100" s="74"/>
      <c r="AX100" s="74">
        <v>263.60000000000002</v>
      </c>
      <c r="AY100" s="74">
        <v>178.87098</v>
      </c>
      <c r="AZ100" s="74">
        <f>AY100/AX100*100</f>
        <v>67.856972685887712</v>
      </c>
      <c r="BA100" s="74"/>
      <c r="BB100" s="74"/>
      <c r="BC100" s="74"/>
      <c r="BD100" s="74"/>
      <c r="BE100" s="74"/>
      <c r="BF100" s="78"/>
      <c r="BG100" s="74"/>
      <c r="BH100" s="74"/>
      <c r="BI100" s="78"/>
      <c r="BJ100" s="74"/>
      <c r="BK100" s="74"/>
      <c r="BL100" s="78"/>
      <c r="BM100" s="74"/>
      <c r="BN100" s="74"/>
      <c r="BO100" s="78"/>
      <c r="BP100" s="74"/>
      <c r="BQ100" s="74"/>
      <c r="BR100" s="78"/>
    </row>
    <row r="101" spans="1:70" x14ac:dyDescent="0.25">
      <c r="A101" s="160" t="s">
        <v>475</v>
      </c>
      <c r="B101" s="94">
        <f t="shared" si="63"/>
        <v>263.60000000000002</v>
      </c>
      <c r="C101" s="94">
        <f t="shared" si="64"/>
        <v>179.92462</v>
      </c>
      <c r="D101" s="74">
        <f>C101/B101*100</f>
        <v>68.256684370257958</v>
      </c>
      <c r="E101" s="74"/>
      <c r="F101" s="74"/>
      <c r="G101" s="74"/>
      <c r="H101" s="74"/>
      <c r="I101" s="74"/>
      <c r="J101" s="78"/>
      <c r="K101" s="74"/>
      <c r="L101" s="74"/>
      <c r="M101" s="78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8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8"/>
      <c r="AU101" s="74"/>
      <c r="AV101" s="74"/>
      <c r="AW101" s="74"/>
      <c r="AX101" s="74">
        <v>263.60000000000002</v>
      </c>
      <c r="AY101" s="74">
        <v>179.92462</v>
      </c>
      <c r="AZ101" s="74">
        <f>AY101/AX101*100</f>
        <v>68.256684370257958</v>
      </c>
      <c r="BA101" s="74"/>
      <c r="BB101" s="74"/>
      <c r="BC101" s="74"/>
      <c r="BD101" s="74"/>
      <c r="BE101" s="74"/>
      <c r="BF101" s="78"/>
      <c r="BG101" s="74"/>
      <c r="BH101" s="74"/>
      <c r="BI101" s="78"/>
      <c r="BJ101" s="74"/>
      <c r="BK101" s="74"/>
      <c r="BL101" s="78"/>
      <c r="BM101" s="74"/>
      <c r="BN101" s="74"/>
      <c r="BO101" s="78"/>
      <c r="BP101" s="74"/>
      <c r="BQ101" s="74"/>
      <c r="BR101" s="78"/>
    </row>
    <row r="102" spans="1:70" s="118" customFormat="1" ht="31.5" x14ac:dyDescent="0.25">
      <c r="A102" s="162" t="s">
        <v>301</v>
      </c>
      <c r="B102" s="103">
        <f t="shared" si="63"/>
        <v>241684.90000000002</v>
      </c>
      <c r="C102" s="103">
        <f t="shared" si="64"/>
        <v>168151.8982900001</v>
      </c>
      <c r="D102" s="92">
        <f t="shared" ref="D102" si="78">C102/B102*100</f>
        <v>69.574846541923009</v>
      </c>
      <c r="E102" s="92">
        <f>SUM(E103:E113)</f>
        <v>636</v>
      </c>
      <c r="F102" s="92">
        <f t="shared" ref="F102:BK102" si="79">SUM(F103:F113)</f>
        <v>416.52383000000003</v>
      </c>
      <c r="G102" s="92">
        <f t="shared" si="19"/>
        <v>65.491168238993708</v>
      </c>
      <c r="H102" s="92">
        <f t="shared" si="79"/>
        <v>138.5</v>
      </c>
      <c r="I102" s="92">
        <f t="shared" si="79"/>
        <v>5.0274200000000002</v>
      </c>
      <c r="J102" s="92">
        <f t="shared" si="27"/>
        <v>3.6299061371841157</v>
      </c>
      <c r="K102" s="92">
        <f t="shared" si="79"/>
        <v>3503.8</v>
      </c>
      <c r="L102" s="92">
        <f t="shared" si="79"/>
        <v>1691.9829999999999</v>
      </c>
      <c r="M102" s="92">
        <f t="shared" si="28"/>
        <v>48.289942348307548</v>
      </c>
      <c r="N102" s="92">
        <f t="shared" si="79"/>
        <v>36749.199999999997</v>
      </c>
      <c r="O102" s="92">
        <f t="shared" si="79"/>
        <v>29329.486949999999</v>
      </c>
      <c r="P102" s="92">
        <f t="shared" si="8"/>
        <v>79.809865112709943</v>
      </c>
      <c r="Q102" s="92">
        <f t="shared" si="79"/>
        <v>3216.4</v>
      </c>
      <c r="R102" s="92">
        <f t="shared" si="79"/>
        <v>1829.3324499999999</v>
      </c>
      <c r="S102" s="92">
        <f t="shared" si="20"/>
        <v>56.875153898768801</v>
      </c>
      <c r="T102" s="92">
        <f t="shared" si="79"/>
        <v>111.9</v>
      </c>
      <c r="U102" s="92">
        <f t="shared" si="79"/>
        <v>14.542</v>
      </c>
      <c r="V102" s="92">
        <f t="shared" si="79"/>
        <v>12.995531724754244</v>
      </c>
      <c r="W102" s="92">
        <f t="shared" si="79"/>
        <v>177994.2</v>
      </c>
      <c r="X102" s="92">
        <f t="shared" si="79"/>
        <v>122318.28750000001</v>
      </c>
      <c r="Y102" s="92">
        <f t="shared" si="29"/>
        <v>68.720378248279999</v>
      </c>
      <c r="Z102" s="92">
        <f t="shared" si="79"/>
        <v>356.6</v>
      </c>
      <c r="AA102" s="92">
        <f t="shared" si="79"/>
        <v>235.97026</v>
      </c>
      <c r="AB102" s="91">
        <f t="shared" si="67"/>
        <v>66.172254627033084</v>
      </c>
      <c r="AC102" s="92">
        <f t="shared" si="79"/>
        <v>0</v>
      </c>
      <c r="AD102" s="92">
        <f t="shared" si="79"/>
        <v>0</v>
      </c>
      <c r="AE102" s="92">
        <f t="shared" si="79"/>
        <v>0</v>
      </c>
      <c r="AF102" s="92">
        <f t="shared" si="79"/>
        <v>356.6</v>
      </c>
      <c r="AG102" s="92">
        <f t="shared" si="79"/>
        <v>257.74405000000002</v>
      </c>
      <c r="AH102" s="92">
        <f t="shared" si="79"/>
        <v>72.278196859226014</v>
      </c>
      <c r="AI102" s="92">
        <f t="shared" si="79"/>
        <v>2503.3000000000002</v>
      </c>
      <c r="AJ102" s="92">
        <f t="shared" si="79"/>
        <v>1021.0920699999999</v>
      </c>
      <c r="AK102" s="92">
        <f t="shared" si="79"/>
        <v>40.789840210921582</v>
      </c>
      <c r="AL102" s="92">
        <f t="shared" si="79"/>
        <v>356.6</v>
      </c>
      <c r="AM102" s="92">
        <f t="shared" si="79"/>
        <v>256.19132000000002</v>
      </c>
      <c r="AN102" s="92">
        <f t="shared" si="79"/>
        <v>71.842770611329215</v>
      </c>
      <c r="AO102" s="92">
        <f t="shared" si="79"/>
        <v>356.6</v>
      </c>
      <c r="AP102" s="92">
        <f t="shared" si="79"/>
        <v>187.67335</v>
      </c>
      <c r="AQ102" s="92">
        <f t="shared" si="79"/>
        <v>52.628533370723495</v>
      </c>
      <c r="AR102" s="92">
        <f t="shared" si="79"/>
        <v>959.3</v>
      </c>
      <c r="AS102" s="92">
        <f t="shared" si="79"/>
        <v>719.1</v>
      </c>
      <c r="AT102" s="92">
        <f t="shared" si="34"/>
        <v>74.960908996143033</v>
      </c>
      <c r="AU102" s="92">
        <f t="shared" si="79"/>
        <v>0</v>
      </c>
      <c r="AV102" s="92">
        <f t="shared" si="79"/>
        <v>0</v>
      </c>
      <c r="AW102" s="92">
        <f t="shared" si="79"/>
        <v>0</v>
      </c>
      <c r="AX102" s="92">
        <f t="shared" si="79"/>
        <v>1634.3000000000004</v>
      </c>
      <c r="AY102" s="92">
        <f t="shared" si="79"/>
        <v>1070.0076000000001</v>
      </c>
      <c r="AZ102" s="91">
        <f t="shared" ref="AZ102:AZ113" si="80">AY102/AX102*100</f>
        <v>65.471920699993873</v>
      </c>
      <c r="BA102" s="92">
        <f t="shared" si="79"/>
        <v>337</v>
      </c>
      <c r="BB102" s="92">
        <f t="shared" si="79"/>
        <v>166.66951</v>
      </c>
      <c r="BC102" s="92">
        <f t="shared" si="79"/>
        <v>49.456827893175074</v>
      </c>
      <c r="BD102" s="92">
        <f t="shared" si="79"/>
        <v>356.6</v>
      </c>
      <c r="BE102" s="92">
        <f t="shared" si="79"/>
        <v>251.07499999999999</v>
      </c>
      <c r="BF102" s="92">
        <f t="shared" si="69"/>
        <v>70.40802019068984</v>
      </c>
      <c r="BG102" s="92">
        <f t="shared" si="79"/>
        <v>11976.6</v>
      </c>
      <c r="BH102" s="92">
        <f t="shared" si="79"/>
        <v>8306.6019800000013</v>
      </c>
      <c r="BI102" s="92">
        <f t="shared" si="12"/>
        <v>69.356929178564869</v>
      </c>
      <c r="BJ102" s="92">
        <f t="shared" si="79"/>
        <v>131.69999999999999</v>
      </c>
      <c r="BK102" s="92">
        <f t="shared" si="79"/>
        <v>64.89</v>
      </c>
      <c r="BL102" s="92">
        <f t="shared" si="70"/>
        <v>49.271070615034176</v>
      </c>
      <c r="BM102" s="92">
        <f t="shared" ref="BM102:BN102" si="81">SUM(BM103:BM113)</f>
        <v>9.6999999999999993</v>
      </c>
      <c r="BN102" s="92">
        <f t="shared" si="81"/>
        <v>9.6999999999999993</v>
      </c>
      <c r="BO102" s="92">
        <f t="shared" ref="BO102:BO103" si="82">BN102/BM102*100</f>
        <v>100</v>
      </c>
      <c r="BP102" s="92"/>
      <c r="BQ102" s="92"/>
      <c r="BR102" s="92"/>
    </row>
    <row r="103" spans="1:70" x14ac:dyDescent="0.25">
      <c r="A103" s="160" t="s">
        <v>300</v>
      </c>
      <c r="B103" s="94">
        <f t="shared" si="63"/>
        <v>240050.60000000003</v>
      </c>
      <c r="C103" s="94">
        <f t="shared" si="64"/>
        <v>167081.89069000009</v>
      </c>
      <c r="D103" s="78">
        <f t="shared" si="1"/>
        <v>69.602779868077832</v>
      </c>
      <c r="E103" s="78">
        <v>636</v>
      </c>
      <c r="F103" s="78">
        <v>416.52383000000003</v>
      </c>
      <c r="G103" s="78">
        <f t="shared" si="19"/>
        <v>65.491168238993708</v>
      </c>
      <c r="H103" s="78">
        <v>138.5</v>
      </c>
      <c r="I103" s="78">
        <v>5.0274200000000002</v>
      </c>
      <c r="J103" s="78">
        <f t="shared" si="27"/>
        <v>3.6299061371841157</v>
      </c>
      <c r="K103" s="78">
        <v>3503.8</v>
      </c>
      <c r="L103" s="78">
        <v>1691.9829999999999</v>
      </c>
      <c r="M103" s="78">
        <f t="shared" si="28"/>
        <v>48.289942348307548</v>
      </c>
      <c r="N103" s="78">
        <v>36749.199999999997</v>
      </c>
      <c r="O103" s="78">
        <v>29329.486949999999</v>
      </c>
      <c r="P103" s="78">
        <f t="shared" si="8"/>
        <v>79.809865112709943</v>
      </c>
      <c r="Q103" s="78">
        <v>3216.4</v>
      </c>
      <c r="R103" s="78">
        <v>1829.3324499999999</v>
      </c>
      <c r="S103" s="78">
        <f t="shared" si="20"/>
        <v>56.875153898768801</v>
      </c>
      <c r="T103" s="78">
        <v>111.9</v>
      </c>
      <c r="U103" s="78">
        <v>14.542</v>
      </c>
      <c r="V103" s="78">
        <f t="shared" si="21"/>
        <v>12.995531724754244</v>
      </c>
      <c r="W103" s="78">
        <v>177994.2</v>
      </c>
      <c r="X103" s="78">
        <v>122318.28750000001</v>
      </c>
      <c r="Y103" s="78">
        <f t="shared" si="29"/>
        <v>68.720378248279999</v>
      </c>
      <c r="Z103" s="78">
        <v>356.6</v>
      </c>
      <c r="AA103" s="78">
        <v>235.97026</v>
      </c>
      <c r="AB103" s="74">
        <f t="shared" si="67"/>
        <v>66.172254627033084</v>
      </c>
      <c r="AC103" s="74"/>
      <c r="AD103" s="78"/>
      <c r="AE103" s="78"/>
      <c r="AF103" s="78">
        <v>356.6</v>
      </c>
      <c r="AG103" s="78">
        <v>257.74405000000002</v>
      </c>
      <c r="AH103" s="78">
        <f t="shared" si="30"/>
        <v>72.278196859226014</v>
      </c>
      <c r="AI103" s="78">
        <v>2503.3000000000002</v>
      </c>
      <c r="AJ103" s="78">
        <v>1021.0920699999999</v>
      </c>
      <c r="AK103" s="78">
        <f t="shared" si="31"/>
        <v>40.789840210921582</v>
      </c>
      <c r="AL103" s="78">
        <v>356.6</v>
      </c>
      <c r="AM103" s="78">
        <v>256.19132000000002</v>
      </c>
      <c r="AN103" s="78">
        <f t="shared" si="32"/>
        <v>71.842770611329215</v>
      </c>
      <c r="AO103" s="78">
        <v>356.6</v>
      </c>
      <c r="AP103" s="78">
        <v>187.67335</v>
      </c>
      <c r="AQ103" s="78">
        <f t="shared" si="33"/>
        <v>52.628533370723495</v>
      </c>
      <c r="AR103" s="78">
        <v>959.3</v>
      </c>
      <c r="AS103" s="78">
        <v>719.1</v>
      </c>
      <c r="AT103" s="78">
        <f t="shared" si="34"/>
        <v>74.960908996143033</v>
      </c>
      <c r="AU103" s="78"/>
      <c r="AV103" s="78"/>
      <c r="AW103" s="78"/>
      <c r="AX103" s="78"/>
      <c r="AY103" s="78"/>
      <c r="AZ103" s="74"/>
      <c r="BA103" s="78">
        <v>337</v>
      </c>
      <c r="BB103" s="78">
        <v>166.66951</v>
      </c>
      <c r="BC103" s="78">
        <f t="shared" si="35"/>
        <v>49.456827893175074</v>
      </c>
      <c r="BD103" s="78">
        <v>356.6</v>
      </c>
      <c r="BE103" s="78">
        <v>251.07499999999999</v>
      </c>
      <c r="BF103" s="78">
        <f t="shared" si="69"/>
        <v>70.40802019068984</v>
      </c>
      <c r="BG103" s="78">
        <v>11976.6</v>
      </c>
      <c r="BH103" s="78">
        <v>8306.6019800000013</v>
      </c>
      <c r="BI103" s="78">
        <f t="shared" si="12"/>
        <v>69.356929178564869</v>
      </c>
      <c r="BJ103" s="78">
        <v>131.69999999999999</v>
      </c>
      <c r="BK103" s="78">
        <v>64.89</v>
      </c>
      <c r="BL103" s="78">
        <f t="shared" si="70"/>
        <v>49.271070615034176</v>
      </c>
      <c r="BM103" s="78">
        <v>9.6999999999999993</v>
      </c>
      <c r="BN103" s="78">
        <v>9.6999999999999993</v>
      </c>
      <c r="BO103" s="78">
        <f t="shared" si="82"/>
        <v>100</v>
      </c>
      <c r="BP103" s="78"/>
      <c r="BQ103" s="78"/>
      <c r="BR103" s="78"/>
    </row>
    <row r="104" spans="1:70" x14ac:dyDescent="0.25">
      <c r="A104" s="160" t="s">
        <v>476</v>
      </c>
      <c r="B104" s="94">
        <f t="shared" si="63"/>
        <v>105.4</v>
      </c>
      <c r="C104" s="94">
        <f t="shared" si="64"/>
        <v>70.329669999999993</v>
      </c>
      <c r="D104" s="74">
        <f t="shared" ref="D104:D114" si="83">C104/B104*100</f>
        <v>66.726442125237185</v>
      </c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8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>
        <v>105.4</v>
      </c>
      <c r="AY104" s="74">
        <v>70.329669999999993</v>
      </c>
      <c r="AZ104" s="74">
        <f t="shared" si="80"/>
        <v>66.726442125237185</v>
      </c>
      <c r="BA104" s="74"/>
      <c r="BB104" s="74"/>
      <c r="BC104" s="74"/>
      <c r="BD104" s="74"/>
      <c r="BE104" s="74"/>
      <c r="BF104" s="78"/>
      <c r="BG104" s="74"/>
      <c r="BH104" s="74"/>
      <c r="BI104" s="74"/>
      <c r="BJ104" s="74"/>
      <c r="BK104" s="74"/>
      <c r="BL104" s="78"/>
      <c r="BM104" s="74"/>
      <c r="BN104" s="74"/>
      <c r="BO104" s="78"/>
      <c r="BP104" s="74"/>
      <c r="BQ104" s="74"/>
      <c r="BR104" s="78"/>
    </row>
    <row r="105" spans="1:70" x14ac:dyDescent="0.25">
      <c r="A105" s="160" t="s">
        <v>477</v>
      </c>
      <c r="B105" s="94">
        <f t="shared" si="63"/>
        <v>105.4</v>
      </c>
      <c r="C105" s="94">
        <f t="shared" si="64"/>
        <v>71.905270000000002</v>
      </c>
      <c r="D105" s="74">
        <f t="shared" si="83"/>
        <v>68.221318785578745</v>
      </c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8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>
        <v>105.4</v>
      </c>
      <c r="AY105" s="74">
        <v>71.905270000000002</v>
      </c>
      <c r="AZ105" s="74">
        <f t="shared" si="80"/>
        <v>68.221318785578745</v>
      </c>
      <c r="BA105" s="74"/>
      <c r="BB105" s="74"/>
      <c r="BC105" s="74"/>
      <c r="BD105" s="74"/>
      <c r="BE105" s="74"/>
      <c r="BF105" s="78"/>
      <c r="BG105" s="74"/>
      <c r="BH105" s="74"/>
      <c r="BI105" s="74"/>
      <c r="BJ105" s="74"/>
      <c r="BK105" s="74"/>
      <c r="BL105" s="78"/>
      <c r="BM105" s="74"/>
      <c r="BN105" s="74"/>
      <c r="BO105" s="78"/>
      <c r="BP105" s="74"/>
      <c r="BQ105" s="74"/>
      <c r="BR105" s="78"/>
    </row>
    <row r="106" spans="1:70" x14ac:dyDescent="0.25">
      <c r="A106" s="160" t="s">
        <v>478</v>
      </c>
      <c r="B106" s="94">
        <f t="shared" si="63"/>
        <v>105.4</v>
      </c>
      <c r="C106" s="94">
        <f t="shared" si="64"/>
        <v>71.615850000000009</v>
      </c>
      <c r="D106" s="74">
        <f t="shared" si="83"/>
        <v>67.946726755218222</v>
      </c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8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>
        <v>105.4</v>
      </c>
      <c r="AY106" s="74">
        <v>71.615850000000009</v>
      </c>
      <c r="AZ106" s="74">
        <f t="shared" si="80"/>
        <v>67.946726755218222</v>
      </c>
      <c r="BA106" s="74"/>
      <c r="BB106" s="74"/>
      <c r="BC106" s="74"/>
      <c r="BD106" s="74"/>
      <c r="BE106" s="74"/>
      <c r="BF106" s="78"/>
      <c r="BG106" s="74"/>
      <c r="BH106" s="74"/>
      <c r="BI106" s="74"/>
      <c r="BJ106" s="74"/>
      <c r="BK106" s="74"/>
      <c r="BL106" s="78"/>
      <c r="BM106" s="74"/>
      <c r="BN106" s="74"/>
      <c r="BO106" s="78"/>
      <c r="BP106" s="74"/>
      <c r="BQ106" s="74"/>
      <c r="BR106" s="78"/>
    </row>
    <row r="107" spans="1:70" x14ac:dyDescent="0.25">
      <c r="A107" s="160" t="s">
        <v>302</v>
      </c>
      <c r="B107" s="94">
        <f t="shared" si="63"/>
        <v>527.5</v>
      </c>
      <c r="C107" s="94">
        <f t="shared" si="64"/>
        <v>328.59396000000004</v>
      </c>
      <c r="D107" s="74">
        <f t="shared" si="83"/>
        <v>62.292693838862569</v>
      </c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8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>
        <v>527.5</v>
      </c>
      <c r="AY107" s="74">
        <v>328.59396000000004</v>
      </c>
      <c r="AZ107" s="74">
        <f t="shared" si="80"/>
        <v>62.292693838862569</v>
      </c>
      <c r="BA107" s="74"/>
      <c r="BB107" s="74"/>
      <c r="BC107" s="74"/>
      <c r="BD107" s="74"/>
      <c r="BE107" s="74"/>
      <c r="BF107" s="78"/>
      <c r="BG107" s="74"/>
      <c r="BH107" s="74"/>
      <c r="BI107" s="74"/>
      <c r="BJ107" s="74"/>
      <c r="BK107" s="74"/>
      <c r="BL107" s="78"/>
      <c r="BM107" s="74"/>
      <c r="BN107" s="74"/>
      <c r="BO107" s="78"/>
      <c r="BP107" s="74"/>
      <c r="BQ107" s="74"/>
      <c r="BR107" s="78"/>
    </row>
    <row r="108" spans="1:70" x14ac:dyDescent="0.25">
      <c r="A108" s="160" t="s">
        <v>479</v>
      </c>
      <c r="B108" s="94">
        <f t="shared" si="63"/>
        <v>105.4</v>
      </c>
      <c r="C108" s="94">
        <f t="shared" si="64"/>
        <v>71.559899999999999</v>
      </c>
      <c r="D108" s="74">
        <f t="shared" si="83"/>
        <v>67.893643263757113</v>
      </c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8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>
        <v>105.4</v>
      </c>
      <c r="AY108" s="74">
        <v>71.559899999999999</v>
      </c>
      <c r="AZ108" s="74">
        <f t="shared" si="80"/>
        <v>67.893643263757113</v>
      </c>
      <c r="BA108" s="74"/>
      <c r="BB108" s="74"/>
      <c r="BC108" s="74"/>
      <c r="BD108" s="74"/>
      <c r="BE108" s="74"/>
      <c r="BF108" s="78"/>
      <c r="BG108" s="74"/>
      <c r="BH108" s="74"/>
      <c r="BI108" s="74"/>
      <c r="BJ108" s="74"/>
      <c r="BK108" s="74"/>
      <c r="BL108" s="78"/>
      <c r="BM108" s="74"/>
      <c r="BN108" s="74"/>
      <c r="BO108" s="78"/>
      <c r="BP108" s="74"/>
      <c r="BQ108" s="74"/>
      <c r="BR108" s="78"/>
    </row>
    <row r="109" spans="1:70" x14ac:dyDescent="0.25">
      <c r="A109" s="160" t="s">
        <v>480</v>
      </c>
      <c r="B109" s="94">
        <f t="shared" si="63"/>
        <v>263.60000000000002</v>
      </c>
      <c r="C109" s="94">
        <f t="shared" si="64"/>
        <v>178.72373999999999</v>
      </c>
      <c r="D109" s="74">
        <f t="shared" si="83"/>
        <v>67.801115326251889</v>
      </c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8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>
        <v>263.60000000000002</v>
      </c>
      <c r="AY109" s="74">
        <v>178.72373999999999</v>
      </c>
      <c r="AZ109" s="74">
        <f t="shared" si="80"/>
        <v>67.801115326251889</v>
      </c>
      <c r="BA109" s="74"/>
      <c r="BB109" s="74"/>
      <c r="BC109" s="74"/>
      <c r="BD109" s="74"/>
      <c r="BE109" s="74"/>
      <c r="BF109" s="78"/>
      <c r="BG109" s="74"/>
      <c r="BH109" s="74"/>
      <c r="BI109" s="74"/>
      <c r="BJ109" s="74"/>
      <c r="BK109" s="74"/>
      <c r="BL109" s="78"/>
      <c r="BM109" s="74"/>
      <c r="BN109" s="74"/>
      <c r="BO109" s="78"/>
      <c r="BP109" s="74"/>
      <c r="BQ109" s="74"/>
      <c r="BR109" s="78"/>
    </row>
    <row r="110" spans="1:70" x14ac:dyDescent="0.25">
      <c r="A110" s="160" t="s">
        <v>285</v>
      </c>
      <c r="B110" s="94">
        <f t="shared" si="63"/>
        <v>105.4</v>
      </c>
      <c r="C110" s="94">
        <f t="shared" si="64"/>
        <v>70.428640000000001</v>
      </c>
      <c r="D110" s="74">
        <f t="shared" si="83"/>
        <v>66.820341555977222</v>
      </c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8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>
        <v>105.4</v>
      </c>
      <c r="AY110" s="74">
        <v>70.428640000000001</v>
      </c>
      <c r="AZ110" s="74">
        <f t="shared" si="80"/>
        <v>66.820341555977222</v>
      </c>
      <c r="BA110" s="74"/>
      <c r="BB110" s="74"/>
      <c r="BC110" s="74"/>
      <c r="BD110" s="74"/>
      <c r="BE110" s="74"/>
      <c r="BF110" s="78"/>
      <c r="BG110" s="74"/>
      <c r="BH110" s="74"/>
      <c r="BI110" s="74"/>
      <c r="BJ110" s="74"/>
      <c r="BK110" s="74"/>
      <c r="BL110" s="78"/>
      <c r="BM110" s="74"/>
      <c r="BN110" s="74"/>
      <c r="BO110" s="78"/>
      <c r="BP110" s="74"/>
      <c r="BQ110" s="74"/>
      <c r="BR110" s="78"/>
    </row>
    <row r="111" spans="1:70" x14ac:dyDescent="0.25">
      <c r="A111" s="160" t="s">
        <v>299</v>
      </c>
      <c r="B111" s="94">
        <f t="shared" si="63"/>
        <v>105.4</v>
      </c>
      <c r="C111" s="94">
        <f t="shared" si="64"/>
        <v>71.034890000000004</v>
      </c>
      <c r="D111" s="74">
        <f t="shared" si="83"/>
        <v>67.395531309297922</v>
      </c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8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>
        <v>105.4</v>
      </c>
      <c r="AY111" s="74">
        <v>71.034890000000004</v>
      </c>
      <c r="AZ111" s="74">
        <f t="shared" si="80"/>
        <v>67.395531309297922</v>
      </c>
      <c r="BA111" s="74"/>
      <c r="BB111" s="74"/>
      <c r="BC111" s="74"/>
      <c r="BD111" s="74"/>
      <c r="BE111" s="74"/>
      <c r="BF111" s="78"/>
      <c r="BG111" s="74"/>
      <c r="BH111" s="74"/>
      <c r="BI111" s="74"/>
      <c r="BJ111" s="74"/>
      <c r="BK111" s="74"/>
      <c r="BL111" s="78"/>
      <c r="BM111" s="74"/>
      <c r="BN111" s="74"/>
      <c r="BO111" s="78"/>
      <c r="BP111" s="74"/>
      <c r="BQ111" s="74"/>
      <c r="BR111" s="78"/>
    </row>
    <row r="112" spans="1:70" x14ac:dyDescent="0.25">
      <c r="A112" s="160" t="s">
        <v>481</v>
      </c>
      <c r="B112" s="94">
        <f t="shared" si="63"/>
        <v>105.4</v>
      </c>
      <c r="C112" s="94">
        <f t="shared" si="64"/>
        <v>67.99879</v>
      </c>
      <c r="D112" s="74">
        <f t="shared" si="83"/>
        <v>64.514981024667932</v>
      </c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8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>
        <v>105.4</v>
      </c>
      <c r="AY112" s="74">
        <v>67.99879</v>
      </c>
      <c r="AZ112" s="74">
        <f t="shared" si="80"/>
        <v>64.514981024667932</v>
      </c>
      <c r="BA112" s="74"/>
      <c r="BB112" s="74"/>
      <c r="BC112" s="74"/>
      <c r="BD112" s="74"/>
      <c r="BE112" s="74"/>
      <c r="BF112" s="78"/>
      <c r="BG112" s="74"/>
      <c r="BH112" s="74"/>
      <c r="BI112" s="74"/>
      <c r="BJ112" s="74"/>
      <c r="BK112" s="74"/>
      <c r="BL112" s="78"/>
      <c r="BM112" s="74"/>
      <c r="BN112" s="74"/>
      <c r="BO112" s="78"/>
      <c r="BP112" s="74"/>
      <c r="BQ112" s="74"/>
      <c r="BR112" s="78"/>
    </row>
    <row r="113" spans="1:70" x14ac:dyDescent="0.25">
      <c r="A113" s="160" t="s">
        <v>407</v>
      </c>
      <c r="B113" s="94">
        <f t="shared" si="63"/>
        <v>105.4</v>
      </c>
      <c r="C113" s="94">
        <f t="shared" si="64"/>
        <v>67.816890000000001</v>
      </c>
      <c r="D113" s="74">
        <f t="shared" si="83"/>
        <v>64.342400379506643</v>
      </c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8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>
        <v>105.4</v>
      </c>
      <c r="AY113" s="74">
        <v>67.816890000000001</v>
      </c>
      <c r="AZ113" s="74">
        <f t="shared" si="80"/>
        <v>64.342400379506643</v>
      </c>
      <c r="BA113" s="74"/>
      <c r="BB113" s="74"/>
      <c r="BC113" s="74"/>
      <c r="BD113" s="74"/>
      <c r="BE113" s="74"/>
      <c r="BF113" s="78"/>
      <c r="BG113" s="74"/>
      <c r="BH113" s="74"/>
      <c r="BI113" s="74"/>
      <c r="BJ113" s="74"/>
      <c r="BK113" s="74"/>
      <c r="BL113" s="78"/>
      <c r="BM113" s="74"/>
      <c r="BN113" s="74"/>
      <c r="BO113" s="78"/>
      <c r="BP113" s="74"/>
      <c r="BQ113" s="74"/>
      <c r="BR113" s="78"/>
    </row>
    <row r="114" spans="1:70" s="118" customFormat="1" ht="31.5" x14ac:dyDescent="0.25">
      <c r="A114" s="162" t="s">
        <v>307</v>
      </c>
      <c r="B114" s="103">
        <f t="shared" si="63"/>
        <v>151045.30000000002</v>
      </c>
      <c r="C114" s="103">
        <f t="shared" si="64"/>
        <v>100626.10936999999</v>
      </c>
      <c r="D114" s="92">
        <f t="shared" si="83"/>
        <v>66.619821583326313</v>
      </c>
      <c r="E114" s="92">
        <f>SUM(E115:E122)</f>
        <v>459.8</v>
      </c>
      <c r="F114" s="92">
        <f t="shared" ref="F114:BK114" si="84">SUM(F115:F122)</f>
        <v>367.80867000000001</v>
      </c>
      <c r="G114" s="92">
        <f t="shared" si="19"/>
        <v>79.993186167899083</v>
      </c>
      <c r="H114" s="92">
        <f t="shared" si="84"/>
        <v>105</v>
      </c>
      <c r="I114" s="92">
        <f t="shared" si="84"/>
        <v>61.48283</v>
      </c>
      <c r="J114" s="92">
        <f t="shared" si="27"/>
        <v>58.555076190476186</v>
      </c>
      <c r="K114" s="92">
        <f t="shared" si="84"/>
        <v>1199.9000000000001</v>
      </c>
      <c r="L114" s="92">
        <f t="shared" si="84"/>
        <v>625.57511999999997</v>
      </c>
      <c r="M114" s="92">
        <f t="shared" si="28"/>
        <v>52.135604633719467</v>
      </c>
      <c r="N114" s="92">
        <f t="shared" si="84"/>
        <v>21810.7</v>
      </c>
      <c r="O114" s="92">
        <f t="shared" si="84"/>
        <v>15719</v>
      </c>
      <c r="P114" s="92">
        <f t="shared" si="8"/>
        <v>72.070130715657911</v>
      </c>
      <c r="Q114" s="92">
        <f t="shared" si="84"/>
        <v>2027.8</v>
      </c>
      <c r="R114" s="92">
        <f t="shared" si="84"/>
        <v>1111.0753300000001</v>
      </c>
      <c r="S114" s="92">
        <f t="shared" si="20"/>
        <v>54.792155538021504</v>
      </c>
      <c r="T114" s="92">
        <f t="shared" si="84"/>
        <v>56</v>
      </c>
      <c r="U114" s="92">
        <f t="shared" si="84"/>
        <v>26.328849999999999</v>
      </c>
      <c r="V114" s="92">
        <f t="shared" si="84"/>
        <v>47.01580357142857</v>
      </c>
      <c r="W114" s="92">
        <f t="shared" si="84"/>
        <v>109517.7</v>
      </c>
      <c r="X114" s="92">
        <f t="shared" si="84"/>
        <v>72689.3</v>
      </c>
      <c r="Y114" s="92">
        <f t="shared" si="29"/>
        <v>66.372193718458291</v>
      </c>
      <c r="Z114" s="92">
        <f t="shared" si="84"/>
        <v>356.6</v>
      </c>
      <c r="AA114" s="92">
        <f t="shared" si="84"/>
        <v>247.30832999999998</v>
      </c>
      <c r="AB114" s="91">
        <f t="shared" si="67"/>
        <v>69.351747055524399</v>
      </c>
      <c r="AC114" s="92">
        <f t="shared" si="84"/>
        <v>0</v>
      </c>
      <c r="AD114" s="92">
        <f t="shared" si="84"/>
        <v>0</v>
      </c>
      <c r="AE114" s="92">
        <f t="shared" si="84"/>
        <v>0</v>
      </c>
      <c r="AF114" s="92">
        <f t="shared" si="84"/>
        <v>356.6</v>
      </c>
      <c r="AG114" s="92">
        <f t="shared" si="84"/>
        <v>261.34834999999998</v>
      </c>
      <c r="AH114" s="92">
        <f t="shared" si="84"/>
        <v>73.288937184520464</v>
      </c>
      <c r="AI114" s="92">
        <f t="shared" si="84"/>
        <v>3766</v>
      </c>
      <c r="AJ114" s="92">
        <f t="shared" si="84"/>
        <v>1438.36619</v>
      </c>
      <c r="AK114" s="92">
        <f t="shared" si="84"/>
        <v>38.193472915560271</v>
      </c>
      <c r="AL114" s="92">
        <f t="shared" si="84"/>
        <v>356.6</v>
      </c>
      <c r="AM114" s="92">
        <f t="shared" si="84"/>
        <v>260.69757999999996</v>
      </c>
      <c r="AN114" s="92">
        <f t="shared" si="84"/>
        <v>73.10644419517665</v>
      </c>
      <c r="AO114" s="92">
        <f t="shared" si="84"/>
        <v>356.6</v>
      </c>
      <c r="AP114" s="92">
        <f t="shared" si="84"/>
        <v>250.08171999999999</v>
      </c>
      <c r="AQ114" s="92">
        <f t="shared" si="84"/>
        <v>70.129478407178908</v>
      </c>
      <c r="AR114" s="92">
        <f t="shared" si="84"/>
        <v>608.6</v>
      </c>
      <c r="AS114" s="92">
        <f t="shared" si="84"/>
        <v>456.3</v>
      </c>
      <c r="AT114" s="92">
        <f t="shared" si="34"/>
        <v>74.975353269799541</v>
      </c>
      <c r="AU114" s="92">
        <f t="shared" si="84"/>
        <v>0</v>
      </c>
      <c r="AV114" s="92">
        <f t="shared" si="84"/>
        <v>0</v>
      </c>
      <c r="AW114" s="92">
        <f t="shared" si="84"/>
        <v>0</v>
      </c>
      <c r="AX114" s="92">
        <f t="shared" si="84"/>
        <v>896</v>
      </c>
      <c r="AY114" s="92">
        <f t="shared" si="84"/>
        <v>548.02496000000008</v>
      </c>
      <c r="AZ114" s="91">
        <f t="shared" ref="AZ114:AZ122" si="85">AY114/AX114*100</f>
        <v>61.163500000000006</v>
      </c>
      <c r="BA114" s="92">
        <f t="shared" si="84"/>
        <v>337</v>
      </c>
      <c r="BB114" s="92">
        <f t="shared" si="84"/>
        <v>167.72569000000001</v>
      </c>
      <c r="BC114" s="92">
        <f t="shared" si="84"/>
        <v>49.770234421364989</v>
      </c>
      <c r="BD114" s="92">
        <f t="shared" si="84"/>
        <v>356.6</v>
      </c>
      <c r="BE114" s="92">
        <f t="shared" si="84"/>
        <v>251.07499999999999</v>
      </c>
      <c r="BF114" s="92">
        <f t="shared" si="69"/>
        <v>70.40802019068984</v>
      </c>
      <c r="BG114" s="92">
        <f t="shared" si="84"/>
        <v>8273.2999999999993</v>
      </c>
      <c r="BH114" s="92">
        <f t="shared" si="84"/>
        <v>6046.8647499999997</v>
      </c>
      <c r="BI114" s="92">
        <f t="shared" si="12"/>
        <v>73.088909504067303</v>
      </c>
      <c r="BJ114" s="92">
        <f t="shared" si="84"/>
        <v>197.6</v>
      </c>
      <c r="BK114" s="92">
        <f t="shared" si="84"/>
        <v>90.846000000000004</v>
      </c>
      <c r="BL114" s="92">
        <f t="shared" si="70"/>
        <v>45.974696356275309</v>
      </c>
      <c r="BM114" s="92">
        <f t="shared" ref="BM114:BN114" si="86">SUM(BM115:BM122)</f>
        <v>6.9</v>
      </c>
      <c r="BN114" s="92">
        <f t="shared" si="86"/>
        <v>6.9</v>
      </c>
      <c r="BO114" s="92">
        <f t="shared" ref="BO114:BO115" si="87">BN114/BM114*100</f>
        <v>100</v>
      </c>
      <c r="BP114" s="92"/>
      <c r="BQ114" s="92"/>
      <c r="BR114" s="92"/>
    </row>
    <row r="115" spans="1:70" ht="16.5" customHeight="1" x14ac:dyDescent="0.25">
      <c r="A115" s="160" t="s">
        <v>306</v>
      </c>
      <c r="B115" s="94">
        <f t="shared" si="63"/>
        <v>150149.30000000002</v>
      </c>
      <c r="C115" s="94">
        <f t="shared" si="64"/>
        <v>100078.08441</v>
      </c>
      <c r="D115" s="78">
        <f t="shared" si="1"/>
        <v>66.652381602844628</v>
      </c>
      <c r="E115" s="78">
        <v>459.8</v>
      </c>
      <c r="F115" s="78">
        <v>367.80867000000001</v>
      </c>
      <c r="G115" s="78">
        <f t="shared" si="19"/>
        <v>79.993186167899083</v>
      </c>
      <c r="H115" s="78">
        <v>105</v>
      </c>
      <c r="I115" s="78">
        <v>61.48283</v>
      </c>
      <c r="J115" s="78">
        <f t="shared" si="27"/>
        <v>58.555076190476186</v>
      </c>
      <c r="K115" s="78">
        <v>1199.9000000000001</v>
      </c>
      <c r="L115" s="78">
        <v>625.57511999999997</v>
      </c>
      <c r="M115" s="78">
        <f t="shared" si="28"/>
        <v>52.135604633719467</v>
      </c>
      <c r="N115" s="78">
        <v>21810.7</v>
      </c>
      <c r="O115" s="78">
        <v>15719</v>
      </c>
      <c r="P115" s="78">
        <f t="shared" si="8"/>
        <v>72.070130715657911</v>
      </c>
      <c r="Q115" s="78">
        <v>2027.8</v>
      </c>
      <c r="R115" s="78">
        <v>1111.0753300000001</v>
      </c>
      <c r="S115" s="78">
        <f t="shared" si="20"/>
        <v>54.792155538021504</v>
      </c>
      <c r="T115" s="78">
        <v>56</v>
      </c>
      <c r="U115" s="78">
        <v>26.328849999999999</v>
      </c>
      <c r="V115" s="78">
        <f t="shared" si="21"/>
        <v>47.01580357142857</v>
      </c>
      <c r="W115" s="78">
        <v>109517.7</v>
      </c>
      <c r="X115" s="78">
        <v>72689.3</v>
      </c>
      <c r="Y115" s="78">
        <f t="shared" si="29"/>
        <v>66.372193718458291</v>
      </c>
      <c r="Z115" s="78">
        <v>356.6</v>
      </c>
      <c r="AA115" s="78">
        <v>247.30832999999998</v>
      </c>
      <c r="AB115" s="74">
        <f t="shared" si="67"/>
        <v>69.351747055524399</v>
      </c>
      <c r="AC115" s="74"/>
      <c r="AD115" s="78"/>
      <c r="AE115" s="78"/>
      <c r="AF115" s="78">
        <v>356.6</v>
      </c>
      <c r="AG115" s="78">
        <v>261.34834999999998</v>
      </c>
      <c r="AH115" s="78">
        <f t="shared" si="30"/>
        <v>73.288937184520464</v>
      </c>
      <c r="AI115" s="78">
        <v>3766</v>
      </c>
      <c r="AJ115" s="78">
        <v>1438.36619</v>
      </c>
      <c r="AK115" s="78">
        <f t="shared" si="31"/>
        <v>38.193472915560271</v>
      </c>
      <c r="AL115" s="78">
        <v>356.6</v>
      </c>
      <c r="AM115" s="78">
        <v>260.69757999999996</v>
      </c>
      <c r="AN115" s="78">
        <f t="shared" si="32"/>
        <v>73.10644419517665</v>
      </c>
      <c r="AO115" s="78">
        <v>356.6</v>
      </c>
      <c r="AP115" s="78">
        <v>250.08171999999999</v>
      </c>
      <c r="AQ115" s="78">
        <f t="shared" si="33"/>
        <v>70.129478407178908</v>
      </c>
      <c r="AR115" s="78">
        <v>608.6</v>
      </c>
      <c r="AS115" s="78">
        <v>456.3</v>
      </c>
      <c r="AT115" s="78">
        <f t="shared" si="34"/>
        <v>74.975353269799541</v>
      </c>
      <c r="AU115" s="78"/>
      <c r="AV115" s="78"/>
      <c r="AW115" s="78"/>
      <c r="AX115" s="78"/>
      <c r="AY115" s="78"/>
      <c r="AZ115" s="74"/>
      <c r="BA115" s="78">
        <v>337</v>
      </c>
      <c r="BB115" s="78">
        <v>167.72569000000001</v>
      </c>
      <c r="BC115" s="78">
        <f t="shared" si="35"/>
        <v>49.770234421364989</v>
      </c>
      <c r="BD115" s="78">
        <v>356.6</v>
      </c>
      <c r="BE115" s="78">
        <v>251.07499999999999</v>
      </c>
      <c r="BF115" s="78">
        <f t="shared" si="69"/>
        <v>70.40802019068984</v>
      </c>
      <c r="BG115" s="78">
        <v>8273.2999999999993</v>
      </c>
      <c r="BH115" s="78">
        <v>6046.8647499999997</v>
      </c>
      <c r="BI115" s="78">
        <f t="shared" si="12"/>
        <v>73.088909504067303</v>
      </c>
      <c r="BJ115" s="78">
        <v>197.6</v>
      </c>
      <c r="BK115" s="78">
        <v>90.846000000000004</v>
      </c>
      <c r="BL115" s="78">
        <f t="shared" si="70"/>
        <v>45.974696356275309</v>
      </c>
      <c r="BM115" s="78">
        <v>6.9</v>
      </c>
      <c r="BN115" s="78">
        <v>6.9</v>
      </c>
      <c r="BO115" s="78">
        <f t="shared" si="87"/>
        <v>100</v>
      </c>
      <c r="BP115" s="78"/>
      <c r="BQ115" s="78"/>
      <c r="BR115" s="78"/>
    </row>
    <row r="116" spans="1:70" x14ac:dyDescent="0.25">
      <c r="A116" s="160" t="s">
        <v>303</v>
      </c>
      <c r="B116" s="94">
        <f t="shared" si="63"/>
        <v>105.4</v>
      </c>
      <c r="C116" s="94">
        <f t="shared" si="64"/>
        <v>64.292370000000005</v>
      </c>
      <c r="D116" s="74">
        <f t="shared" ref="D116:D118" si="88">C116/B116*100</f>
        <v>60.998453510436434</v>
      </c>
      <c r="E116" s="74"/>
      <c r="F116" s="74"/>
      <c r="G116" s="74"/>
      <c r="H116" s="74"/>
      <c r="I116" s="74"/>
      <c r="J116" s="78"/>
      <c r="K116" s="74"/>
      <c r="L116" s="74"/>
      <c r="M116" s="78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8"/>
      <c r="AU116" s="74"/>
      <c r="AV116" s="74"/>
      <c r="AW116" s="74"/>
      <c r="AX116" s="74">
        <v>105.4</v>
      </c>
      <c r="AY116" s="74">
        <v>64.292370000000005</v>
      </c>
      <c r="AZ116" s="74">
        <f t="shared" si="85"/>
        <v>60.998453510436434</v>
      </c>
      <c r="BA116" s="74"/>
      <c r="BB116" s="74"/>
      <c r="BC116" s="74"/>
      <c r="BD116" s="74"/>
      <c r="BE116" s="74"/>
      <c r="BF116" s="78"/>
      <c r="BG116" s="74"/>
      <c r="BH116" s="74"/>
      <c r="BI116" s="74"/>
      <c r="BJ116" s="74"/>
      <c r="BK116" s="74"/>
      <c r="BL116" s="78"/>
      <c r="BM116" s="74"/>
      <c r="BN116" s="74"/>
      <c r="BO116" s="78"/>
      <c r="BP116" s="74"/>
      <c r="BQ116" s="74"/>
      <c r="BR116" s="78"/>
    </row>
    <row r="117" spans="1:70" x14ac:dyDescent="0.25">
      <c r="A117" s="160" t="s">
        <v>482</v>
      </c>
      <c r="B117" s="94">
        <f t="shared" si="63"/>
        <v>105.4</v>
      </c>
      <c r="C117" s="94">
        <f t="shared" si="64"/>
        <v>62.185919999999996</v>
      </c>
      <c r="D117" s="74">
        <f t="shared" si="88"/>
        <v>58.99992409867172</v>
      </c>
      <c r="E117" s="74"/>
      <c r="F117" s="74"/>
      <c r="G117" s="74"/>
      <c r="H117" s="74"/>
      <c r="I117" s="74"/>
      <c r="J117" s="78"/>
      <c r="K117" s="74"/>
      <c r="L117" s="74"/>
      <c r="M117" s="78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8"/>
      <c r="AU117" s="74"/>
      <c r="AV117" s="74"/>
      <c r="AW117" s="74"/>
      <c r="AX117" s="74">
        <v>105.4</v>
      </c>
      <c r="AY117" s="74">
        <v>62.185919999999996</v>
      </c>
      <c r="AZ117" s="74">
        <f t="shared" si="85"/>
        <v>58.99992409867172</v>
      </c>
      <c r="BA117" s="74"/>
      <c r="BB117" s="74"/>
      <c r="BC117" s="74"/>
      <c r="BD117" s="74"/>
      <c r="BE117" s="74"/>
      <c r="BF117" s="78"/>
      <c r="BG117" s="74"/>
      <c r="BH117" s="74"/>
      <c r="BI117" s="74"/>
      <c r="BJ117" s="74"/>
      <c r="BK117" s="74"/>
      <c r="BL117" s="78"/>
      <c r="BM117" s="74"/>
      <c r="BN117" s="74"/>
      <c r="BO117" s="78"/>
      <c r="BP117" s="74"/>
      <c r="BQ117" s="74"/>
      <c r="BR117" s="78"/>
    </row>
    <row r="118" spans="1:70" x14ac:dyDescent="0.25">
      <c r="A118" s="160" t="s">
        <v>304</v>
      </c>
      <c r="B118" s="94">
        <f t="shared" si="63"/>
        <v>105.4</v>
      </c>
      <c r="C118" s="94">
        <f t="shared" si="64"/>
        <v>59.056750000000001</v>
      </c>
      <c r="D118" s="74">
        <f t="shared" si="88"/>
        <v>56.03107210626186</v>
      </c>
      <c r="E118" s="74"/>
      <c r="F118" s="74"/>
      <c r="G118" s="74"/>
      <c r="H118" s="74"/>
      <c r="I118" s="74"/>
      <c r="J118" s="78"/>
      <c r="K118" s="74"/>
      <c r="L118" s="74"/>
      <c r="M118" s="78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8"/>
      <c r="AU118" s="74"/>
      <c r="AV118" s="74"/>
      <c r="AW118" s="74"/>
      <c r="AX118" s="74">
        <v>105.4</v>
      </c>
      <c r="AY118" s="74">
        <v>59.056750000000001</v>
      </c>
      <c r="AZ118" s="74">
        <f t="shared" si="85"/>
        <v>56.03107210626186</v>
      </c>
      <c r="BA118" s="74"/>
      <c r="BB118" s="74"/>
      <c r="BC118" s="74"/>
      <c r="BD118" s="74"/>
      <c r="BE118" s="74"/>
      <c r="BF118" s="78"/>
      <c r="BG118" s="74"/>
      <c r="BH118" s="74"/>
      <c r="BI118" s="74"/>
      <c r="BJ118" s="74"/>
      <c r="BK118" s="74"/>
      <c r="BL118" s="78"/>
      <c r="BM118" s="74"/>
      <c r="BN118" s="74"/>
      <c r="BO118" s="78"/>
      <c r="BP118" s="74"/>
      <c r="BQ118" s="74"/>
      <c r="BR118" s="78"/>
    </row>
    <row r="119" spans="1:70" x14ac:dyDescent="0.25">
      <c r="A119" s="160" t="s">
        <v>555</v>
      </c>
      <c r="B119" s="94">
        <f t="shared" si="63"/>
        <v>105.4</v>
      </c>
      <c r="C119" s="94">
        <f t="shared" si="64"/>
        <v>52.87424</v>
      </c>
      <c r="D119" s="74">
        <f>C119/B119*100</f>
        <v>50.165313092979126</v>
      </c>
      <c r="E119" s="74"/>
      <c r="F119" s="74"/>
      <c r="G119" s="74"/>
      <c r="H119" s="74"/>
      <c r="I119" s="74"/>
      <c r="J119" s="78"/>
      <c r="K119" s="74"/>
      <c r="L119" s="74"/>
      <c r="M119" s="78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8"/>
      <c r="AU119" s="74"/>
      <c r="AV119" s="74"/>
      <c r="AW119" s="74"/>
      <c r="AX119" s="74">
        <v>105.4</v>
      </c>
      <c r="AY119" s="74">
        <v>52.87424</v>
      </c>
      <c r="AZ119" s="74">
        <f t="shared" si="85"/>
        <v>50.165313092979126</v>
      </c>
      <c r="BA119" s="74"/>
      <c r="BB119" s="74"/>
      <c r="BC119" s="74"/>
      <c r="BD119" s="74"/>
      <c r="BE119" s="74"/>
      <c r="BF119" s="78"/>
      <c r="BG119" s="74"/>
      <c r="BH119" s="74"/>
      <c r="BI119" s="74"/>
      <c r="BJ119" s="74"/>
      <c r="BK119" s="74"/>
      <c r="BL119" s="78"/>
      <c r="BM119" s="74"/>
      <c r="BN119" s="74"/>
      <c r="BO119" s="78"/>
      <c r="BP119" s="74"/>
      <c r="BQ119" s="74"/>
      <c r="BR119" s="78"/>
    </row>
    <row r="120" spans="1:70" x14ac:dyDescent="0.25">
      <c r="A120" s="160" t="s">
        <v>305</v>
      </c>
      <c r="B120" s="94">
        <f t="shared" si="63"/>
        <v>263.60000000000002</v>
      </c>
      <c r="C120" s="94">
        <f t="shared" si="64"/>
        <v>176.15541000000002</v>
      </c>
      <c r="D120" s="74">
        <f>C120/B120*100</f>
        <v>66.826786798179057</v>
      </c>
      <c r="E120" s="74"/>
      <c r="F120" s="74"/>
      <c r="G120" s="74"/>
      <c r="H120" s="74"/>
      <c r="I120" s="74"/>
      <c r="J120" s="78"/>
      <c r="K120" s="74"/>
      <c r="L120" s="74"/>
      <c r="M120" s="78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8"/>
      <c r="AU120" s="74"/>
      <c r="AV120" s="74"/>
      <c r="AW120" s="74"/>
      <c r="AX120" s="74">
        <v>263.60000000000002</v>
      </c>
      <c r="AY120" s="74">
        <v>176.15541000000002</v>
      </c>
      <c r="AZ120" s="74">
        <f t="shared" si="85"/>
        <v>66.826786798179057</v>
      </c>
      <c r="BA120" s="74"/>
      <c r="BB120" s="74"/>
      <c r="BC120" s="74"/>
      <c r="BD120" s="74"/>
      <c r="BE120" s="74"/>
      <c r="BF120" s="78"/>
      <c r="BG120" s="74"/>
      <c r="BH120" s="74"/>
      <c r="BI120" s="74"/>
      <c r="BJ120" s="74"/>
      <c r="BK120" s="74"/>
      <c r="BL120" s="78"/>
      <c r="BM120" s="74"/>
      <c r="BN120" s="74"/>
      <c r="BO120" s="78"/>
      <c r="BP120" s="74"/>
      <c r="BQ120" s="74"/>
      <c r="BR120" s="78"/>
    </row>
    <row r="121" spans="1:70" x14ac:dyDescent="0.25">
      <c r="A121" s="160" t="s">
        <v>364</v>
      </c>
      <c r="B121" s="94">
        <f t="shared" si="63"/>
        <v>105.4</v>
      </c>
      <c r="C121" s="94">
        <f t="shared" si="64"/>
        <v>71.571660000000008</v>
      </c>
      <c r="D121" s="74">
        <f>C121/B121*100</f>
        <v>67.904800759013284</v>
      </c>
      <c r="E121" s="74"/>
      <c r="F121" s="74"/>
      <c r="G121" s="74"/>
      <c r="H121" s="74"/>
      <c r="I121" s="74"/>
      <c r="J121" s="78"/>
      <c r="K121" s="74"/>
      <c r="L121" s="74"/>
      <c r="M121" s="78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8"/>
      <c r="AU121" s="74"/>
      <c r="AV121" s="74"/>
      <c r="AW121" s="74"/>
      <c r="AX121" s="74">
        <v>105.4</v>
      </c>
      <c r="AY121" s="74">
        <v>71.571660000000008</v>
      </c>
      <c r="AZ121" s="74">
        <f t="shared" si="85"/>
        <v>67.904800759013284</v>
      </c>
      <c r="BA121" s="74"/>
      <c r="BB121" s="74"/>
      <c r="BC121" s="74"/>
      <c r="BD121" s="74"/>
      <c r="BE121" s="74"/>
      <c r="BF121" s="78"/>
      <c r="BG121" s="74"/>
      <c r="BH121" s="74"/>
      <c r="BI121" s="74"/>
      <c r="BJ121" s="74"/>
      <c r="BK121" s="74"/>
      <c r="BL121" s="78"/>
      <c r="BM121" s="74"/>
      <c r="BN121" s="74"/>
      <c r="BO121" s="78"/>
      <c r="BP121" s="74"/>
      <c r="BQ121" s="74"/>
      <c r="BR121" s="78"/>
    </row>
    <row r="122" spans="1:70" x14ac:dyDescent="0.25">
      <c r="A122" s="160" t="s">
        <v>485</v>
      </c>
      <c r="B122" s="94">
        <f t="shared" si="63"/>
        <v>105.4</v>
      </c>
      <c r="C122" s="94">
        <f t="shared" si="64"/>
        <v>61.88861</v>
      </c>
      <c r="D122" s="74">
        <f>C122/B122*100</f>
        <v>58.71784629981024</v>
      </c>
      <c r="E122" s="74"/>
      <c r="F122" s="74"/>
      <c r="G122" s="74"/>
      <c r="H122" s="74"/>
      <c r="I122" s="74"/>
      <c r="J122" s="78"/>
      <c r="K122" s="74"/>
      <c r="L122" s="74"/>
      <c r="M122" s="78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8"/>
      <c r="AU122" s="74"/>
      <c r="AV122" s="74"/>
      <c r="AW122" s="74"/>
      <c r="AX122" s="74">
        <v>105.4</v>
      </c>
      <c r="AY122" s="74">
        <v>61.88861</v>
      </c>
      <c r="AZ122" s="74">
        <f t="shared" si="85"/>
        <v>58.71784629981024</v>
      </c>
      <c r="BA122" s="74"/>
      <c r="BB122" s="74"/>
      <c r="BC122" s="74"/>
      <c r="BD122" s="74"/>
      <c r="BE122" s="74"/>
      <c r="BF122" s="78"/>
      <c r="BG122" s="74"/>
      <c r="BH122" s="74"/>
      <c r="BI122" s="74"/>
      <c r="BJ122" s="74"/>
      <c r="BK122" s="74"/>
      <c r="BL122" s="78"/>
      <c r="BM122" s="74"/>
      <c r="BN122" s="74"/>
      <c r="BO122" s="78"/>
      <c r="BP122" s="74"/>
      <c r="BQ122" s="74"/>
      <c r="BR122" s="78"/>
    </row>
    <row r="123" spans="1:70" s="118" customFormat="1" ht="31.5" x14ac:dyDescent="0.25">
      <c r="A123" s="162" t="s">
        <v>310</v>
      </c>
      <c r="B123" s="103">
        <f t="shared" si="63"/>
        <v>234973.3</v>
      </c>
      <c r="C123" s="103">
        <f t="shared" si="64"/>
        <v>153033.21530000001</v>
      </c>
      <c r="D123" s="92">
        <f t="shared" ref="D123" si="89">C123/B123*100</f>
        <v>65.127916788843677</v>
      </c>
      <c r="E123" s="92">
        <f>SUM(E124:E136)</f>
        <v>544</v>
      </c>
      <c r="F123" s="92">
        <f t="shared" ref="F123:BK123" si="90">SUM(F124:F136)</f>
        <v>362.70090000000005</v>
      </c>
      <c r="G123" s="92">
        <f t="shared" si="19"/>
        <v>66.672959558823536</v>
      </c>
      <c r="H123" s="92">
        <f t="shared" si="90"/>
        <v>78.7</v>
      </c>
      <c r="I123" s="92">
        <f t="shared" si="90"/>
        <v>54.830089999999998</v>
      </c>
      <c r="J123" s="92">
        <f t="shared" si="27"/>
        <v>69.669745870393896</v>
      </c>
      <c r="K123" s="92">
        <f t="shared" si="90"/>
        <v>1585.8</v>
      </c>
      <c r="L123" s="92">
        <f t="shared" si="90"/>
        <v>823.74933999999996</v>
      </c>
      <c r="M123" s="92">
        <f t="shared" si="28"/>
        <v>51.945348719889019</v>
      </c>
      <c r="N123" s="92">
        <f t="shared" si="90"/>
        <v>25484.1</v>
      </c>
      <c r="O123" s="92">
        <f t="shared" si="90"/>
        <v>16058.937689999999</v>
      </c>
      <c r="P123" s="92">
        <f t="shared" si="8"/>
        <v>63.015518264329515</v>
      </c>
      <c r="Q123" s="92">
        <f t="shared" si="90"/>
        <v>2624.8</v>
      </c>
      <c r="R123" s="92">
        <f t="shared" si="90"/>
        <v>737.80540000000008</v>
      </c>
      <c r="S123" s="92">
        <f t="shared" si="20"/>
        <v>28.109014020115819</v>
      </c>
      <c r="T123" s="92">
        <f t="shared" si="90"/>
        <v>111.9</v>
      </c>
      <c r="U123" s="92">
        <f t="shared" si="90"/>
        <v>67.703999999999994</v>
      </c>
      <c r="V123" s="92">
        <f t="shared" si="21"/>
        <v>60.504021447721165</v>
      </c>
      <c r="W123" s="92">
        <f t="shared" si="90"/>
        <v>185086.6</v>
      </c>
      <c r="X123" s="92">
        <f t="shared" si="90"/>
        <v>120944.54883</v>
      </c>
      <c r="Y123" s="92">
        <f t="shared" si="29"/>
        <v>65.344843349005274</v>
      </c>
      <c r="Z123" s="92">
        <f t="shared" si="90"/>
        <v>356.6</v>
      </c>
      <c r="AA123" s="92">
        <f t="shared" si="90"/>
        <v>217.41279</v>
      </c>
      <c r="AB123" s="91">
        <f t="shared" si="67"/>
        <v>60.968252944475601</v>
      </c>
      <c r="AC123" s="92">
        <f t="shared" si="90"/>
        <v>0</v>
      </c>
      <c r="AD123" s="92">
        <f t="shared" si="90"/>
        <v>0</v>
      </c>
      <c r="AE123" s="92">
        <f t="shared" si="90"/>
        <v>0</v>
      </c>
      <c r="AF123" s="92">
        <f t="shared" si="90"/>
        <v>356.6</v>
      </c>
      <c r="AG123" s="92">
        <f t="shared" si="90"/>
        <v>227.47483</v>
      </c>
      <c r="AH123" s="92">
        <f t="shared" si="90"/>
        <v>63.789913067863147</v>
      </c>
      <c r="AI123" s="92">
        <f t="shared" si="90"/>
        <v>1059.3</v>
      </c>
      <c r="AJ123" s="92">
        <f t="shared" si="90"/>
        <v>335.47275999999999</v>
      </c>
      <c r="AK123" s="92">
        <f t="shared" si="90"/>
        <v>31.669287265175118</v>
      </c>
      <c r="AL123" s="92">
        <f t="shared" si="90"/>
        <v>356.6</v>
      </c>
      <c r="AM123" s="92">
        <f t="shared" si="90"/>
        <v>255.89581000000001</v>
      </c>
      <c r="AN123" s="92">
        <f t="shared" si="90"/>
        <v>71.759901850813236</v>
      </c>
      <c r="AO123" s="92">
        <f t="shared" si="90"/>
        <v>356.6</v>
      </c>
      <c r="AP123" s="92">
        <f t="shared" si="90"/>
        <v>232.03473000000002</v>
      </c>
      <c r="AQ123" s="92">
        <f t="shared" si="90"/>
        <v>65.06862871564779</v>
      </c>
      <c r="AR123" s="92">
        <f t="shared" si="90"/>
        <v>967.5</v>
      </c>
      <c r="AS123" s="92">
        <f t="shared" si="90"/>
        <v>725.4</v>
      </c>
      <c r="AT123" s="92">
        <f t="shared" si="34"/>
        <v>74.976744186046503</v>
      </c>
      <c r="AU123" s="92">
        <f t="shared" si="90"/>
        <v>0</v>
      </c>
      <c r="AV123" s="92">
        <f t="shared" si="90"/>
        <v>0</v>
      </c>
      <c r="AW123" s="92">
        <f t="shared" si="90"/>
        <v>0</v>
      </c>
      <c r="AX123" s="92">
        <f t="shared" si="90"/>
        <v>1475.8000000000004</v>
      </c>
      <c r="AY123" s="92">
        <f t="shared" si="90"/>
        <v>842.04665</v>
      </c>
      <c r="AZ123" s="91">
        <f t="shared" ref="AZ123:AZ134" si="91">AY123/AX123*100</f>
        <v>57.056962325518349</v>
      </c>
      <c r="BA123" s="92">
        <f t="shared" si="90"/>
        <v>337</v>
      </c>
      <c r="BB123" s="92">
        <f t="shared" si="90"/>
        <v>166.01579000000001</v>
      </c>
      <c r="BC123" s="92">
        <f t="shared" si="90"/>
        <v>49.262845697329375</v>
      </c>
      <c r="BD123" s="92">
        <f t="shared" si="90"/>
        <v>356.6</v>
      </c>
      <c r="BE123" s="92">
        <f t="shared" si="90"/>
        <v>247.60029</v>
      </c>
      <c r="BF123" s="92">
        <f t="shared" si="69"/>
        <v>69.433620302860348</v>
      </c>
      <c r="BG123" s="92">
        <f t="shared" si="90"/>
        <v>13788.9</v>
      </c>
      <c r="BH123" s="92">
        <f t="shared" si="90"/>
        <v>10688.1404</v>
      </c>
      <c r="BI123" s="92">
        <f t="shared" si="12"/>
        <v>77.512639877002528</v>
      </c>
      <c r="BJ123" s="92">
        <f t="shared" si="90"/>
        <v>32.9</v>
      </c>
      <c r="BK123" s="92">
        <f t="shared" si="90"/>
        <v>32.445</v>
      </c>
      <c r="BL123" s="92">
        <f t="shared" si="70"/>
        <v>98.61702127659575</v>
      </c>
      <c r="BM123" s="92">
        <f t="shared" ref="BM123:BN123" si="92">SUM(BM124:BM136)</f>
        <v>13</v>
      </c>
      <c r="BN123" s="92">
        <f t="shared" si="92"/>
        <v>13</v>
      </c>
      <c r="BO123" s="92">
        <f t="shared" ref="BO123:BO124" si="93">BN123/BM123*100</f>
        <v>100</v>
      </c>
      <c r="BP123" s="92"/>
      <c r="BQ123" s="92"/>
      <c r="BR123" s="92"/>
    </row>
    <row r="124" spans="1:70" ht="31.5" x14ac:dyDescent="0.25">
      <c r="A124" s="160" t="s">
        <v>309</v>
      </c>
      <c r="B124" s="94">
        <f t="shared" si="63"/>
        <v>233497.5</v>
      </c>
      <c r="C124" s="94">
        <f t="shared" si="64"/>
        <v>152191.16865000001</v>
      </c>
      <c r="D124" s="78">
        <f t="shared" si="1"/>
        <v>65.178928532425402</v>
      </c>
      <c r="E124" s="78">
        <v>544</v>
      </c>
      <c r="F124" s="78">
        <v>362.70090000000005</v>
      </c>
      <c r="G124" s="78">
        <f t="shared" si="19"/>
        <v>66.672959558823536</v>
      </c>
      <c r="H124" s="78">
        <v>78.7</v>
      </c>
      <c r="I124" s="78">
        <v>54.830089999999998</v>
      </c>
      <c r="J124" s="78">
        <f t="shared" si="27"/>
        <v>69.669745870393896</v>
      </c>
      <c r="K124" s="78">
        <v>1585.8</v>
      </c>
      <c r="L124" s="78">
        <v>823.74933999999996</v>
      </c>
      <c r="M124" s="78">
        <f t="shared" si="28"/>
        <v>51.945348719889019</v>
      </c>
      <c r="N124" s="78">
        <v>25484.1</v>
      </c>
      <c r="O124" s="78">
        <v>16058.937689999999</v>
      </c>
      <c r="P124" s="78">
        <f t="shared" si="8"/>
        <v>63.015518264329515</v>
      </c>
      <c r="Q124" s="78">
        <v>2624.8</v>
      </c>
      <c r="R124" s="78">
        <v>737.80540000000008</v>
      </c>
      <c r="S124" s="78">
        <f t="shared" si="20"/>
        <v>28.109014020115819</v>
      </c>
      <c r="T124" s="78">
        <v>111.9</v>
      </c>
      <c r="U124" s="78">
        <v>67.703999999999994</v>
      </c>
      <c r="V124" s="78">
        <f t="shared" si="21"/>
        <v>60.504021447721165</v>
      </c>
      <c r="W124" s="78">
        <v>185086.6</v>
      </c>
      <c r="X124" s="78">
        <v>120944.54883</v>
      </c>
      <c r="Y124" s="78">
        <f t="shared" si="29"/>
        <v>65.344843349005274</v>
      </c>
      <c r="Z124" s="78">
        <v>356.6</v>
      </c>
      <c r="AA124" s="78">
        <v>217.41279</v>
      </c>
      <c r="AB124" s="74">
        <f t="shared" si="67"/>
        <v>60.968252944475601</v>
      </c>
      <c r="AC124" s="74"/>
      <c r="AD124" s="78"/>
      <c r="AE124" s="78"/>
      <c r="AF124" s="78">
        <v>356.6</v>
      </c>
      <c r="AG124" s="78">
        <v>227.47483</v>
      </c>
      <c r="AH124" s="78">
        <f t="shared" si="30"/>
        <v>63.789913067863147</v>
      </c>
      <c r="AI124" s="78">
        <v>1059.3</v>
      </c>
      <c r="AJ124" s="78">
        <v>335.47275999999999</v>
      </c>
      <c r="AK124" s="78">
        <f t="shared" si="31"/>
        <v>31.669287265175118</v>
      </c>
      <c r="AL124" s="78">
        <v>356.6</v>
      </c>
      <c r="AM124" s="78">
        <v>255.89581000000001</v>
      </c>
      <c r="AN124" s="78">
        <f t="shared" si="32"/>
        <v>71.759901850813236</v>
      </c>
      <c r="AO124" s="78">
        <v>356.6</v>
      </c>
      <c r="AP124" s="78">
        <v>232.03473000000002</v>
      </c>
      <c r="AQ124" s="78">
        <f t="shared" si="33"/>
        <v>65.06862871564779</v>
      </c>
      <c r="AR124" s="78">
        <v>967.5</v>
      </c>
      <c r="AS124" s="78">
        <v>725.4</v>
      </c>
      <c r="AT124" s="78">
        <f t="shared" si="34"/>
        <v>74.976744186046503</v>
      </c>
      <c r="AU124" s="78"/>
      <c r="AV124" s="78"/>
      <c r="AW124" s="78"/>
      <c r="AX124" s="78"/>
      <c r="AY124" s="78"/>
      <c r="AZ124" s="74"/>
      <c r="BA124" s="78">
        <v>337</v>
      </c>
      <c r="BB124" s="78">
        <v>166.01579000000001</v>
      </c>
      <c r="BC124" s="78">
        <f t="shared" si="35"/>
        <v>49.262845697329375</v>
      </c>
      <c r="BD124" s="78">
        <v>356.6</v>
      </c>
      <c r="BE124" s="78">
        <v>247.60029</v>
      </c>
      <c r="BF124" s="78">
        <f t="shared" si="69"/>
        <v>69.433620302860348</v>
      </c>
      <c r="BG124" s="78">
        <v>13788.9</v>
      </c>
      <c r="BH124" s="78">
        <v>10688.1404</v>
      </c>
      <c r="BI124" s="78">
        <f t="shared" si="12"/>
        <v>77.512639877002528</v>
      </c>
      <c r="BJ124" s="78">
        <v>32.9</v>
      </c>
      <c r="BK124" s="78">
        <v>32.445</v>
      </c>
      <c r="BL124" s="78">
        <f t="shared" si="70"/>
        <v>98.61702127659575</v>
      </c>
      <c r="BM124" s="78">
        <v>13</v>
      </c>
      <c r="BN124" s="78">
        <v>13</v>
      </c>
      <c r="BO124" s="78">
        <f t="shared" si="93"/>
        <v>100</v>
      </c>
      <c r="BP124" s="78"/>
      <c r="BQ124" s="78"/>
      <c r="BR124" s="78"/>
    </row>
    <row r="125" spans="1:70" x14ac:dyDescent="0.25">
      <c r="A125" s="160" t="s">
        <v>486</v>
      </c>
      <c r="B125" s="94">
        <f t="shared" si="63"/>
        <v>105.4</v>
      </c>
      <c r="C125" s="94">
        <f t="shared" si="64"/>
        <v>63.063600000000001</v>
      </c>
      <c r="D125" s="74">
        <f t="shared" ref="D125:D134" si="94">C125/B125*100</f>
        <v>59.832637571157491</v>
      </c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8"/>
      <c r="Q125" s="74"/>
      <c r="R125" s="74"/>
      <c r="S125" s="74"/>
      <c r="T125" s="74"/>
      <c r="U125" s="74"/>
      <c r="V125" s="78"/>
      <c r="W125" s="74"/>
      <c r="X125" s="74"/>
      <c r="Y125" s="78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>
        <v>105.4</v>
      </c>
      <c r="AY125" s="74">
        <v>63.063600000000001</v>
      </c>
      <c r="AZ125" s="74">
        <f t="shared" si="91"/>
        <v>59.832637571157491</v>
      </c>
      <c r="BA125" s="74"/>
      <c r="BB125" s="74"/>
      <c r="BC125" s="74"/>
      <c r="BD125" s="74"/>
      <c r="BE125" s="74"/>
      <c r="BF125" s="78"/>
      <c r="BG125" s="74"/>
      <c r="BH125" s="74"/>
      <c r="BI125" s="78"/>
      <c r="BJ125" s="74"/>
      <c r="BK125" s="74"/>
      <c r="BL125" s="78"/>
      <c r="BM125" s="74"/>
      <c r="BN125" s="74"/>
      <c r="BO125" s="78"/>
      <c r="BP125" s="74"/>
      <c r="BQ125" s="74"/>
      <c r="BR125" s="78"/>
    </row>
    <row r="126" spans="1:70" x14ac:dyDescent="0.25">
      <c r="A126" s="160" t="s">
        <v>487</v>
      </c>
      <c r="B126" s="94">
        <f t="shared" si="63"/>
        <v>105.4</v>
      </c>
      <c r="C126" s="94">
        <f t="shared" si="64"/>
        <v>61.687589999999993</v>
      </c>
      <c r="D126" s="74">
        <f t="shared" si="94"/>
        <v>58.527125237191647</v>
      </c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8"/>
      <c r="Q126" s="74"/>
      <c r="R126" s="74"/>
      <c r="S126" s="74"/>
      <c r="T126" s="74"/>
      <c r="U126" s="74"/>
      <c r="V126" s="78"/>
      <c r="W126" s="74"/>
      <c r="X126" s="74"/>
      <c r="Y126" s="78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>
        <v>105.4</v>
      </c>
      <c r="AY126" s="74">
        <v>61.687589999999993</v>
      </c>
      <c r="AZ126" s="74">
        <f t="shared" si="91"/>
        <v>58.527125237191647</v>
      </c>
      <c r="BA126" s="74"/>
      <c r="BB126" s="74"/>
      <c r="BC126" s="74"/>
      <c r="BD126" s="74"/>
      <c r="BE126" s="74"/>
      <c r="BF126" s="78"/>
      <c r="BG126" s="74"/>
      <c r="BH126" s="74"/>
      <c r="BI126" s="78"/>
      <c r="BJ126" s="74"/>
      <c r="BK126" s="74"/>
      <c r="BL126" s="78"/>
      <c r="BM126" s="74"/>
      <c r="BN126" s="74"/>
      <c r="BO126" s="78"/>
      <c r="BP126" s="74"/>
      <c r="BQ126" s="74"/>
      <c r="BR126" s="78"/>
    </row>
    <row r="127" spans="1:70" x14ac:dyDescent="0.25">
      <c r="A127" s="160" t="s">
        <v>488</v>
      </c>
      <c r="B127" s="94">
        <f t="shared" si="63"/>
        <v>263.60000000000002</v>
      </c>
      <c r="C127" s="94">
        <f t="shared" si="64"/>
        <v>143.77707000000001</v>
      </c>
      <c r="D127" s="74">
        <f t="shared" si="94"/>
        <v>54.543653262518966</v>
      </c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8"/>
      <c r="Q127" s="74"/>
      <c r="R127" s="74"/>
      <c r="S127" s="74"/>
      <c r="T127" s="74"/>
      <c r="U127" s="74"/>
      <c r="V127" s="78"/>
      <c r="W127" s="74"/>
      <c r="X127" s="74"/>
      <c r="Y127" s="78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>
        <v>263.60000000000002</v>
      </c>
      <c r="AY127" s="74">
        <v>143.77707000000001</v>
      </c>
      <c r="AZ127" s="74">
        <f t="shared" si="91"/>
        <v>54.543653262518966</v>
      </c>
      <c r="BA127" s="74"/>
      <c r="BB127" s="74"/>
      <c r="BC127" s="74"/>
      <c r="BD127" s="74"/>
      <c r="BE127" s="74"/>
      <c r="BF127" s="78"/>
      <c r="BG127" s="74"/>
      <c r="BH127" s="74"/>
      <c r="BI127" s="78"/>
      <c r="BJ127" s="74"/>
      <c r="BK127" s="74"/>
      <c r="BL127" s="78"/>
      <c r="BM127" s="74"/>
      <c r="BN127" s="74"/>
      <c r="BO127" s="78"/>
      <c r="BP127" s="74"/>
      <c r="BQ127" s="74"/>
      <c r="BR127" s="78"/>
    </row>
    <row r="128" spans="1:70" x14ac:dyDescent="0.25">
      <c r="A128" s="160" t="s">
        <v>489</v>
      </c>
      <c r="B128" s="94">
        <f t="shared" si="63"/>
        <v>105.4</v>
      </c>
      <c r="C128" s="94">
        <f t="shared" si="64"/>
        <v>62.472079999999998</v>
      </c>
      <c r="D128" s="74">
        <f t="shared" si="94"/>
        <v>59.271423149905125</v>
      </c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8"/>
      <c r="Q128" s="74"/>
      <c r="R128" s="74"/>
      <c r="S128" s="74"/>
      <c r="T128" s="74"/>
      <c r="U128" s="74"/>
      <c r="V128" s="78"/>
      <c r="W128" s="74"/>
      <c r="X128" s="74"/>
      <c r="Y128" s="78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>
        <v>105.4</v>
      </c>
      <c r="AY128" s="74">
        <v>62.472079999999998</v>
      </c>
      <c r="AZ128" s="74">
        <f t="shared" si="91"/>
        <v>59.271423149905125</v>
      </c>
      <c r="BA128" s="74"/>
      <c r="BB128" s="74"/>
      <c r="BC128" s="74"/>
      <c r="BD128" s="74"/>
      <c r="BE128" s="74"/>
      <c r="BF128" s="78"/>
      <c r="BG128" s="74"/>
      <c r="BH128" s="74"/>
      <c r="BI128" s="78"/>
      <c r="BJ128" s="74"/>
      <c r="BK128" s="74"/>
      <c r="BL128" s="78"/>
      <c r="BM128" s="74"/>
      <c r="BN128" s="74"/>
      <c r="BO128" s="78"/>
      <c r="BP128" s="74"/>
      <c r="BQ128" s="74"/>
      <c r="BR128" s="78"/>
    </row>
    <row r="129" spans="1:70" x14ac:dyDescent="0.25">
      <c r="A129" s="160" t="s">
        <v>308</v>
      </c>
      <c r="B129" s="94">
        <f t="shared" si="63"/>
        <v>263.60000000000002</v>
      </c>
      <c r="C129" s="94">
        <f t="shared" si="64"/>
        <v>162.88235</v>
      </c>
      <c r="D129" s="74">
        <f t="shared" si="94"/>
        <v>61.79148330804248</v>
      </c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8"/>
      <c r="Q129" s="74"/>
      <c r="R129" s="74"/>
      <c r="S129" s="74"/>
      <c r="T129" s="74"/>
      <c r="U129" s="74"/>
      <c r="V129" s="78"/>
      <c r="W129" s="74"/>
      <c r="X129" s="74"/>
      <c r="Y129" s="78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>
        <v>263.60000000000002</v>
      </c>
      <c r="AY129" s="74">
        <v>162.88235</v>
      </c>
      <c r="AZ129" s="74">
        <f t="shared" si="91"/>
        <v>61.79148330804248</v>
      </c>
      <c r="BA129" s="74"/>
      <c r="BB129" s="74"/>
      <c r="BC129" s="74"/>
      <c r="BD129" s="74"/>
      <c r="BE129" s="74"/>
      <c r="BF129" s="78"/>
      <c r="BG129" s="74"/>
      <c r="BH129" s="74"/>
      <c r="BI129" s="78"/>
      <c r="BJ129" s="74"/>
      <c r="BK129" s="74"/>
      <c r="BL129" s="78"/>
      <c r="BM129" s="74"/>
      <c r="BN129" s="74"/>
      <c r="BO129" s="78"/>
      <c r="BP129" s="74"/>
      <c r="BQ129" s="74"/>
      <c r="BR129" s="78"/>
    </row>
    <row r="130" spans="1:70" x14ac:dyDescent="0.25">
      <c r="A130" s="160" t="s">
        <v>490</v>
      </c>
      <c r="B130" s="94">
        <f t="shared" si="63"/>
        <v>105.4</v>
      </c>
      <c r="C130" s="94">
        <f t="shared" si="64"/>
        <v>56.631180000000001</v>
      </c>
      <c r="D130" s="74">
        <f t="shared" si="94"/>
        <v>53.729772296015177</v>
      </c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8"/>
      <c r="Q130" s="74"/>
      <c r="R130" s="74"/>
      <c r="S130" s="74"/>
      <c r="T130" s="74"/>
      <c r="U130" s="74"/>
      <c r="V130" s="78"/>
      <c r="W130" s="74"/>
      <c r="X130" s="74"/>
      <c r="Y130" s="78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>
        <v>105.4</v>
      </c>
      <c r="AY130" s="74">
        <v>56.631180000000001</v>
      </c>
      <c r="AZ130" s="74">
        <f t="shared" si="91"/>
        <v>53.729772296015177</v>
      </c>
      <c r="BA130" s="74"/>
      <c r="BB130" s="74"/>
      <c r="BC130" s="74"/>
      <c r="BD130" s="74"/>
      <c r="BE130" s="74"/>
      <c r="BF130" s="78"/>
      <c r="BG130" s="74"/>
      <c r="BH130" s="74"/>
      <c r="BI130" s="78"/>
      <c r="BJ130" s="74"/>
      <c r="BK130" s="74"/>
      <c r="BL130" s="78"/>
      <c r="BM130" s="74"/>
      <c r="BN130" s="74"/>
      <c r="BO130" s="78"/>
      <c r="BP130" s="74"/>
      <c r="BQ130" s="74"/>
      <c r="BR130" s="78"/>
    </row>
    <row r="131" spans="1:70" x14ac:dyDescent="0.25">
      <c r="A131" s="160" t="s">
        <v>632</v>
      </c>
      <c r="B131" s="94">
        <f t="shared" si="63"/>
        <v>105.4</v>
      </c>
      <c r="C131" s="94">
        <f t="shared" si="64"/>
        <v>46.32741</v>
      </c>
      <c r="D131" s="74">
        <f t="shared" si="94"/>
        <v>43.953899430740037</v>
      </c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8"/>
      <c r="Q131" s="74"/>
      <c r="R131" s="74"/>
      <c r="S131" s="74"/>
      <c r="T131" s="74"/>
      <c r="U131" s="74"/>
      <c r="V131" s="78"/>
      <c r="W131" s="74"/>
      <c r="X131" s="74"/>
      <c r="Y131" s="78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>
        <v>105.4</v>
      </c>
      <c r="AY131" s="74">
        <v>46.32741</v>
      </c>
      <c r="AZ131" s="74">
        <f t="shared" si="91"/>
        <v>43.953899430740037</v>
      </c>
      <c r="BA131" s="74"/>
      <c r="BB131" s="74"/>
      <c r="BC131" s="74"/>
      <c r="BD131" s="74"/>
      <c r="BE131" s="74"/>
      <c r="BF131" s="78"/>
      <c r="BG131" s="74"/>
      <c r="BH131" s="74"/>
      <c r="BI131" s="78"/>
      <c r="BJ131" s="74"/>
      <c r="BK131" s="74"/>
      <c r="BL131" s="78"/>
      <c r="BM131" s="74"/>
      <c r="BN131" s="74"/>
      <c r="BO131" s="78"/>
      <c r="BP131" s="74"/>
      <c r="BQ131" s="74"/>
      <c r="BR131" s="78"/>
    </row>
    <row r="132" spans="1:70" x14ac:dyDescent="0.25">
      <c r="A132" s="160" t="s">
        <v>491</v>
      </c>
      <c r="B132" s="94">
        <f t="shared" si="63"/>
        <v>105.4</v>
      </c>
      <c r="C132" s="94">
        <f t="shared" si="64"/>
        <v>55.764609999999998</v>
      </c>
      <c r="D132" s="74">
        <f t="shared" si="94"/>
        <v>52.90759962049335</v>
      </c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8"/>
      <c r="Q132" s="74"/>
      <c r="R132" s="74"/>
      <c r="S132" s="74"/>
      <c r="T132" s="74"/>
      <c r="U132" s="74"/>
      <c r="V132" s="78"/>
      <c r="W132" s="74"/>
      <c r="X132" s="74"/>
      <c r="Y132" s="78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>
        <v>105.4</v>
      </c>
      <c r="AY132" s="74">
        <v>55.764609999999998</v>
      </c>
      <c r="AZ132" s="74">
        <f t="shared" si="91"/>
        <v>52.90759962049335</v>
      </c>
      <c r="BA132" s="74"/>
      <c r="BB132" s="74"/>
      <c r="BC132" s="74"/>
      <c r="BD132" s="74"/>
      <c r="BE132" s="74"/>
      <c r="BF132" s="78"/>
      <c r="BG132" s="74"/>
      <c r="BH132" s="74"/>
      <c r="BI132" s="78"/>
      <c r="BJ132" s="74"/>
      <c r="BK132" s="74"/>
      <c r="BL132" s="78"/>
      <c r="BM132" s="74"/>
      <c r="BN132" s="74"/>
      <c r="BO132" s="78"/>
      <c r="BP132" s="74"/>
      <c r="BQ132" s="74"/>
      <c r="BR132" s="78"/>
    </row>
    <row r="133" spans="1:70" x14ac:dyDescent="0.25">
      <c r="A133" s="160" t="s">
        <v>492</v>
      </c>
      <c r="B133" s="94">
        <f t="shared" si="63"/>
        <v>105.4</v>
      </c>
      <c r="C133" s="94">
        <f t="shared" si="64"/>
        <v>60.327260000000003</v>
      </c>
      <c r="D133" s="74">
        <f t="shared" si="94"/>
        <v>57.236489563567361</v>
      </c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8"/>
      <c r="Q133" s="74"/>
      <c r="R133" s="74"/>
      <c r="S133" s="74"/>
      <c r="T133" s="74"/>
      <c r="U133" s="74"/>
      <c r="V133" s="78"/>
      <c r="W133" s="74"/>
      <c r="X133" s="74"/>
      <c r="Y133" s="78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>
        <v>105.4</v>
      </c>
      <c r="AY133" s="74">
        <v>60.327260000000003</v>
      </c>
      <c r="AZ133" s="74">
        <f t="shared" si="91"/>
        <v>57.236489563567361</v>
      </c>
      <c r="BA133" s="74"/>
      <c r="BB133" s="74"/>
      <c r="BC133" s="74"/>
      <c r="BD133" s="74"/>
      <c r="BE133" s="74"/>
      <c r="BF133" s="78"/>
      <c r="BG133" s="74"/>
      <c r="BH133" s="74"/>
      <c r="BI133" s="78"/>
      <c r="BJ133" s="74"/>
      <c r="BK133" s="74"/>
      <c r="BL133" s="78"/>
      <c r="BM133" s="74"/>
      <c r="BN133" s="74"/>
      <c r="BO133" s="78"/>
      <c r="BP133" s="74"/>
      <c r="BQ133" s="74"/>
      <c r="BR133" s="78"/>
    </row>
    <row r="134" spans="1:70" x14ac:dyDescent="0.25">
      <c r="A134" s="160" t="s">
        <v>493</v>
      </c>
      <c r="B134" s="94">
        <f t="shared" si="63"/>
        <v>105.4</v>
      </c>
      <c r="C134" s="94">
        <f t="shared" si="64"/>
        <v>68.468419999999995</v>
      </c>
      <c r="D134" s="74">
        <f t="shared" si="94"/>
        <v>64.960550284629974</v>
      </c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8"/>
      <c r="Q134" s="74"/>
      <c r="R134" s="74"/>
      <c r="S134" s="74"/>
      <c r="T134" s="74"/>
      <c r="U134" s="74"/>
      <c r="V134" s="78"/>
      <c r="W134" s="74"/>
      <c r="X134" s="74"/>
      <c r="Y134" s="78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>
        <v>105.4</v>
      </c>
      <c r="AY134" s="74">
        <v>68.468419999999995</v>
      </c>
      <c r="AZ134" s="74">
        <f t="shared" si="91"/>
        <v>64.960550284629974</v>
      </c>
      <c r="BA134" s="74"/>
      <c r="BB134" s="74"/>
      <c r="BC134" s="74"/>
      <c r="BD134" s="74"/>
      <c r="BE134" s="74"/>
      <c r="BF134" s="78"/>
      <c r="BG134" s="74"/>
      <c r="BH134" s="74"/>
      <c r="BI134" s="78"/>
      <c r="BJ134" s="74"/>
      <c r="BK134" s="74"/>
      <c r="BL134" s="78"/>
      <c r="BM134" s="74"/>
      <c r="BN134" s="74"/>
      <c r="BO134" s="78"/>
      <c r="BP134" s="74"/>
      <c r="BQ134" s="74"/>
      <c r="BR134" s="78"/>
    </row>
    <row r="135" spans="1:70" x14ac:dyDescent="0.25">
      <c r="A135" s="160" t="s">
        <v>631</v>
      </c>
      <c r="B135" s="94">
        <f t="shared" si="63"/>
        <v>0</v>
      </c>
      <c r="C135" s="94">
        <f t="shared" si="64"/>
        <v>0</v>
      </c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8"/>
      <c r="Q135" s="74"/>
      <c r="R135" s="74"/>
      <c r="S135" s="74"/>
      <c r="T135" s="74"/>
      <c r="U135" s="74"/>
      <c r="V135" s="78"/>
      <c r="W135" s="74"/>
      <c r="X135" s="74"/>
      <c r="Y135" s="78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8"/>
      <c r="BG135" s="74"/>
      <c r="BH135" s="74"/>
      <c r="BI135" s="78"/>
      <c r="BJ135" s="74"/>
      <c r="BK135" s="74"/>
      <c r="BL135" s="78"/>
      <c r="BM135" s="74"/>
      <c r="BN135" s="74"/>
      <c r="BO135" s="78"/>
      <c r="BP135" s="74"/>
      <c r="BQ135" s="74"/>
      <c r="BR135" s="78"/>
    </row>
    <row r="136" spans="1:70" x14ac:dyDescent="0.25">
      <c r="A136" s="160" t="s">
        <v>494</v>
      </c>
      <c r="B136" s="94">
        <f t="shared" si="63"/>
        <v>105.4</v>
      </c>
      <c r="C136" s="94">
        <f t="shared" si="64"/>
        <v>60.64508</v>
      </c>
      <c r="D136" s="74">
        <f>C136/B136*100</f>
        <v>57.538026565464897</v>
      </c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8"/>
      <c r="Q136" s="74"/>
      <c r="R136" s="74"/>
      <c r="S136" s="74"/>
      <c r="T136" s="74"/>
      <c r="U136" s="74"/>
      <c r="V136" s="78"/>
      <c r="W136" s="74"/>
      <c r="X136" s="74"/>
      <c r="Y136" s="78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>
        <v>105.4</v>
      </c>
      <c r="AY136" s="74">
        <v>60.64508</v>
      </c>
      <c r="AZ136" s="74">
        <f>AY136/AX136*100</f>
        <v>57.538026565464897</v>
      </c>
      <c r="BA136" s="74"/>
      <c r="BB136" s="74"/>
      <c r="BC136" s="74"/>
      <c r="BD136" s="74"/>
      <c r="BE136" s="74"/>
      <c r="BF136" s="78"/>
      <c r="BG136" s="74"/>
      <c r="BH136" s="74"/>
      <c r="BI136" s="78"/>
      <c r="BJ136" s="74"/>
      <c r="BK136" s="74"/>
      <c r="BL136" s="78"/>
      <c r="BM136" s="74"/>
      <c r="BN136" s="74"/>
      <c r="BO136" s="78"/>
      <c r="BP136" s="74"/>
      <c r="BQ136" s="74"/>
      <c r="BR136" s="78"/>
    </row>
    <row r="137" spans="1:70" s="118" customFormat="1" ht="31.5" x14ac:dyDescent="0.25">
      <c r="A137" s="161" t="s">
        <v>313</v>
      </c>
      <c r="B137" s="103">
        <f t="shared" si="63"/>
        <v>491863.69999999995</v>
      </c>
      <c r="C137" s="103">
        <f t="shared" si="64"/>
        <v>345395.02424999996</v>
      </c>
      <c r="D137" s="92">
        <f t="shared" ref="D137" si="95">C137/B137*100</f>
        <v>70.221694394199048</v>
      </c>
      <c r="E137" s="92">
        <f>SUM(E138:E148)</f>
        <v>525</v>
      </c>
      <c r="F137" s="92">
        <f t="shared" ref="F137:BK137" si="96">SUM(F138:F148)</f>
        <v>375.10199999999998</v>
      </c>
      <c r="G137" s="92">
        <f t="shared" si="19"/>
        <v>71.448000000000008</v>
      </c>
      <c r="H137" s="92">
        <f t="shared" si="96"/>
        <v>342.8</v>
      </c>
      <c r="I137" s="92">
        <f t="shared" si="96"/>
        <v>222.43501000000001</v>
      </c>
      <c r="J137" s="92">
        <f t="shared" si="27"/>
        <v>64.887692532088678</v>
      </c>
      <c r="K137" s="92">
        <f t="shared" si="96"/>
        <v>7757.4</v>
      </c>
      <c r="L137" s="92">
        <f t="shared" si="96"/>
        <v>4951.3864599999997</v>
      </c>
      <c r="M137" s="92">
        <f t="shared" si="28"/>
        <v>63.82791218707299</v>
      </c>
      <c r="N137" s="92">
        <f t="shared" si="96"/>
        <v>93110.1</v>
      </c>
      <c r="O137" s="92">
        <f t="shared" si="96"/>
        <v>63681.833749999998</v>
      </c>
      <c r="P137" s="92">
        <f t="shared" si="8"/>
        <v>68.394120240446526</v>
      </c>
      <c r="Q137" s="92">
        <f t="shared" si="96"/>
        <v>6022.8</v>
      </c>
      <c r="R137" s="92">
        <f t="shared" si="96"/>
        <v>2978.1870199999998</v>
      </c>
      <c r="S137" s="92">
        <f t="shared" si="20"/>
        <v>49.448545859068865</v>
      </c>
      <c r="T137" s="92">
        <f t="shared" si="96"/>
        <v>279.8</v>
      </c>
      <c r="U137" s="92">
        <f t="shared" si="96"/>
        <v>144.91819000000001</v>
      </c>
      <c r="V137" s="92">
        <f t="shared" si="21"/>
        <v>51.793491779842746</v>
      </c>
      <c r="W137" s="92">
        <f t="shared" si="96"/>
        <v>343191.2</v>
      </c>
      <c r="X137" s="92">
        <f t="shared" si="96"/>
        <v>247116.55384000001</v>
      </c>
      <c r="Y137" s="92">
        <f t="shared" si="29"/>
        <v>72.005504173766681</v>
      </c>
      <c r="Z137" s="92">
        <f t="shared" si="96"/>
        <v>1069.7</v>
      </c>
      <c r="AA137" s="92">
        <f t="shared" si="96"/>
        <v>754.10404000000005</v>
      </c>
      <c r="AB137" s="91">
        <f t="shared" si="67"/>
        <v>70.496778536038136</v>
      </c>
      <c r="AC137" s="92">
        <f t="shared" si="96"/>
        <v>271.10000000000002</v>
      </c>
      <c r="AD137" s="92">
        <f t="shared" si="96"/>
        <v>0</v>
      </c>
      <c r="AE137" s="92">
        <f t="shared" si="96"/>
        <v>0</v>
      </c>
      <c r="AF137" s="92">
        <f t="shared" si="96"/>
        <v>713.1</v>
      </c>
      <c r="AG137" s="92">
        <f t="shared" si="96"/>
        <v>498.83749</v>
      </c>
      <c r="AH137" s="92">
        <f t="shared" si="96"/>
        <v>69.953371196185671</v>
      </c>
      <c r="AI137" s="92">
        <f t="shared" si="96"/>
        <v>5955.4</v>
      </c>
      <c r="AJ137" s="92">
        <f t="shared" si="96"/>
        <v>3084.2507700000001</v>
      </c>
      <c r="AK137" s="92">
        <f t="shared" si="96"/>
        <v>51.789145481411836</v>
      </c>
      <c r="AL137" s="92">
        <f t="shared" si="96"/>
        <v>713.1</v>
      </c>
      <c r="AM137" s="92">
        <f t="shared" si="96"/>
        <v>476.48727000000002</v>
      </c>
      <c r="AN137" s="92">
        <f t="shared" si="96"/>
        <v>66.819137568363487</v>
      </c>
      <c r="AO137" s="92">
        <f t="shared" si="96"/>
        <v>356.6</v>
      </c>
      <c r="AP137" s="92">
        <f t="shared" si="96"/>
        <v>262.01956000000001</v>
      </c>
      <c r="AQ137" s="92">
        <f t="shared" si="96"/>
        <v>73.47716208637128</v>
      </c>
      <c r="AR137" s="92">
        <f t="shared" si="96"/>
        <v>1910.7</v>
      </c>
      <c r="AS137" s="92">
        <f t="shared" si="96"/>
        <v>1432.8</v>
      </c>
      <c r="AT137" s="92">
        <f t="shared" si="34"/>
        <v>74.988224211022143</v>
      </c>
      <c r="AU137" s="92">
        <f t="shared" si="96"/>
        <v>1426.3</v>
      </c>
      <c r="AV137" s="92">
        <f t="shared" si="96"/>
        <v>907.55736999999999</v>
      </c>
      <c r="AW137" s="92">
        <f>AV137/AU137*100</f>
        <v>63.630187898759026</v>
      </c>
      <c r="AX137" s="92">
        <f t="shared" si="96"/>
        <v>1476</v>
      </c>
      <c r="AY137" s="92">
        <f t="shared" si="96"/>
        <v>944.99706000000003</v>
      </c>
      <c r="AZ137" s="91">
        <f t="shared" ref="AZ137" si="97">AY137/AX137*100</f>
        <v>64.024191056910567</v>
      </c>
      <c r="BA137" s="92">
        <f t="shared" si="96"/>
        <v>337</v>
      </c>
      <c r="BB137" s="92">
        <f t="shared" si="96"/>
        <v>167.375</v>
      </c>
      <c r="BC137" s="92">
        <f t="shared" si="96"/>
        <v>49.666172106824924</v>
      </c>
      <c r="BD137" s="92">
        <f t="shared" si="96"/>
        <v>356.6</v>
      </c>
      <c r="BE137" s="92">
        <f t="shared" si="96"/>
        <v>248.61517000000001</v>
      </c>
      <c r="BF137" s="92">
        <f t="shared" si="69"/>
        <v>69.718219293325859</v>
      </c>
      <c r="BG137" s="92">
        <f t="shared" si="96"/>
        <v>25292.799999999999</v>
      </c>
      <c r="BH137" s="92">
        <f t="shared" si="96"/>
        <v>16726.42425</v>
      </c>
      <c r="BI137" s="92">
        <f t="shared" si="12"/>
        <v>66.131168751581484</v>
      </c>
      <c r="BJ137" s="92">
        <f t="shared" si="96"/>
        <v>724.4</v>
      </c>
      <c r="BK137" s="92">
        <f t="shared" si="96"/>
        <v>389.34</v>
      </c>
      <c r="BL137" s="92">
        <f t="shared" si="70"/>
        <v>53.746548868028711</v>
      </c>
      <c r="BM137" s="92">
        <f t="shared" ref="BM137:BN137" si="98">SUM(BM138:BM148)</f>
        <v>31.8</v>
      </c>
      <c r="BN137" s="92">
        <f t="shared" si="98"/>
        <v>31.8</v>
      </c>
      <c r="BO137" s="92">
        <f t="shared" ref="BO137:BO138" si="99">BN137/BM137*100</f>
        <v>100</v>
      </c>
      <c r="BP137" s="92"/>
      <c r="BQ137" s="92"/>
      <c r="BR137" s="92"/>
    </row>
    <row r="138" spans="1:70" x14ac:dyDescent="0.25">
      <c r="A138" s="160" t="s">
        <v>312</v>
      </c>
      <c r="B138" s="94">
        <f t="shared" si="63"/>
        <v>490387.69999999995</v>
      </c>
      <c r="C138" s="94">
        <f t="shared" si="64"/>
        <v>344450.02718999994</v>
      </c>
      <c r="D138" s="78">
        <f t="shared" si="1"/>
        <v>70.240348032791189</v>
      </c>
      <c r="E138" s="78">
        <v>525</v>
      </c>
      <c r="F138" s="78">
        <v>375.10199999999998</v>
      </c>
      <c r="G138" s="78">
        <f t="shared" si="19"/>
        <v>71.448000000000008</v>
      </c>
      <c r="H138" s="78">
        <v>342.8</v>
      </c>
      <c r="I138" s="78">
        <v>222.43501000000001</v>
      </c>
      <c r="J138" s="78">
        <f t="shared" si="27"/>
        <v>64.887692532088678</v>
      </c>
      <c r="K138" s="78">
        <v>7757.4</v>
      </c>
      <c r="L138" s="78">
        <v>4951.3864599999997</v>
      </c>
      <c r="M138" s="78">
        <f t="shared" si="28"/>
        <v>63.82791218707299</v>
      </c>
      <c r="N138" s="78">
        <v>93110.1</v>
      </c>
      <c r="O138" s="78">
        <v>63681.833749999998</v>
      </c>
      <c r="P138" s="78">
        <f t="shared" si="8"/>
        <v>68.394120240446526</v>
      </c>
      <c r="Q138" s="78">
        <v>6022.8</v>
      </c>
      <c r="R138" s="78">
        <v>2978.1870199999998</v>
      </c>
      <c r="S138" s="78">
        <f t="shared" si="20"/>
        <v>49.448545859068865</v>
      </c>
      <c r="T138" s="78">
        <v>279.8</v>
      </c>
      <c r="U138" s="78">
        <v>144.91819000000001</v>
      </c>
      <c r="V138" s="78">
        <f t="shared" si="21"/>
        <v>51.793491779842746</v>
      </c>
      <c r="W138" s="78">
        <v>343191.2</v>
      </c>
      <c r="X138" s="78">
        <v>247116.55384000001</v>
      </c>
      <c r="Y138" s="78">
        <f t="shared" si="29"/>
        <v>72.005504173766681</v>
      </c>
      <c r="Z138" s="78">
        <v>1069.7</v>
      </c>
      <c r="AA138" s="78">
        <v>754.10404000000005</v>
      </c>
      <c r="AB138" s="74">
        <f t="shared" si="67"/>
        <v>70.496778536038136</v>
      </c>
      <c r="AC138" s="74">
        <v>271.10000000000002</v>
      </c>
      <c r="AD138" s="78"/>
      <c r="AE138" s="78"/>
      <c r="AF138" s="78">
        <v>713.1</v>
      </c>
      <c r="AG138" s="78">
        <v>498.83749</v>
      </c>
      <c r="AH138" s="78">
        <f t="shared" si="30"/>
        <v>69.953371196185671</v>
      </c>
      <c r="AI138" s="78">
        <v>5955.4</v>
      </c>
      <c r="AJ138" s="78">
        <v>3084.2507700000001</v>
      </c>
      <c r="AK138" s="78">
        <f t="shared" si="31"/>
        <v>51.789145481411836</v>
      </c>
      <c r="AL138" s="78">
        <v>713.1</v>
      </c>
      <c r="AM138" s="78">
        <v>476.48727000000002</v>
      </c>
      <c r="AN138" s="78">
        <f t="shared" si="32"/>
        <v>66.819137568363487</v>
      </c>
      <c r="AO138" s="78">
        <v>356.6</v>
      </c>
      <c r="AP138" s="78">
        <v>262.01956000000001</v>
      </c>
      <c r="AQ138" s="78">
        <f t="shared" si="33"/>
        <v>73.47716208637128</v>
      </c>
      <c r="AR138" s="78">
        <v>1910.7</v>
      </c>
      <c r="AS138" s="78">
        <v>1432.8</v>
      </c>
      <c r="AT138" s="78">
        <f t="shared" si="34"/>
        <v>74.988224211022143</v>
      </c>
      <c r="AU138" s="78">
        <v>1426.3</v>
      </c>
      <c r="AV138" s="78">
        <v>907.55736999999999</v>
      </c>
      <c r="AW138" s="78">
        <f>AV138/AU138*100</f>
        <v>63.630187898759026</v>
      </c>
      <c r="AX138" s="78"/>
      <c r="AY138" s="78"/>
      <c r="AZ138" s="74"/>
      <c r="BA138" s="78">
        <v>337</v>
      </c>
      <c r="BB138" s="78">
        <v>167.375</v>
      </c>
      <c r="BC138" s="78">
        <f t="shared" si="35"/>
        <v>49.666172106824924</v>
      </c>
      <c r="BD138" s="78">
        <v>356.6</v>
      </c>
      <c r="BE138" s="78">
        <v>248.61517000000001</v>
      </c>
      <c r="BF138" s="78">
        <f t="shared" si="69"/>
        <v>69.718219293325859</v>
      </c>
      <c r="BG138" s="78">
        <v>25292.799999999999</v>
      </c>
      <c r="BH138" s="78">
        <v>16726.42425</v>
      </c>
      <c r="BI138" s="78">
        <f t="shared" si="12"/>
        <v>66.131168751581484</v>
      </c>
      <c r="BJ138" s="78">
        <v>724.4</v>
      </c>
      <c r="BK138" s="78">
        <v>389.34</v>
      </c>
      <c r="BL138" s="78">
        <f t="shared" si="70"/>
        <v>53.746548868028711</v>
      </c>
      <c r="BM138" s="78">
        <v>31.8</v>
      </c>
      <c r="BN138" s="78">
        <v>31.8</v>
      </c>
      <c r="BO138" s="78">
        <f t="shared" si="99"/>
        <v>100</v>
      </c>
      <c r="BP138" s="78"/>
      <c r="BQ138" s="78"/>
      <c r="BR138" s="78"/>
    </row>
    <row r="139" spans="1:70" x14ac:dyDescent="0.25">
      <c r="A139" s="160" t="s">
        <v>496</v>
      </c>
      <c r="B139" s="94">
        <f t="shared" si="63"/>
        <v>105.4</v>
      </c>
      <c r="C139" s="94">
        <f t="shared" si="64"/>
        <v>67.576490000000007</v>
      </c>
      <c r="D139" s="74">
        <f>C139/B139*100</f>
        <v>64.114316888045536</v>
      </c>
      <c r="E139" s="74"/>
      <c r="F139" s="74"/>
      <c r="G139" s="74"/>
      <c r="H139" s="74"/>
      <c r="I139" s="74"/>
      <c r="J139" s="78"/>
      <c r="K139" s="74"/>
      <c r="L139" s="74"/>
      <c r="M139" s="78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8"/>
      <c r="AU139" s="74"/>
      <c r="AV139" s="74"/>
      <c r="AW139" s="74"/>
      <c r="AX139" s="74">
        <v>105.4</v>
      </c>
      <c r="AY139" s="74">
        <v>67.576490000000007</v>
      </c>
      <c r="AZ139" s="74">
        <f>AY139/AX139*100</f>
        <v>64.114316888045536</v>
      </c>
      <c r="BA139" s="74"/>
      <c r="BB139" s="74"/>
      <c r="BC139" s="74"/>
      <c r="BD139" s="74"/>
      <c r="BE139" s="74"/>
      <c r="BF139" s="78"/>
      <c r="BG139" s="74"/>
      <c r="BH139" s="74"/>
      <c r="BI139" s="74"/>
      <c r="BJ139" s="74"/>
      <c r="BK139" s="74"/>
      <c r="BL139" s="78"/>
      <c r="BM139" s="74"/>
      <c r="BN139" s="74"/>
      <c r="BO139" s="78"/>
      <c r="BP139" s="74"/>
      <c r="BQ139" s="74"/>
      <c r="BR139" s="78"/>
    </row>
    <row r="140" spans="1:70" x14ac:dyDescent="0.25">
      <c r="A140" s="160" t="s">
        <v>497</v>
      </c>
      <c r="B140" s="94">
        <f t="shared" si="63"/>
        <v>263.60000000000002</v>
      </c>
      <c r="C140" s="94">
        <f t="shared" si="64"/>
        <v>179.31241</v>
      </c>
      <c r="D140" s="74">
        <f>C140/B140*100</f>
        <v>68.024434749620639</v>
      </c>
      <c r="E140" s="74"/>
      <c r="F140" s="74"/>
      <c r="G140" s="74"/>
      <c r="H140" s="74"/>
      <c r="I140" s="74"/>
      <c r="J140" s="78"/>
      <c r="K140" s="74"/>
      <c r="L140" s="74"/>
      <c r="M140" s="78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8"/>
      <c r="AU140" s="74"/>
      <c r="AV140" s="74"/>
      <c r="AW140" s="74"/>
      <c r="AX140" s="74">
        <v>263.60000000000002</v>
      </c>
      <c r="AY140" s="74">
        <v>179.31241</v>
      </c>
      <c r="AZ140" s="74">
        <f>AY140/AX140*100</f>
        <v>68.024434749620639</v>
      </c>
      <c r="BA140" s="74"/>
      <c r="BB140" s="74"/>
      <c r="BC140" s="74"/>
      <c r="BD140" s="74"/>
      <c r="BE140" s="74"/>
      <c r="BF140" s="78"/>
      <c r="BG140" s="74"/>
      <c r="BH140" s="74"/>
      <c r="BI140" s="74"/>
      <c r="BJ140" s="74"/>
      <c r="BK140" s="74"/>
      <c r="BL140" s="78"/>
      <c r="BM140" s="74"/>
      <c r="BN140" s="74"/>
      <c r="BO140" s="78"/>
      <c r="BP140" s="74"/>
      <c r="BQ140" s="74"/>
      <c r="BR140" s="78"/>
    </row>
    <row r="141" spans="1:70" x14ac:dyDescent="0.25">
      <c r="A141" s="160" t="s">
        <v>633</v>
      </c>
      <c r="B141" s="94">
        <f t="shared" si="63"/>
        <v>0</v>
      </c>
      <c r="C141" s="94">
        <f t="shared" si="64"/>
        <v>0</v>
      </c>
      <c r="D141" s="74"/>
      <c r="E141" s="74"/>
      <c r="F141" s="74"/>
      <c r="G141" s="74"/>
      <c r="H141" s="74"/>
      <c r="I141" s="74"/>
      <c r="J141" s="78"/>
      <c r="K141" s="74"/>
      <c r="L141" s="74"/>
      <c r="M141" s="78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8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8"/>
      <c r="BG141" s="74"/>
      <c r="BH141" s="74"/>
      <c r="BI141" s="74"/>
      <c r="BJ141" s="74"/>
      <c r="BK141" s="74"/>
      <c r="BL141" s="78"/>
      <c r="BM141" s="74"/>
      <c r="BN141" s="74"/>
      <c r="BO141" s="78"/>
      <c r="BP141" s="74"/>
      <c r="BQ141" s="74"/>
      <c r="BR141" s="78"/>
    </row>
    <row r="142" spans="1:70" x14ac:dyDescent="0.25">
      <c r="A142" s="160" t="s">
        <v>498</v>
      </c>
      <c r="B142" s="94">
        <f t="shared" ref="B142:B205" si="100">E142+H142+K142+N142+Q142+T142+W142+Z142+AC142+AF142+AI142+AL142+AO142+AR142+AU142+AX142+BA142+BD142+BG142+BJ142+BM142+BP142</f>
        <v>105.4</v>
      </c>
      <c r="C142" s="94">
        <f t="shared" ref="C142:C205" si="101">F142+I142+L142+O142+R142+U142+X142+AA142+AD142+AG142+AJ142+AM142+AP142+AS142+AV142+AY142+BB142+BE142+BH142+BK142+BN142+BQ142</f>
        <v>70.457750000000004</v>
      </c>
      <c r="D142" s="74">
        <f t="shared" ref="D142:D147" si="102">C142/B142*100</f>
        <v>66.847960151802653</v>
      </c>
      <c r="E142" s="74"/>
      <c r="F142" s="74"/>
      <c r="G142" s="74"/>
      <c r="H142" s="74"/>
      <c r="I142" s="74"/>
      <c r="J142" s="78"/>
      <c r="K142" s="74"/>
      <c r="L142" s="74"/>
      <c r="M142" s="78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8"/>
      <c r="AU142" s="74"/>
      <c r="AV142" s="74"/>
      <c r="AW142" s="74"/>
      <c r="AX142" s="74">
        <v>105.4</v>
      </c>
      <c r="AY142" s="74">
        <v>70.457750000000004</v>
      </c>
      <c r="AZ142" s="74">
        <f t="shared" ref="AZ142:AZ147" si="103">AY142/AX142*100</f>
        <v>66.847960151802653</v>
      </c>
      <c r="BA142" s="74"/>
      <c r="BB142" s="74"/>
      <c r="BC142" s="74"/>
      <c r="BD142" s="74"/>
      <c r="BE142" s="74"/>
      <c r="BF142" s="78"/>
      <c r="BG142" s="74"/>
      <c r="BH142" s="74"/>
      <c r="BI142" s="74"/>
      <c r="BJ142" s="74"/>
      <c r="BK142" s="74"/>
      <c r="BL142" s="78"/>
      <c r="BM142" s="74"/>
      <c r="BN142" s="74"/>
      <c r="BO142" s="78"/>
      <c r="BP142" s="74"/>
      <c r="BQ142" s="74"/>
      <c r="BR142" s="78"/>
    </row>
    <row r="143" spans="1:70" x14ac:dyDescent="0.25">
      <c r="A143" s="160" t="s">
        <v>499</v>
      </c>
      <c r="B143" s="94">
        <f t="shared" si="100"/>
        <v>105.4</v>
      </c>
      <c r="C143" s="94">
        <f t="shared" si="101"/>
        <v>55.998510000000003</v>
      </c>
      <c r="D143" s="74">
        <f t="shared" si="102"/>
        <v>53.129516129032261</v>
      </c>
      <c r="E143" s="74"/>
      <c r="F143" s="74"/>
      <c r="G143" s="74"/>
      <c r="H143" s="74"/>
      <c r="I143" s="74"/>
      <c r="J143" s="78"/>
      <c r="K143" s="74"/>
      <c r="L143" s="74"/>
      <c r="M143" s="78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8"/>
      <c r="AU143" s="74"/>
      <c r="AV143" s="74"/>
      <c r="AW143" s="74"/>
      <c r="AX143" s="74">
        <v>105.4</v>
      </c>
      <c r="AY143" s="74">
        <v>55.998510000000003</v>
      </c>
      <c r="AZ143" s="74">
        <f t="shared" si="103"/>
        <v>53.129516129032261</v>
      </c>
      <c r="BA143" s="74"/>
      <c r="BB143" s="74"/>
      <c r="BC143" s="74"/>
      <c r="BD143" s="74"/>
      <c r="BE143" s="74"/>
      <c r="BF143" s="78"/>
      <c r="BG143" s="74"/>
      <c r="BH143" s="74"/>
      <c r="BI143" s="74"/>
      <c r="BJ143" s="74"/>
      <c r="BK143" s="74"/>
      <c r="BL143" s="78"/>
      <c r="BM143" s="74"/>
      <c r="BN143" s="74"/>
      <c r="BO143" s="78"/>
      <c r="BP143" s="74"/>
      <c r="BQ143" s="74"/>
      <c r="BR143" s="78"/>
    </row>
    <row r="144" spans="1:70" x14ac:dyDescent="0.25">
      <c r="A144" s="160" t="s">
        <v>500</v>
      </c>
      <c r="B144" s="94">
        <f t="shared" si="100"/>
        <v>105.4</v>
      </c>
      <c r="C144" s="94">
        <f t="shared" si="101"/>
        <v>64.308350000000004</v>
      </c>
      <c r="D144" s="74">
        <f t="shared" si="102"/>
        <v>61.013614800759022</v>
      </c>
      <c r="E144" s="74"/>
      <c r="F144" s="74"/>
      <c r="G144" s="74"/>
      <c r="H144" s="74"/>
      <c r="I144" s="74"/>
      <c r="J144" s="78"/>
      <c r="K144" s="74"/>
      <c r="L144" s="74"/>
      <c r="M144" s="78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8"/>
      <c r="AU144" s="74"/>
      <c r="AV144" s="74"/>
      <c r="AW144" s="74"/>
      <c r="AX144" s="74">
        <v>105.4</v>
      </c>
      <c r="AY144" s="74">
        <v>64.308350000000004</v>
      </c>
      <c r="AZ144" s="74">
        <f t="shared" si="103"/>
        <v>61.013614800759022</v>
      </c>
      <c r="BA144" s="74"/>
      <c r="BB144" s="74"/>
      <c r="BC144" s="74"/>
      <c r="BD144" s="74"/>
      <c r="BE144" s="74"/>
      <c r="BF144" s="78"/>
      <c r="BG144" s="74"/>
      <c r="BH144" s="74"/>
      <c r="BI144" s="74"/>
      <c r="BJ144" s="74"/>
      <c r="BK144" s="74"/>
      <c r="BL144" s="78"/>
      <c r="BM144" s="74"/>
      <c r="BN144" s="74"/>
      <c r="BO144" s="78"/>
      <c r="BP144" s="74"/>
      <c r="BQ144" s="74"/>
      <c r="BR144" s="78"/>
    </row>
    <row r="145" spans="1:70" x14ac:dyDescent="0.25">
      <c r="A145" s="160" t="s">
        <v>501</v>
      </c>
      <c r="B145" s="94">
        <f t="shared" si="100"/>
        <v>263.60000000000002</v>
      </c>
      <c r="C145" s="94">
        <f t="shared" si="101"/>
        <v>177.70998</v>
      </c>
      <c r="D145" s="74">
        <f t="shared" si="102"/>
        <v>67.416532625189674</v>
      </c>
      <c r="E145" s="74"/>
      <c r="F145" s="74"/>
      <c r="G145" s="74"/>
      <c r="H145" s="74"/>
      <c r="I145" s="74"/>
      <c r="J145" s="78"/>
      <c r="K145" s="74"/>
      <c r="L145" s="74"/>
      <c r="M145" s="78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8"/>
      <c r="AU145" s="74"/>
      <c r="AV145" s="74"/>
      <c r="AW145" s="74"/>
      <c r="AX145" s="74">
        <v>263.60000000000002</v>
      </c>
      <c r="AY145" s="74">
        <v>177.70998</v>
      </c>
      <c r="AZ145" s="74">
        <f t="shared" si="103"/>
        <v>67.416532625189674</v>
      </c>
      <c r="BA145" s="74"/>
      <c r="BB145" s="74"/>
      <c r="BC145" s="74"/>
      <c r="BD145" s="74"/>
      <c r="BE145" s="74"/>
      <c r="BF145" s="78"/>
      <c r="BG145" s="74"/>
      <c r="BH145" s="74"/>
      <c r="BI145" s="74"/>
      <c r="BJ145" s="74"/>
      <c r="BK145" s="74"/>
      <c r="BL145" s="78"/>
      <c r="BM145" s="74"/>
      <c r="BN145" s="74"/>
      <c r="BO145" s="78"/>
      <c r="BP145" s="74"/>
      <c r="BQ145" s="74"/>
      <c r="BR145" s="78"/>
    </row>
    <row r="146" spans="1:70" x14ac:dyDescent="0.25">
      <c r="A146" s="160" t="s">
        <v>502</v>
      </c>
      <c r="B146" s="94">
        <f t="shared" si="100"/>
        <v>263.60000000000002</v>
      </c>
      <c r="C146" s="94">
        <f t="shared" si="101"/>
        <v>161.96532999999999</v>
      </c>
      <c r="D146" s="74">
        <f t="shared" si="102"/>
        <v>61.443600151745059</v>
      </c>
      <c r="E146" s="74"/>
      <c r="F146" s="74"/>
      <c r="G146" s="74"/>
      <c r="H146" s="74"/>
      <c r="I146" s="74"/>
      <c r="J146" s="78"/>
      <c r="K146" s="74"/>
      <c r="L146" s="74"/>
      <c r="M146" s="78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8"/>
      <c r="AU146" s="74"/>
      <c r="AV146" s="74"/>
      <c r="AW146" s="74"/>
      <c r="AX146" s="74">
        <v>263.60000000000002</v>
      </c>
      <c r="AY146" s="74">
        <v>161.96532999999999</v>
      </c>
      <c r="AZ146" s="74">
        <f t="shared" si="103"/>
        <v>61.443600151745059</v>
      </c>
      <c r="BA146" s="74"/>
      <c r="BB146" s="74"/>
      <c r="BC146" s="74"/>
      <c r="BD146" s="74"/>
      <c r="BE146" s="74"/>
      <c r="BF146" s="78"/>
      <c r="BG146" s="74"/>
      <c r="BH146" s="74"/>
      <c r="BI146" s="74"/>
      <c r="BJ146" s="74"/>
      <c r="BK146" s="74"/>
      <c r="BL146" s="78"/>
      <c r="BM146" s="74"/>
      <c r="BN146" s="74"/>
      <c r="BO146" s="78"/>
      <c r="BP146" s="74"/>
      <c r="BQ146" s="74"/>
      <c r="BR146" s="78"/>
    </row>
    <row r="147" spans="1:70" x14ac:dyDescent="0.25">
      <c r="A147" s="160" t="s">
        <v>503</v>
      </c>
      <c r="B147" s="94">
        <f t="shared" si="100"/>
        <v>263.60000000000002</v>
      </c>
      <c r="C147" s="94">
        <f t="shared" si="101"/>
        <v>167.66824</v>
      </c>
      <c r="D147" s="74">
        <f t="shared" si="102"/>
        <v>63.607071320182087</v>
      </c>
      <c r="E147" s="74"/>
      <c r="F147" s="74"/>
      <c r="G147" s="74"/>
      <c r="H147" s="74"/>
      <c r="I147" s="74"/>
      <c r="J147" s="78"/>
      <c r="K147" s="74"/>
      <c r="L147" s="74"/>
      <c r="M147" s="78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8"/>
      <c r="AU147" s="74"/>
      <c r="AV147" s="74"/>
      <c r="AW147" s="74"/>
      <c r="AX147" s="74">
        <v>263.60000000000002</v>
      </c>
      <c r="AY147" s="74">
        <v>167.66824</v>
      </c>
      <c r="AZ147" s="74">
        <f t="shared" si="103"/>
        <v>63.607071320182087</v>
      </c>
      <c r="BA147" s="74"/>
      <c r="BB147" s="74"/>
      <c r="BC147" s="74"/>
      <c r="BD147" s="74"/>
      <c r="BE147" s="74"/>
      <c r="BF147" s="78"/>
      <c r="BG147" s="74"/>
      <c r="BH147" s="74"/>
      <c r="BI147" s="74"/>
      <c r="BJ147" s="74"/>
      <c r="BK147" s="74"/>
      <c r="BL147" s="78"/>
      <c r="BM147" s="74"/>
      <c r="BN147" s="74"/>
      <c r="BO147" s="78"/>
      <c r="BP147" s="74"/>
      <c r="BQ147" s="74"/>
      <c r="BR147" s="78"/>
    </row>
    <row r="148" spans="1:70" x14ac:dyDescent="0.25">
      <c r="A148" s="160" t="s">
        <v>634</v>
      </c>
      <c r="B148" s="94">
        <f t="shared" si="100"/>
        <v>0</v>
      </c>
      <c r="C148" s="94">
        <f t="shared" si="101"/>
        <v>0</v>
      </c>
      <c r="D148" s="74"/>
      <c r="E148" s="74"/>
      <c r="F148" s="74"/>
      <c r="G148" s="74"/>
      <c r="H148" s="74"/>
      <c r="I148" s="74"/>
      <c r="J148" s="78"/>
      <c r="K148" s="74"/>
      <c r="L148" s="74"/>
      <c r="M148" s="78"/>
      <c r="N148" s="74"/>
      <c r="O148" s="74"/>
      <c r="P148" s="74"/>
      <c r="Q148" s="74"/>
      <c r="R148" s="74"/>
      <c r="S148" s="78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8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8"/>
      <c r="BG148" s="74"/>
      <c r="BH148" s="74"/>
      <c r="BI148" s="74"/>
      <c r="BJ148" s="74"/>
      <c r="BK148" s="74"/>
      <c r="BL148" s="78"/>
      <c r="BM148" s="74"/>
      <c r="BN148" s="74"/>
      <c r="BO148" s="78"/>
      <c r="BP148" s="74"/>
      <c r="BQ148" s="74"/>
      <c r="BR148" s="78"/>
    </row>
    <row r="149" spans="1:70" s="118" customFormat="1" ht="31.5" x14ac:dyDescent="0.25">
      <c r="A149" s="162" t="s">
        <v>317</v>
      </c>
      <c r="B149" s="103">
        <f t="shared" si="100"/>
        <v>243163.40000000002</v>
      </c>
      <c r="C149" s="103">
        <f t="shared" si="101"/>
        <v>160239.38021000003</v>
      </c>
      <c r="D149" s="92">
        <f t="shared" ref="D149" si="104">C149/B149*100</f>
        <v>65.897820235282126</v>
      </c>
      <c r="E149" s="92">
        <f>SUM(E150:E159)</f>
        <v>881.9</v>
      </c>
      <c r="F149" s="92">
        <f t="shared" ref="F149:BK149" si="105">SUM(F150:F159)</f>
        <v>435.35409000000004</v>
      </c>
      <c r="G149" s="92">
        <f t="shared" si="19"/>
        <v>49.365471141852822</v>
      </c>
      <c r="H149" s="92">
        <f t="shared" si="105"/>
        <v>140.9</v>
      </c>
      <c r="I149" s="92">
        <f t="shared" si="105"/>
        <v>84.460890000000006</v>
      </c>
      <c r="J149" s="92">
        <f t="shared" si="27"/>
        <v>59.943853797019166</v>
      </c>
      <c r="K149" s="92">
        <f t="shared" si="105"/>
        <v>2802.8</v>
      </c>
      <c r="L149" s="92">
        <f t="shared" si="105"/>
        <v>1669.7839199999999</v>
      </c>
      <c r="M149" s="92">
        <f t="shared" si="28"/>
        <v>59.575564435564424</v>
      </c>
      <c r="N149" s="92">
        <f t="shared" si="105"/>
        <v>41630.699999999997</v>
      </c>
      <c r="O149" s="92">
        <f t="shared" si="105"/>
        <v>25570.75938</v>
      </c>
      <c r="P149" s="92">
        <f t="shared" si="8"/>
        <v>61.42284270982713</v>
      </c>
      <c r="Q149" s="92">
        <f t="shared" si="105"/>
        <v>3023.1</v>
      </c>
      <c r="R149" s="92">
        <f t="shared" si="105"/>
        <v>1401.3443</v>
      </c>
      <c r="S149" s="92">
        <f t="shared" si="20"/>
        <v>46.354546657404647</v>
      </c>
      <c r="T149" s="92">
        <f t="shared" si="105"/>
        <v>111.9</v>
      </c>
      <c r="U149" s="92">
        <f t="shared" si="105"/>
        <v>70.652710000000013</v>
      </c>
      <c r="V149" s="92">
        <f t="shared" si="21"/>
        <v>63.139151027703313</v>
      </c>
      <c r="W149" s="92">
        <f t="shared" si="105"/>
        <v>178748.6</v>
      </c>
      <c r="X149" s="92">
        <f t="shared" si="105"/>
        <v>119470.24048000001</v>
      </c>
      <c r="Y149" s="92">
        <f t="shared" si="29"/>
        <v>66.837021649400327</v>
      </c>
      <c r="Z149" s="92">
        <f t="shared" si="105"/>
        <v>356.6</v>
      </c>
      <c r="AA149" s="92">
        <f t="shared" si="105"/>
        <v>255.92322000000001</v>
      </c>
      <c r="AB149" s="91">
        <f t="shared" ref="AB149:AB202" si="106">AA149/Z149*100</f>
        <v>71.767588334268083</v>
      </c>
      <c r="AC149" s="92">
        <f t="shared" si="105"/>
        <v>0</v>
      </c>
      <c r="AD149" s="92">
        <f t="shared" si="105"/>
        <v>0</v>
      </c>
      <c r="AE149" s="92">
        <f t="shared" si="105"/>
        <v>0</v>
      </c>
      <c r="AF149" s="92">
        <f t="shared" si="105"/>
        <v>356.6</v>
      </c>
      <c r="AG149" s="92">
        <f t="shared" si="105"/>
        <v>193.16713000000001</v>
      </c>
      <c r="AH149" s="92">
        <f t="shared" si="105"/>
        <v>54.169133482893997</v>
      </c>
      <c r="AI149" s="92">
        <f t="shared" si="105"/>
        <v>281.2</v>
      </c>
      <c r="AJ149" s="92">
        <f t="shared" si="105"/>
        <v>245.66224</v>
      </c>
      <c r="AK149" s="92">
        <f t="shared" si="105"/>
        <v>87.3621052631579</v>
      </c>
      <c r="AL149" s="92">
        <f t="shared" si="105"/>
        <v>356.6</v>
      </c>
      <c r="AM149" s="92">
        <f t="shared" si="105"/>
        <v>208.75557000000001</v>
      </c>
      <c r="AN149" s="92">
        <f t="shared" si="105"/>
        <v>58.54054122265844</v>
      </c>
      <c r="AO149" s="92">
        <f t="shared" si="105"/>
        <v>356.6</v>
      </c>
      <c r="AP149" s="92">
        <f t="shared" si="105"/>
        <v>217.70674</v>
      </c>
      <c r="AQ149" s="92">
        <f t="shared" si="105"/>
        <v>61.050684240044859</v>
      </c>
      <c r="AR149" s="92">
        <f t="shared" si="105"/>
        <v>723.3</v>
      </c>
      <c r="AS149" s="92">
        <f t="shared" si="105"/>
        <v>542.70000000000005</v>
      </c>
      <c r="AT149" s="92">
        <f t="shared" si="34"/>
        <v>75.031107424305276</v>
      </c>
      <c r="AU149" s="92">
        <f t="shared" si="105"/>
        <v>0</v>
      </c>
      <c r="AV149" s="92">
        <f t="shared" si="105"/>
        <v>0</v>
      </c>
      <c r="AW149" s="92">
        <f t="shared" si="105"/>
        <v>0</v>
      </c>
      <c r="AX149" s="92">
        <f t="shared" si="105"/>
        <v>1528.9000000000003</v>
      </c>
      <c r="AY149" s="92">
        <f t="shared" si="105"/>
        <v>946.94587999999987</v>
      </c>
      <c r="AZ149" s="91">
        <f t="shared" ref="AZ149:AZ157" si="107">AY149/AX149*100</f>
        <v>61.93641703185294</v>
      </c>
      <c r="BA149" s="92">
        <f t="shared" si="105"/>
        <v>337</v>
      </c>
      <c r="BB149" s="92">
        <f t="shared" si="105"/>
        <v>142.76238000000001</v>
      </c>
      <c r="BC149" s="92">
        <f t="shared" si="105"/>
        <v>42.362724035608309</v>
      </c>
      <c r="BD149" s="92">
        <f t="shared" si="105"/>
        <v>356.6</v>
      </c>
      <c r="BE149" s="92">
        <f t="shared" si="105"/>
        <v>200.78029999999998</v>
      </c>
      <c r="BF149" s="92">
        <f t="shared" ref="BF149:BF202" si="108">BE149/BD149*100</f>
        <v>56.304066180594489</v>
      </c>
      <c r="BG149" s="92">
        <f t="shared" si="105"/>
        <v>11109.9</v>
      </c>
      <c r="BH149" s="92">
        <f t="shared" si="105"/>
        <v>8574.8809799999999</v>
      </c>
      <c r="BI149" s="92">
        <f t="shared" si="12"/>
        <v>77.182341695244787</v>
      </c>
      <c r="BJ149" s="92">
        <f t="shared" si="105"/>
        <v>52.7</v>
      </c>
      <c r="BK149" s="92">
        <f t="shared" si="105"/>
        <v>0</v>
      </c>
      <c r="BL149" s="92">
        <f t="shared" ref="BL149:BL202" si="109">BK149/BJ149*100</f>
        <v>0</v>
      </c>
      <c r="BM149" s="92">
        <f t="shared" ref="BM149:BN149" si="110">SUM(BM150:BM159)</f>
        <v>7.5</v>
      </c>
      <c r="BN149" s="92">
        <f t="shared" si="110"/>
        <v>7.5</v>
      </c>
      <c r="BO149" s="92">
        <f t="shared" ref="BO149:BO150" si="111">BN149/BM149*100</f>
        <v>100</v>
      </c>
      <c r="BP149" s="92"/>
      <c r="BQ149" s="92"/>
      <c r="BR149" s="92"/>
    </row>
    <row r="150" spans="1:70" x14ac:dyDescent="0.25">
      <c r="A150" s="160" t="s">
        <v>316</v>
      </c>
      <c r="B150" s="94">
        <f t="shared" si="100"/>
        <v>241634.50000000003</v>
      </c>
      <c r="C150" s="94">
        <f t="shared" si="101"/>
        <v>159292.43433000002</v>
      </c>
      <c r="D150" s="78">
        <f t="shared" si="1"/>
        <v>65.922885320597842</v>
      </c>
      <c r="E150" s="78">
        <v>881.9</v>
      </c>
      <c r="F150" s="78">
        <v>435.35409000000004</v>
      </c>
      <c r="G150" s="78">
        <f t="shared" si="19"/>
        <v>49.365471141852822</v>
      </c>
      <c r="H150" s="78">
        <v>140.9</v>
      </c>
      <c r="I150" s="78">
        <v>84.460890000000006</v>
      </c>
      <c r="J150" s="78">
        <f t="shared" si="27"/>
        <v>59.943853797019166</v>
      </c>
      <c r="K150" s="78">
        <v>2802.8</v>
      </c>
      <c r="L150" s="78">
        <v>1669.7839199999999</v>
      </c>
      <c r="M150" s="78">
        <f t="shared" si="28"/>
        <v>59.575564435564424</v>
      </c>
      <c r="N150" s="78">
        <v>41630.699999999997</v>
      </c>
      <c r="O150" s="78">
        <v>25570.75938</v>
      </c>
      <c r="P150" s="78">
        <f t="shared" si="8"/>
        <v>61.42284270982713</v>
      </c>
      <c r="Q150" s="78">
        <v>3023.1</v>
      </c>
      <c r="R150" s="78">
        <v>1401.3443</v>
      </c>
      <c r="S150" s="78">
        <f t="shared" si="20"/>
        <v>46.354546657404647</v>
      </c>
      <c r="T150" s="78">
        <v>111.9</v>
      </c>
      <c r="U150" s="78">
        <v>70.652710000000013</v>
      </c>
      <c r="V150" s="78">
        <f t="shared" si="21"/>
        <v>63.139151027703313</v>
      </c>
      <c r="W150" s="78">
        <v>178748.6</v>
      </c>
      <c r="X150" s="78">
        <v>119470.24048000001</v>
      </c>
      <c r="Y150" s="78">
        <f t="shared" si="29"/>
        <v>66.837021649400327</v>
      </c>
      <c r="Z150" s="78">
        <v>356.6</v>
      </c>
      <c r="AA150" s="78">
        <v>255.92322000000001</v>
      </c>
      <c r="AB150" s="74">
        <f t="shared" si="106"/>
        <v>71.767588334268083</v>
      </c>
      <c r="AC150" s="74"/>
      <c r="AD150" s="78"/>
      <c r="AE150" s="78"/>
      <c r="AF150" s="78">
        <v>356.6</v>
      </c>
      <c r="AG150" s="78">
        <v>193.16713000000001</v>
      </c>
      <c r="AH150" s="78">
        <f t="shared" si="30"/>
        <v>54.169133482893997</v>
      </c>
      <c r="AI150" s="78">
        <v>281.2</v>
      </c>
      <c r="AJ150" s="78">
        <v>245.66224</v>
      </c>
      <c r="AK150" s="78">
        <f t="shared" si="31"/>
        <v>87.3621052631579</v>
      </c>
      <c r="AL150" s="78">
        <v>356.6</v>
      </c>
      <c r="AM150" s="78">
        <v>208.75557000000001</v>
      </c>
      <c r="AN150" s="78">
        <f t="shared" si="32"/>
        <v>58.54054122265844</v>
      </c>
      <c r="AO150" s="78">
        <v>356.6</v>
      </c>
      <c r="AP150" s="78">
        <v>217.70674</v>
      </c>
      <c r="AQ150" s="78">
        <f t="shared" si="33"/>
        <v>61.050684240044859</v>
      </c>
      <c r="AR150" s="78">
        <v>723.3</v>
      </c>
      <c r="AS150" s="78">
        <v>542.70000000000005</v>
      </c>
      <c r="AT150" s="78">
        <f t="shared" si="34"/>
        <v>75.031107424305276</v>
      </c>
      <c r="AU150" s="78"/>
      <c r="AV150" s="78"/>
      <c r="AW150" s="78"/>
      <c r="AX150" s="78"/>
      <c r="AY150" s="78"/>
      <c r="AZ150" s="74"/>
      <c r="BA150" s="78">
        <v>337</v>
      </c>
      <c r="BB150" s="78">
        <v>142.76238000000001</v>
      </c>
      <c r="BC150" s="78">
        <f t="shared" si="35"/>
        <v>42.362724035608309</v>
      </c>
      <c r="BD150" s="78">
        <v>356.6</v>
      </c>
      <c r="BE150" s="78">
        <v>200.78029999999998</v>
      </c>
      <c r="BF150" s="78">
        <f t="shared" si="108"/>
        <v>56.304066180594489</v>
      </c>
      <c r="BG150" s="78">
        <v>11109.9</v>
      </c>
      <c r="BH150" s="78">
        <v>8574.8809799999999</v>
      </c>
      <c r="BI150" s="78">
        <f t="shared" si="12"/>
        <v>77.182341695244787</v>
      </c>
      <c r="BJ150" s="78">
        <v>52.7</v>
      </c>
      <c r="BK150" s="78">
        <v>0</v>
      </c>
      <c r="BL150" s="78">
        <f t="shared" si="109"/>
        <v>0</v>
      </c>
      <c r="BM150" s="78">
        <v>7.5</v>
      </c>
      <c r="BN150" s="78">
        <v>7.5</v>
      </c>
      <c r="BO150" s="78">
        <f t="shared" si="111"/>
        <v>100</v>
      </c>
      <c r="BP150" s="78"/>
      <c r="BQ150" s="78"/>
      <c r="BR150" s="78"/>
    </row>
    <row r="151" spans="1:70" x14ac:dyDescent="0.25">
      <c r="A151" s="160" t="s">
        <v>504</v>
      </c>
      <c r="B151" s="94">
        <f t="shared" si="100"/>
        <v>105.4</v>
      </c>
      <c r="C151" s="94">
        <f t="shared" si="101"/>
        <v>47.975569999999998</v>
      </c>
      <c r="D151" s="74">
        <f t="shared" ref="D151:D159" si="112">C151/B151*100</f>
        <v>45.517618595825418</v>
      </c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8"/>
      <c r="Q151" s="74"/>
      <c r="R151" s="74"/>
      <c r="S151" s="74"/>
      <c r="T151" s="74"/>
      <c r="U151" s="74"/>
      <c r="V151" s="78"/>
      <c r="W151" s="74"/>
      <c r="X151" s="74"/>
      <c r="Y151" s="78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>
        <v>105.4</v>
      </c>
      <c r="AY151" s="74">
        <v>47.975569999999998</v>
      </c>
      <c r="AZ151" s="74">
        <f t="shared" si="107"/>
        <v>45.517618595825418</v>
      </c>
      <c r="BA151" s="74"/>
      <c r="BB151" s="74"/>
      <c r="BC151" s="74"/>
      <c r="BD151" s="74"/>
      <c r="BE151" s="74"/>
      <c r="BF151" s="78"/>
      <c r="BG151" s="74"/>
      <c r="BH151" s="74"/>
      <c r="BI151" s="78"/>
      <c r="BJ151" s="74"/>
      <c r="BK151" s="74"/>
      <c r="BL151" s="78"/>
      <c r="BM151" s="74"/>
      <c r="BN151" s="74"/>
      <c r="BO151" s="78"/>
      <c r="BP151" s="74"/>
      <c r="BQ151" s="74"/>
      <c r="BR151" s="78"/>
    </row>
    <row r="152" spans="1:70" x14ac:dyDescent="0.25">
      <c r="A152" s="160" t="s">
        <v>505</v>
      </c>
      <c r="B152" s="94">
        <f t="shared" si="100"/>
        <v>263.60000000000002</v>
      </c>
      <c r="C152" s="94">
        <f t="shared" si="101"/>
        <v>167.70756</v>
      </c>
      <c r="D152" s="74">
        <f t="shared" si="112"/>
        <v>63.621987860394533</v>
      </c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8"/>
      <c r="Q152" s="74"/>
      <c r="R152" s="74"/>
      <c r="S152" s="74"/>
      <c r="T152" s="74"/>
      <c r="U152" s="74"/>
      <c r="V152" s="78"/>
      <c r="W152" s="74"/>
      <c r="X152" s="74"/>
      <c r="Y152" s="78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>
        <v>263.60000000000002</v>
      </c>
      <c r="AY152" s="74">
        <v>167.70756</v>
      </c>
      <c r="AZ152" s="74">
        <f t="shared" si="107"/>
        <v>63.621987860394533</v>
      </c>
      <c r="BA152" s="74"/>
      <c r="BB152" s="74"/>
      <c r="BC152" s="74"/>
      <c r="BD152" s="74"/>
      <c r="BE152" s="74"/>
      <c r="BF152" s="78"/>
      <c r="BG152" s="74"/>
      <c r="BH152" s="74"/>
      <c r="BI152" s="78"/>
      <c r="BJ152" s="74"/>
      <c r="BK152" s="74"/>
      <c r="BL152" s="78"/>
      <c r="BM152" s="74"/>
      <c r="BN152" s="74"/>
      <c r="BO152" s="78"/>
      <c r="BP152" s="74"/>
      <c r="BQ152" s="74"/>
      <c r="BR152" s="78"/>
    </row>
    <row r="153" spans="1:70" x14ac:dyDescent="0.25">
      <c r="A153" s="160" t="s">
        <v>506</v>
      </c>
      <c r="B153" s="94">
        <f t="shared" si="100"/>
        <v>105.4</v>
      </c>
      <c r="C153" s="94">
        <f t="shared" si="101"/>
        <v>59.089930000000003</v>
      </c>
      <c r="D153" s="74">
        <f t="shared" si="112"/>
        <v>56.062552182163181</v>
      </c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8"/>
      <c r="Q153" s="74"/>
      <c r="R153" s="74"/>
      <c r="S153" s="74"/>
      <c r="T153" s="74"/>
      <c r="U153" s="74"/>
      <c r="V153" s="78"/>
      <c r="W153" s="74"/>
      <c r="X153" s="74"/>
      <c r="Y153" s="78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>
        <v>105.4</v>
      </c>
      <c r="AY153" s="74">
        <v>59.089930000000003</v>
      </c>
      <c r="AZ153" s="74">
        <f t="shared" si="107"/>
        <v>56.062552182163181</v>
      </c>
      <c r="BA153" s="74"/>
      <c r="BB153" s="74"/>
      <c r="BC153" s="74"/>
      <c r="BD153" s="74"/>
      <c r="BE153" s="74"/>
      <c r="BF153" s="78"/>
      <c r="BG153" s="74"/>
      <c r="BH153" s="74"/>
      <c r="BI153" s="78"/>
      <c r="BJ153" s="74"/>
      <c r="BK153" s="74"/>
      <c r="BL153" s="78"/>
      <c r="BM153" s="74"/>
      <c r="BN153" s="74"/>
      <c r="BO153" s="78"/>
      <c r="BP153" s="74"/>
      <c r="BQ153" s="74"/>
      <c r="BR153" s="78"/>
    </row>
    <row r="154" spans="1:70" x14ac:dyDescent="0.25">
      <c r="A154" s="160" t="s">
        <v>314</v>
      </c>
      <c r="B154" s="94">
        <f t="shared" si="100"/>
        <v>527.5</v>
      </c>
      <c r="C154" s="94">
        <f t="shared" si="101"/>
        <v>350.60429999999997</v>
      </c>
      <c r="D154" s="74">
        <f t="shared" si="112"/>
        <v>66.465270142180088</v>
      </c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8"/>
      <c r="Q154" s="74"/>
      <c r="R154" s="74"/>
      <c r="S154" s="74"/>
      <c r="T154" s="74"/>
      <c r="U154" s="74"/>
      <c r="V154" s="78"/>
      <c r="W154" s="74"/>
      <c r="X154" s="74"/>
      <c r="Y154" s="78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>
        <v>527.5</v>
      </c>
      <c r="AY154" s="74">
        <v>350.60429999999997</v>
      </c>
      <c r="AZ154" s="74">
        <f t="shared" si="107"/>
        <v>66.465270142180088</v>
      </c>
      <c r="BA154" s="74"/>
      <c r="BB154" s="74"/>
      <c r="BC154" s="74"/>
      <c r="BD154" s="74"/>
      <c r="BE154" s="74"/>
      <c r="BF154" s="78"/>
      <c r="BG154" s="74"/>
      <c r="BH154" s="74"/>
      <c r="BI154" s="78"/>
      <c r="BJ154" s="74"/>
      <c r="BK154" s="74"/>
      <c r="BL154" s="78"/>
      <c r="BM154" s="74"/>
      <c r="BN154" s="74"/>
      <c r="BO154" s="78"/>
      <c r="BP154" s="74"/>
      <c r="BQ154" s="74"/>
      <c r="BR154" s="78"/>
    </row>
    <row r="155" spans="1:70" x14ac:dyDescent="0.25">
      <c r="A155" s="160" t="s">
        <v>507</v>
      </c>
      <c r="B155" s="94">
        <f t="shared" si="100"/>
        <v>105.4</v>
      </c>
      <c r="C155" s="94">
        <f t="shared" si="101"/>
        <v>64.975520000000003</v>
      </c>
      <c r="D155" s="74">
        <f t="shared" si="112"/>
        <v>61.646603415559774</v>
      </c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8"/>
      <c r="Q155" s="74"/>
      <c r="R155" s="74"/>
      <c r="S155" s="74"/>
      <c r="T155" s="74"/>
      <c r="U155" s="74"/>
      <c r="V155" s="78"/>
      <c r="W155" s="74"/>
      <c r="X155" s="74"/>
      <c r="Y155" s="78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>
        <v>105.4</v>
      </c>
      <c r="AY155" s="74">
        <v>64.975520000000003</v>
      </c>
      <c r="AZ155" s="74">
        <f t="shared" si="107"/>
        <v>61.646603415559774</v>
      </c>
      <c r="BA155" s="74"/>
      <c r="BB155" s="74"/>
      <c r="BC155" s="74"/>
      <c r="BD155" s="74"/>
      <c r="BE155" s="74"/>
      <c r="BF155" s="78"/>
      <c r="BG155" s="74"/>
      <c r="BH155" s="74"/>
      <c r="BI155" s="78"/>
      <c r="BJ155" s="74"/>
      <c r="BK155" s="74"/>
      <c r="BL155" s="78"/>
      <c r="BM155" s="74"/>
      <c r="BN155" s="74"/>
      <c r="BO155" s="78"/>
      <c r="BP155" s="74"/>
      <c r="BQ155" s="74"/>
      <c r="BR155" s="78"/>
    </row>
    <row r="156" spans="1:70" x14ac:dyDescent="0.25">
      <c r="A156" s="160" t="s">
        <v>508</v>
      </c>
      <c r="B156" s="94">
        <f t="shared" si="100"/>
        <v>105.4</v>
      </c>
      <c r="C156" s="94">
        <f t="shared" si="101"/>
        <v>57.09254</v>
      </c>
      <c r="D156" s="74">
        <f t="shared" si="112"/>
        <v>54.167495256166973</v>
      </c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8"/>
      <c r="Q156" s="74"/>
      <c r="R156" s="74"/>
      <c r="S156" s="74"/>
      <c r="T156" s="74"/>
      <c r="U156" s="74"/>
      <c r="V156" s="78"/>
      <c r="W156" s="74"/>
      <c r="X156" s="74"/>
      <c r="Y156" s="78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>
        <v>105.4</v>
      </c>
      <c r="AY156" s="74">
        <v>57.09254</v>
      </c>
      <c r="AZ156" s="74">
        <f t="shared" si="107"/>
        <v>54.167495256166973</v>
      </c>
      <c r="BA156" s="74"/>
      <c r="BB156" s="74"/>
      <c r="BC156" s="74"/>
      <c r="BD156" s="74"/>
      <c r="BE156" s="74"/>
      <c r="BF156" s="78"/>
      <c r="BG156" s="74"/>
      <c r="BH156" s="74"/>
      <c r="BI156" s="78"/>
      <c r="BJ156" s="74"/>
      <c r="BK156" s="74"/>
      <c r="BL156" s="78"/>
      <c r="BM156" s="74"/>
      <c r="BN156" s="74"/>
      <c r="BO156" s="78"/>
      <c r="BP156" s="74"/>
      <c r="BQ156" s="74"/>
      <c r="BR156" s="78"/>
    </row>
    <row r="157" spans="1:70" x14ac:dyDescent="0.25">
      <c r="A157" s="160" t="s">
        <v>510</v>
      </c>
      <c r="B157" s="94">
        <f t="shared" si="100"/>
        <v>105.4</v>
      </c>
      <c r="C157" s="94">
        <f t="shared" si="101"/>
        <v>65.387019999999993</v>
      </c>
      <c r="D157" s="74">
        <f t="shared" si="112"/>
        <v>62.03702087286527</v>
      </c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8"/>
      <c r="Q157" s="74"/>
      <c r="R157" s="74"/>
      <c r="S157" s="74"/>
      <c r="T157" s="74"/>
      <c r="U157" s="74"/>
      <c r="V157" s="78"/>
      <c r="W157" s="74"/>
      <c r="X157" s="74"/>
      <c r="Y157" s="78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>
        <v>105.4</v>
      </c>
      <c r="AY157" s="74">
        <v>65.387019999999993</v>
      </c>
      <c r="AZ157" s="74">
        <f t="shared" si="107"/>
        <v>62.03702087286527</v>
      </c>
      <c r="BA157" s="74"/>
      <c r="BB157" s="74"/>
      <c r="BC157" s="74"/>
      <c r="BD157" s="74"/>
      <c r="BE157" s="74"/>
      <c r="BF157" s="78"/>
      <c r="BG157" s="74"/>
      <c r="BH157" s="74"/>
      <c r="BI157" s="78"/>
      <c r="BJ157" s="74"/>
      <c r="BK157" s="74"/>
      <c r="BL157" s="78"/>
      <c r="BM157" s="74"/>
      <c r="BN157" s="74"/>
      <c r="BO157" s="78"/>
      <c r="BP157" s="74"/>
      <c r="BQ157" s="74"/>
      <c r="BR157" s="78"/>
    </row>
    <row r="158" spans="1:70" x14ac:dyDescent="0.25">
      <c r="A158" s="160" t="s">
        <v>509</v>
      </c>
      <c r="B158" s="94">
        <f t="shared" si="100"/>
        <v>105.4</v>
      </c>
      <c r="C158" s="94">
        <f t="shared" si="101"/>
        <v>66.09344999999999</v>
      </c>
      <c r="D158" s="74">
        <f t="shared" si="112"/>
        <v>62.707258064516111</v>
      </c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8"/>
      <c r="Q158" s="74"/>
      <c r="R158" s="74"/>
      <c r="S158" s="74"/>
      <c r="T158" s="74"/>
      <c r="U158" s="74"/>
      <c r="V158" s="78"/>
      <c r="W158" s="74"/>
      <c r="X158" s="74"/>
      <c r="Y158" s="78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>
        <v>105.4</v>
      </c>
      <c r="AY158" s="74">
        <v>66.09344999999999</v>
      </c>
      <c r="AZ158" s="74">
        <f>AY158/AX158*100</f>
        <v>62.707258064516111</v>
      </c>
      <c r="BA158" s="74"/>
      <c r="BB158" s="74"/>
      <c r="BC158" s="74"/>
      <c r="BD158" s="74"/>
      <c r="BE158" s="74"/>
      <c r="BF158" s="78"/>
      <c r="BG158" s="74"/>
      <c r="BH158" s="74"/>
      <c r="BI158" s="78"/>
      <c r="BJ158" s="74"/>
      <c r="BK158" s="74"/>
      <c r="BL158" s="78"/>
      <c r="BM158" s="74"/>
      <c r="BN158" s="74"/>
      <c r="BO158" s="78"/>
      <c r="BP158" s="74"/>
      <c r="BQ158" s="74"/>
      <c r="BR158" s="78"/>
    </row>
    <row r="159" spans="1:70" x14ac:dyDescent="0.25">
      <c r="A159" s="160" t="s">
        <v>315</v>
      </c>
      <c r="B159" s="94">
        <f t="shared" si="100"/>
        <v>105.4</v>
      </c>
      <c r="C159" s="94">
        <f t="shared" si="101"/>
        <v>68.019990000000007</v>
      </c>
      <c r="D159" s="74">
        <f t="shared" si="112"/>
        <v>64.535094876660352</v>
      </c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8"/>
      <c r="Q159" s="74"/>
      <c r="R159" s="74"/>
      <c r="S159" s="74"/>
      <c r="T159" s="74"/>
      <c r="U159" s="74"/>
      <c r="V159" s="78"/>
      <c r="W159" s="74"/>
      <c r="X159" s="74"/>
      <c r="Y159" s="78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>
        <v>105.4</v>
      </c>
      <c r="AY159" s="74">
        <v>68.019990000000007</v>
      </c>
      <c r="AZ159" s="74">
        <f>AY159/AX159*100</f>
        <v>64.535094876660352</v>
      </c>
      <c r="BA159" s="74"/>
      <c r="BB159" s="74"/>
      <c r="BC159" s="74"/>
      <c r="BD159" s="74"/>
      <c r="BE159" s="74"/>
      <c r="BF159" s="78"/>
      <c r="BG159" s="74"/>
      <c r="BH159" s="74"/>
      <c r="BI159" s="78"/>
      <c r="BJ159" s="74"/>
      <c r="BK159" s="74"/>
      <c r="BL159" s="78"/>
      <c r="BM159" s="74"/>
      <c r="BN159" s="74"/>
      <c r="BO159" s="78"/>
      <c r="BP159" s="74"/>
      <c r="BQ159" s="74"/>
      <c r="BR159" s="78"/>
    </row>
    <row r="160" spans="1:70" s="118" customFormat="1" ht="31.5" x14ac:dyDescent="0.25">
      <c r="A160" s="162" t="s">
        <v>321</v>
      </c>
      <c r="B160" s="103">
        <f t="shared" si="100"/>
        <v>361145.99999999988</v>
      </c>
      <c r="C160" s="103">
        <f t="shared" si="101"/>
        <v>248408.73899000004</v>
      </c>
      <c r="D160" s="92">
        <f t="shared" ref="D160" si="113">C160/B160*100</f>
        <v>68.783466794592812</v>
      </c>
      <c r="E160" s="92">
        <f>SUM(E161:E171)</f>
        <v>843.4</v>
      </c>
      <c r="F160" s="92">
        <f t="shared" ref="F160:BK160" si="114">SUM(F161:F171)</f>
        <v>428.48303999999996</v>
      </c>
      <c r="G160" s="92">
        <f t="shared" si="19"/>
        <v>50.804249466445341</v>
      </c>
      <c r="H160" s="92">
        <f t="shared" si="114"/>
        <v>175.5</v>
      </c>
      <c r="I160" s="92">
        <f t="shared" si="114"/>
        <v>131.32499999999999</v>
      </c>
      <c r="J160" s="92">
        <f t="shared" si="27"/>
        <v>74.829059829059815</v>
      </c>
      <c r="K160" s="92">
        <f t="shared" si="114"/>
        <v>2804.6</v>
      </c>
      <c r="L160" s="92">
        <f t="shared" si="114"/>
        <v>1540.8865800000001</v>
      </c>
      <c r="M160" s="92">
        <f t="shared" si="28"/>
        <v>54.941402695571561</v>
      </c>
      <c r="N160" s="92">
        <f t="shared" si="114"/>
        <v>35164.9</v>
      </c>
      <c r="O160" s="92">
        <f t="shared" si="114"/>
        <v>25161.486219999999</v>
      </c>
      <c r="P160" s="92">
        <f t="shared" si="8"/>
        <v>71.55284451256793</v>
      </c>
      <c r="Q160" s="92">
        <f t="shared" si="114"/>
        <v>4668.7</v>
      </c>
      <c r="R160" s="92">
        <f t="shared" si="114"/>
        <v>2027.10096</v>
      </c>
      <c r="S160" s="92">
        <f t="shared" si="20"/>
        <v>43.418959453381028</v>
      </c>
      <c r="T160" s="92">
        <f t="shared" si="114"/>
        <v>223.8</v>
      </c>
      <c r="U160" s="92">
        <f t="shared" si="114"/>
        <v>167.85</v>
      </c>
      <c r="V160" s="92">
        <f t="shared" si="21"/>
        <v>74.999999999999986</v>
      </c>
      <c r="W160" s="92">
        <f t="shared" si="114"/>
        <v>287128.5</v>
      </c>
      <c r="X160" s="92">
        <f t="shared" si="114"/>
        <v>194940.32115</v>
      </c>
      <c r="Y160" s="92">
        <f t="shared" si="29"/>
        <v>67.893058735026301</v>
      </c>
      <c r="Z160" s="92">
        <f t="shared" si="114"/>
        <v>1069.7</v>
      </c>
      <c r="AA160" s="92">
        <f t="shared" si="114"/>
        <v>692.20001000000002</v>
      </c>
      <c r="AB160" s="91">
        <f t="shared" si="106"/>
        <v>64.709732635318318</v>
      </c>
      <c r="AC160" s="92">
        <f t="shared" si="114"/>
        <v>0</v>
      </c>
      <c r="AD160" s="92">
        <f t="shared" si="114"/>
        <v>0</v>
      </c>
      <c r="AE160" s="92">
        <f t="shared" si="114"/>
        <v>0</v>
      </c>
      <c r="AF160" s="92">
        <f t="shared" si="114"/>
        <v>356.6</v>
      </c>
      <c r="AG160" s="92">
        <f t="shared" si="114"/>
        <v>252.75</v>
      </c>
      <c r="AH160" s="92">
        <f t="shared" si="114"/>
        <v>70.877734155916997</v>
      </c>
      <c r="AI160" s="92">
        <f t="shared" si="114"/>
        <v>3046.3</v>
      </c>
      <c r="AJ160" s="92">
        <f t="shared" si="114"/>
        <v>1260.10672</v>
      </c>
      <c r="AK160" s="92">
        <f t="shared" si="114"/>
        <v>41.365155106194393</v>
      </c>
      <c r="AL160" s="92">
        <f t="shared" si="114"/>
        <v>713.1</v>
      </c>
      <c r="AM160" s="92">
        <f t="shared" si="114"/>
        <v>504.23212999999998</v>
      </c>
      <c r="AN160" s="92">
        <f t="shared" si="114"/>
        <v>70.709876595147932</v>
      </c>
      <c r="AO160" s="92">
        <f t="shared" si="114"/>
        <v>356.6</v>
      </c>
      <c r="AP160" s="92">
        <f t="shared" si="114"/>
        <v>212.09147000000002</v>
      </c>
      <c r="AQ160" s="92">
        <f t="shared" si="114"/>
        <v>59.476015143017392</v>
      </c>
      <c r="AR160" s="92">
        <f t="shared" si="114"/>
        <v>1605.8</v>
      </c>
      <c r="AS160" s="92">
        <f t="shared" si="114"/>
        <v>1204.2</v>
      </c>
      <c r="AT160" s="92">
        <f t="shared" si="34"/>
        <v>74.990658861626613</v>
      </c>
      <c r="AU160" s="92">
        <f t="shared" si="114"/>
        <v>0</v>
      </c>
      <c r="AV160" s="92">
        <f t="shared" si="114"/>
        <v>0</v>
      </c>
      <c r="AW160" s="92">
        <f t="shared" si="114"/>
        <v>0</v>
      </c>
      <c r="AX160" s="92">
        <f t="shared" si="114"/>
        <v>1528.6000000000004</v>
      </c>
      <c r="AY160" s="92">
        <f t="shared" si="114"/>
        <v>981.99937</v>
      </c>
      <c r="AZ160" s="91">
        <f t="shared" ref="AZ160:AZ171" si="115">AY160/AX160*100</f>
        <v>64.241748658903546</v>
      </c>
      <c r="BA160" s="92">
        <f t="shared" si="114"/>
        <v>337</v>
      </c>
      <c r="BB160" s="92">
        <f t="shared" si="114"/>
        <v>168.5</v>
      </c>
      <c r="BC160" s="92">
        <f t="shared" si="114"/>
        <v>50</v>
      </c>
      <c r="BD160" s="92">
        <f t="shared" si="114"/>
        <v>356.6</v>
      </c>
      <c r="BE160" s="92">
        <f t="shared" si="114"/>
        <v>222.08804999999998</v>
      </c>
      <c r="BF160" s="92">
        <f t="shared" si="108"/>
        <v>62.279318564217604</v>
      </c>
      <c r="BG160" s="92">
        <f t="shared" si="114"/>
        <v>20407.599999999999</v>
      </c>
      <c r="BH160" s="92">
        <f t="shared" si="114"/>
        <v>18418.828289999998</v>
      </c>
      <c r="BI160" s="92">
        <f t="shared" si="12"/>
        <v>90.254749652090396</v>
      </c>
      <c r="BJ160" s="92">
        <f t="shared" si="114"/>
        <v>329.3</v>
      </c>
      <c r="BK160" s="92">
        <f t="shared" si="114"/>
        <v>64.89</v>
      </c>
      <c r="BL160" s="92">
        <f t="shared" si="109"/>
        <v>19.705435772851505</v>
      </c>
      <c r="BM160" s="92">
        <f t="shared" ref="BM160:BN160" si="116">SUM(BM161:BM171)</f>
        <v>29.4</v>
      </c>
      <c r="BN160" s="92">
        <f t="shared" si="116"/>
        <v>29.4</v>
      </c>
      <c r="BO160" s="92">
        <f t="shared" ref="BO160:BO161" si="117">BN160/BM160*100</f>
        <v>100</v>
      </c>
      <c r="BP160" s="92"/>
      <c r="BQ160" s="92"/>
      <c r="BR160" s="92"/>
    </row>
    <row r="161" spans="1:70" ht="17.25" customHeight="1" x14ac:dyDescent="0.25">
      <c r="A161" s="160" t="s">
        <v>319</v>
      </c>
      <c r="B161" s="94">
        <f t="shared" si="100"/>
        <v>359617.39999999991</v>
      </c>
      <c r="C161" s="94">
        <f t="shared" si="101"/>
        <v>247426.73962000004</v>
      </c>
      <c r="D161" s="78">
        <f t="shared" si="1"/>
        <v>68.802771951524065</v>
      </c>
      <c r="E161" s="78">
        <v>843.4</v>
      </c>
      <c r="F161" s="78">
        <v>428.48303999999996</v>
      </c>
      <c r="G161" s="78">
        <f t="shared" si="19"/>
        <v>50.804249466445341</v>
      </c>
      <c r="H161" s="78">
        <v>175.5</v>
      </c>
      <c r="I161" s="78">
        <v>131.32499999999999</v>
      </c>
      <c r="J161" s="78">
        <f t="shared" si="27"/>
        <v>74.829059829059815</v>
      </c>
      <c r="K161" s="78">
        <v>2804.6</v>
      </c>
      <c r="L161" s="78">
        <v>1540.8865800000001</v>
      </c>
      <c r="M161" s="78">
        <f t="shared" si="28"/>
        <v>54.941402695571561</v>
      </c>
      <c r="N161" s="78">
        <v>35164.9</v>
      </c>
      <c r="O161" s="78">
        <v>25161.486219999999</v>
      </c>
      <c r="P161" s="78">
        <f t="shared" si="8"/>
        <v>71.55284451256793</v>
      </c>
      <c r="Q161" s="78">
        <v>4668.7</v>
      </c>
      <c r="R161" s="78">
        <v>2027.10096</v>
      </c>
      <c r="S161" s="78">
        <f t="shared" si="20"/>
        <v>43.418959453381028</v>
      </c>
      <c r="T161" s="78">
        <v>223.8</v>
      </c>
      <c r="U161" s="78">
        <v>167.85</v>
      </c>
      <c r="V161" s="78">
        <f t="shared" si="21"/>
        <v>74.999999999999986</v>
      </c>
      <c r="W161" s="78">
        <v>287128.5</v>
      </c>
      <c r="X161" s="78">
        <v>194940.32115</v>
      </c>
      <c r="Y161" s="78">
        <f t="shared" si="29"/>
        <v>67.893058735026301</v>
      </c>
      <c r="Z161" s="78">
        <v>1069.7</v>
      </c>
      <c r="AA161" s="78">
        <v>692.20001000000002</v>
      </c>
      <c r="AB161" s="74">
        <f t="shared" si="106"/>
        <v>64.709732635318318</v>
      </c>
      <c r="AC161" s="74"/>
      <c r="AD161" s="78"/>
      <c r="AE161" s="78"/>
      <c r="AF161" s="78">
        <v>356.6</v>
      </c>
      <c r="AG161" s="78">
        <v>252.75</v>
      </c>
      <c r="AH161" s="78">
        <f t="shared" si="30"/>
        <v>70.877734155916997</v>
      </c>
      <c r="AI161" s="78">
        <v>3046.3</v>
      </c>
      <c r="AJ161" s="78">
        <v>1260.10672</v>
      </c>
      <c r="AK161" s="78">
        <f t="shared" si="31"/>
        <v>41.365155106194393</v>
      </c>
      <c r="AL161" s="78">
        <v>713.1</v>
      </c>
      <c r="AM161" s="78">
        <v>504.23212999999998</v>
      </c>
      <c r="AN161" s="78">
        <f t="shared" si="32"/>
        <v>70.709876595147932</v>
      </c>
      <c r="AO161" s="78">
        <v>356.6</v>
      </c>
      <c r="AP161" s="78">
        <v>212.09147000000002</v>
      </c>
      <c r="AQ161" s="78">
        <f t="shared" si="33"/>
        <v>59.476015143017392</v>
      </c>
      <c r="AR161" s="78">
        <v>1605.8</v>
      </c>
      <c r="AS161" s="78">
        <v>1204.2</v>
      </c>
      <c r="AT161" s="78">
        <f t="shared" si="34"/>
        <v>74.990658861626613</v>
      </c>
      <c r="AU161" s="78"/>
      <c r="AV161" s="78"/>
      <c r="AW161" s="78"/>
      <c r="AX161" s="78"/>
      <c r="AY161" s="78"/>
      <c r="AZ161" s="74"/>
      <c r="BA161" s="78">
        <v>337</v>
      </c>
      <c r="BB161" s="78">
        <v>168.5</v>
      </c>
      <c r="BC161" s="78">
        <f t="shared" si="35"/>
        <v>50</v>
      </c>
      <c r="BD161" s="78">
        <v>356.6</v>
      </c>
      <c r="BE161" s="78">
        <v>222.08804999999998</v>
      </c>
      <c r="BF161" s="78">
        <f t="shared" si="108"/>
        <v>62.279318564217604</v>
      </c>
      <c r="BG161" s="78">
        <v>20407.599999999999</v>
      </c>
      <c r="BH161" s="78">
        <v>18418.828289999998</v>
      </c>
      <c r="BI161" s="78">
        <f t="shared" si="12"/>
        <v>90.254749652090396</v>
      </c>
      <c r="BJ161" s="78">
        <v>329.3</v>
      </c>
      <c r="BK161" s="78">
        <v>64.89</v>
      </c>
      <c r="BL161" s="78">
        <f t="shared" si="109"/>
        <v>19.705435772851505</v>
      </c>
      <c r="BM161" s="78">
        <v>29.4</v>
      </c>
      <c r="BN161" s="78">
        <v>29.4</v>
      </c>
      <c r="BO161" s="78">
        <f t="shared" si="117"/>
        <v>100</v>
      </c>
      <c r="BP161" s="78"/>
      <c r="BQ161" s="78"/>
      <c r="BR161" s="78"/>
    </row>
    <row r="162" spans="1:70" ht="17.25" customHeight="1" x14ac:dyDescent="0.25">
      <c r="A162" s="160" t="s">
        <v>318</v>
      </c>
      <c r="B162" s="94">
        <f t="shared" si="100"/>
        <v>263.60000000000002</v>
      </c>
      <c r="C162" s="94">
        <f t="shared" si="101"/>
        <v>159.14256</v>
      </c>
      <c r="D162" s="74">
        <f t="shared" ref="D162:D171" si="118">C162/B162*100</f>
        <v>60.37274658573596</v>
      </c>
      <c r="E162" s="74"/>
      <c r="F162" s="74"/>
      <c r="G162" s="74"/>
      <c r="H162" s="74"/>
      <c r="I162" s="74"/>
      <c r="J162" s="78"/>
      <c r="K162" s="74"/>
      <c r="L162" s="74"/>
      <c r="M162" s="78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8"/>
      <c r="AU162" s="74"/>
      <c r="AV162" s="74"/>
      <c r="AW162" s="74"/>
      <c r="AX162" s="74">
        <v>263.60000000000002</v>
      </c>
      <c r="AY162" s="74">
        <v>159.14256</v>
      </c>
      <c r="AZ162" s="74">
        <f t="shared" si="115"/>
        <v>60.37274658573596</v>
      </c>
      <c r="BA162" s="74"/>
      <c r="BB162" s="74"/>
      <c r="BC162" s="74"/>
      <c r="BD162" s="74"/>
      <c r="BE162" s="74"/>
      <c r="BF162" s="78"/>
      <c r="BG162" s="74"/>
      <c r="BH162" s="74"/>
      <c r="BI162" s="74"/>
      <c r="BJ162" s="74"/>
      <c r="BK162" s="74"/>
      <c r="BL162" s="78"/>
      <c r="BM162" s="74"/>
      <c r="BN162" s="74"/>
      <c r="BO162" s="78"/>
      <c r="BP162" s="74"/>
      <c r="BQ162" s="74"/>
      <c r="BR162" s="78"/>
    </row>
    <row r="163" spans="1:70" ht="17.25" customHeight="1" x14ac:dyDescent="0.25">
      <c r="A163" s="160" t="s">
        <v>512</v>
      </c>
      <c r="B163" s="94">
        <f t="shared" si="100"/>
        <v>263.60000000000002</v>
      </c>
      <c r="C163" s="94">
        <f t="shared" si="101"/>
        <v>179.92500000000001</v>
      </c>
      <c r="D163" s="74">
        <f t="shared" si="118"/>
        <v>68.25682852807283</v>
      </c>
      <c r="E163" s="74"/>
      <c r="F163" s="74"/>
      <c r="G163" s="74"/>
      <c r="H163" s="74"/>
      <c r="I163" s="74"/>
      <c r="J163" s="78"/>
      <c r="K163" s="74"/>
      <c r="L163" s="74"/>
      <c r="M163" s="78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8"/>
      <c r="AU163" s="74"/>
      <c r="AV163" s="74"/>
      <c r="AW163" s="74"/>
      <c r="AX163" s="74">
        <v>263.60000000000002</v>
      </c>
      <c r="AY163" s="74">
        <v>179.92500000000001</v>
      </c>
      <c r="AZ163" s="74">
        <f t="shared" si="115"/>
        <v>68.25682852807283</v>
      </c>
      <c r="BA163" s="74"/>
      <c r="BB163" s="74"/>
      <c r="BC163" s="74"/>
      <c r="BD163" s="74"/>
      <c r="BE163" s="74"/>
      <c r="BF163" s="78"/>
      <c r="BG163" s="74"/>
      <c r="BH163" s="74"/>
      <c r="BI163" s="74"/>
      <c r="BJ163" s="74"/>
      <c r="BK163" s="74"/>
      <c r="BL163" s="78"/>
      <c r="BM163" s="74"/>
      <c r="BN163" s="74"/>
      <c r="BO163" s="78"/>
      <c r="BP163" s="74"/>
      <c r="BQ163" s="74"/>
      <c r="BR163" s="78"/>
    </row>
    <row r="164" spans="1:70" ht="17.25" customHeight="1" x14ac:dyDescent="0.25">
      <c r="A164" s="160" t="s">
        <v>513</v>
      </c>
      <c r="B164" s="94">
        <f t="shared" si="100"/>
        <v>105.4</v>
      </c>
      <c r="C164" s="94">
        <f t="shared" si="101"/>
        <v>68.534179999999992</v>
      </c>
      <c r="D164" s="74">
        <f t="shared" si="118"/>
        <v>65.022941176470567</v>
      </c>
      <c r="E164" s="74"/>
      <c r="F164" s="74"/>
      <c r="G164" s="74"/>
      <c r="H164" s="74"/>
      <c r="I164" s="74"/>
      <c r="J164" s="78"/>
      <c r="K164" s="74"/>
      <c r="L164" s="74"/>
      <c r="M164" s="78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8"/>
      <c r="AU164" s="74"/>
      <c r="AV164" s="74"/>
      <c r="AW164" s="74"/>
      <c r="AX164" s="74">
        <v>105.4</v>
      </c>
      <c r="AY164" s="74">
        <v>68.534179999999992</v>
      </c>
      <c r="AZ164" s="74">
        <f t="shared" si="115"/>
        <v>65.022941176470567</v>
      </c>
      <c r="BA164" s="74"/>
      <c r="BB164" s="74"/>
      <c r="BC164" s="74"/>
      <c r="BD164" s="74"/>
      <c r="BE164" s="74"/>
      <c r="BF164" s="78"/>
      <c r="BG164" s="74"/>
      <c r="BH164" s="74"/>
      <c r="BI164" s="74"/>
      <c r="BJ164" s="74"/>
      <c r="BK164" s="74"/>
      <c r="BL164" s="78"/>
      <c r="BM164" s="74"/>
      <c r="BN164" s="74"/>
      <c r="BO164" s="78"/>
      <c r="BP164" s="74"/>
      <c r="BQ164" s="74"/>
      <c r="BR164" s="78"/>
    </row>
    <row r="165" spans="1:70" ht="17.25" customHeight="1" x14ac:dyDescent="0.25">
      <c r="A165" s="160" t="s">
        <v>514</v>
      </c>
      <c r="B165" s="94">
        <f t="shared" si="100"/>
        <v>105.4</v>
      </c>
      <c r="C165" s="94">
        <f t="shared" si="101"/>
        <v>53.796930000000003</v>
      </c>
      <c r="D165" s="74">
        <f t="shared" si="118"/>
        <v>51.040730550284628</v>
      </c>
      <c r="E165" s="74"/>
      <c r="F165" s="74"/>
      <c r="G165" s="74"/>
      <c r="H165" s="74"/>
      <c r="I165" s="74"/>
      <c r="J165" s="78"/>
      <c r="K165" s="74"/>
      <c r="L165" s="74"/>
      <c r="M165" s="78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8"/>
      <c r="AU165" s="74"/>
      <c r="AV165" s="74"/>
      <c r="AW165" s="74"/>
      <c r="AX165" s="74">
        <v>105.4</v>
      </c>
      <c r="AY165" s="74">
        <v>53.796930000000003</v>
      </c>
      <c r="AZ165" s="74">
        <f t="shared" si="115"/>
        <v>51.040730550284628</v>
      </c>
      <c r="BA165" s="74"/>
      <c r="BB165" s="74"/>
      <c r="BC165" s="74"/>
      <c r="BD165" s="74"/>
      <c r="BE165" s="74"/>
      <c r="BF165" s="78"/>
      <c r="BG165" s="74"/>
      <c r="BH165" s="74"/>
      <c r="BI165" s="74"/>
      <c r="BJ165" s="74"/>
      <c r="BK165" s="74"/>
      <c r="BL165" s="78"/>
      <c r="BM165" s="74"/>
      <c r="BN165" s="74"/>
      <c r="BO165" s="78"/>
      <c r="BP165" s="74"/>
      <c r="BQ165" s="74"/>
      <c r="BR165" s="78"/>
    </row>
    <row r="166" spans="1:70" ht="17.25" customHeight="1" x14ac:dyDescent="0.25">
      <c r="A166" s="160" t="s">
        <v>515</v>
      </c>
      <c r="B166" s="94">
        <f t="shared" si="100"/>
        <v>105.4</v>
      </c>
      <c r="C166" s="94">
        <f t="shared" si="101"/>
        <v>69.464300000000009</v>
      </c>
      <c r="D166" s="74">
        <f t="shared" si="118"/>
        <v>65.905407969639469</v>
      </c>
      <c r="E166" s="74"/>
      <c r="F166" s="74"/>
      <c r="G166" s="74"/>
      <c r="H166" s="74"/>
      <c r="I166" s="74"/>
      <c r="J166" s="78"/>
      <c r="K166" s="74"/>
      <c r="L166" s="74"/>
      <c r="M166" s="78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8"/>
      <c r="AU166" s="74"/>
      <c r="AV166" s="74"/>
      <c r="AW166" s="74"/>
      <c r="AX166" s="74">
        <v>105.4</v>
      </c>
      <c r="AY166" s="74">
        <v>69.464300000000009</v>
      </c>
      <c r="AZ166" s="74">
        <f t="shared" si="115"/>
        <v>65.905407969639469</v>
      </c>
      <c r="BA166" s="74"/>
      <c r="BB166" s="74"/>
      <c r="BC166" s="74"/>
      <c r="BD166" s="74"/>
      <c r="BE166" s="74"/>
      <c r="BF166" s="78"/>
      <c r="BG166" s="74"/>
      <c r="BH166" s="74"/>
      <c r="BI166" s="74"/>
      <c r="BJ166" s="74"/>
      <c r="BK166" s="74"/>
      <c r="BL166" s="78"/>
      <c r="BM166" s="74"/>
      <c r="BN166" s="74"/>
      <c r="BO166" s="78"/>
      <c r="BP166" s="74"/>
      <c r="BQ166" s="74"/>
      <c r="BR166" s="78"/>
    </row>
    <row r="167" spans="1:70" ht="17.25" customHeight="1" x14ac:dyDescent="0.25">
      <c r="A167" s="160" t="s">
        <v>516</v>
      </c>
      <c r="B167" s="94">
        <f t="shared" si="100"/>
        <v>105.4</v>
      </c>
      <c r="C167" s="94">
        <f t="shared" si="101"/>
        <v>56.856490000000001</v>
      </c>
      <c r="D167" s="74">
        <f t="shared" si="118"/>
        <v>53.943538899430742</v>
      </c>
      <c r="E167" s="74"/>
      <c r="F167" s="74"/>
      <c r="G167" s="74"/>
      <c r="H167" s="74"/>
      <c r="I167" s="74"/>
      <c r="J167" s="78"/>
      <c r="K167" s="74"/>
      <c r="L167" s="74"/>
      <c r="M167" s="78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8"/>
      <c r="AU167" s="74"/>
      <c r="AV167" s="74"/>
      <c r="AW167" s="74"/>
      <c r="AX167" s="74">
        <v>105.4</v>
      </c>
      <c r="AY167" s="74">
        <v>56.856490000000001</v>
      </c>
      <c r="AZ167" s="74">
        <f t="shared" si="115"/>
        <v>53.943538899430742</v>
      </c>
      <c r="BA167" s="74"/>
      <c r="BB167" s="74"/>
      <c r="BC167" s="74"/>
      <c r="BD167" s="74"/>
      <c r="BE167" s="74"/>
      <c r="BF167" s="78"/>
      <c r="BG167" s="74"/>
      <c r="BH167" s="74"/>
      <c r="BI167" s="74"/>
      <c r="BJ167" s="74"/>
      <c r="BK167" s="74"/>
      <c r="BL167" s="78"/>
      <c r="BM167" s="74"/>
      <c r="BN167" s="74"/>
      <c r="BO167" s="78"/>
      <c r="BP167" s="74"/>
      <c r="BQ167" s="74"/>
      <c r="BR167" s="78"/>
    </row>
    <row r="168" spans="1:70" ht="17.25" customHeight="1" x14ac:dyDescent="0.25">
      <c r="A168" s="160" t="s">
        <v>517</v>
      </c>
      <c r="B168" s="94">
        <f t="shared" si="100"/>
        <v>105.4</v>
      </c>
      <c r="C168" s="94">
        <f t="shared" si="101"/>
        <v>72</v>
      </c>
      <c r="D168" s="74">
        <f t="shared" si="118"/>
        <v>68.311195445920305</v>
      </c>
      <c r="E168" s="74"/>
      <c r="F168" s="74"/>
      <c r="G168" s="74"/>
      <c r="H168" s="74"/>
      <c r="I168" s="74"/>
      <c r="J168" s="78"/>
      <c r="K168" s="74"/>
      <c r="L168" s="74"/>
      <c r="M168" s="78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8"/>
      <c r="AU168" s="74"/>
      <c r="AV168" s="74"/>
      <c r="AW168" s="74"/>
      <c r="AX168" s="74">
        <v>105.4</v>
      </c>
      <c r="AY168" s="74">
        <v>72</v>
      </c>
      <c r="AZ168" s="74">
        <f t="shared" si="115"/>
        <v>68.311195445920305</v>
      </c>
      <c r="BA168" s="74"/>
      <c r="BB168" s="74"/>
      <c r="BC168" s="74"/>
      <c r="BD168" s="74"/>
      <c r="BE168" s="74"/>
      <c r="BF168" s="78"/>
      <c r="BG168" s="74"/>
      <c r="BH168" s="74"/>
      <c r="BI168" s="74"/>
      <c r="BJ168" s="74"/>
      <c r="BK168" s="74"/>
      <c r="BL168" s="78"/>
      <c r="BM168" s="74"/>
      <c r="BN168" s="74"/>
      <c r="BO168" s="78"/>
      <c r="BP168" s="74"/>
      <c r="BQ168" s="74"/>
      <c r="BR168" s="78"/>
    </row>
    <row r="169" spans="1:70" ht="17.25" customHeight="1" x14ac:dyDescent="0.25">
      <c r="A169" s="160" t="s">
        <v>518</v>
      </c>
      <c r="B169" s="94">
        <f t="shared" si="100"/>
        <v>263.60000000000002</v>
      </c>
      <c r="C169" s="94">
        <f t="shared" si="101"/>
        <v>179.92500000000001</v>
      </c>
      <c r="D169" s="74">
        <f t="shared" si="118"/>
        <v>68.25682852807283</v>
      </c>
      <c r="E169" s="74"/>
      <c r="F169" s="74"/>
      <c r="G169" s="74"/>
      <c r="H169" s="74"/>
      <c r="I169" s="74"/>
      <c r="J169" s="78"/>
      <c r="K169" s="74"/>
      <c r="L169" s="74"/>
      <c r="M169" s="78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8"/>
      <c r="AU169" s="74"/>
      <c r="AV169" s="74"/>
      <c r="AW169" s="74"/>
      <c r="AX169" s="74">
        <v>263.60000000000002</v>
      </c>
      <c r="AY169" s="74">
        <v>179.92500000000001</v>
      </c>
      <c r="AZ169" s="74">
        <f t="shared" si="115"/>
        <v>68.25682852807283</v>
      </c>
      <c r="BA169" s="74"/>
      <c r="BB169" s="74"/>
      <c r="BC169" s="74"/>
      <c r="BD169" s="74"/>
      <c r="BE169" s="74"/>
      <c r="BF169" s="78"/>
      <c r="BG169" s="74"/>
      <c r="BH169" s="74"/>
      <c r="BI169" s="74"/>
      <c r="BJ169" s="74"/>
      <c r="BK169" s="74"/>
      <c r="BL169" s="78"/>
      <c r="BM169" s="74"/>
      <c r="BN169" s="74"/>
      <c r="BO169" s="78"/>
      <c r="BP169" s="74"/>
      <c r="BQ169" s="74"/>
      <c r="BR169" s="78"/>
    </row>
    <row r="170" spans="1:70" ht="17.25" customHeight="1" x14ac:dyDescent="0.25">
      <c r="A170" s="160" t="s">
        <v>635</v>
      </c>
      <c r="B170" s="94">
        <f t="shared" si="100"/>
        <v>105.4</v>
      </c>
      <c r="C170" s="94">
        <f t="shared" si="101"/>
        <v>72</v>
      </c>
      <c r="D170" s="74">
        <f t="shared" si="118"/>
        <v>68.311195445920305</v>
      </c>
      <c r="E170" s="74"/>
      <c r="F170" s="74"/>
      <c r="G170" s="74"/>
      <c r="H170" s="74"/>
      <c r="I170" s="74"/>
      <c r="J170" s="78"/>
      <c r="K170" s="74"/>
      <c r="L170" s="74"/>
      <c r="M170" s="78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8"/>
      <c r="AU170" s="74"/>
      <c r="AV170" s="74"/>
      <c r="AW170" s="74"/>
      <c r="AX170" s="74">
        <v>105.4</v>
      </c>
      <c r="AY170" s="74">
        <v>72</v>
      </c>
      <c r="AZ170" s="74">
        <f t="shared" si="115"/>
        <v>68.311195445920305</v>
      </c>
      <c r="BA170" s="74"/>
      <c r="BB170" s="74"/>
      <c r="BC170" s="74"/>
      <c r="BD170" s="74"/>
      <c r="BE170" s="74"/>
      <c r="BF170" s="78"/>
      <c r="BG170" s="74"/>
      <c r="BH170" s="74"/>
      <c r="BI170" s="74"/>
      <c r="BJ170" s="74"/>
      <c r="BK170" s="74"/>
      <c r="BL170" s="78"/>
      <c r="BM170" s="74"/>
      <c r="BN170" s="74"/>
      <c r="BO170" s="78"/>
      <c r="BP170" s="74"/>
      <c r="BQ170" s="74"/>
      <c r="BR170" s="78"/>
    </row>
    <row r="171" spans="1:70" ht="17.25" customHeight="1" x14ac:dyDescent="0.25">
      <c r="A171" s="160" t="s">
        <v>519</v>
      </c>
      <c r="B171" s="94">
        <f t="shared" si="100"/>
        <v>105.4</v>
      </c>
      <c r="C171" s="94">
        <f t="shared" si="101"/>
        <v>70.354910000000004</v>
      </c>
      <c r="D171" s="74">
        <f t="shared" si="118"/>
        <v>66.7503889943074</v>
      </c>
      <c r="E171" s="74"/>
      <c r="F171" s="74"/>
      <c r="G171" s="74"/>
      <c r="H171" s="74"/>
      <c r="I171" s="74"/>
      <c r="J171" s="78"/>
      <c r="K171" s="74"/>
      <c r="L171" s="74"/>
      <c r="M171" s="78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8"/>
      <c r="AU171" s="74"/>
      <c r="AV171" s="74"/>
      <c r="AW171" s="74"/>
      <c r="AX171" s="74">
        <v>105.4</v>
      </c>
      <c r="AY171" s="74">
        <v>70.354910000000004</v>
      </c>
      <c r="AZ171" s="74">
        <f t="shared" si="115"/>
        <v>66.7503889943074</v>
      </c>
      <c r="BA171" s="74"/>
      <c r="BB171" s="74"/>
      <c r="BC171" s="74"/>
      <c r="BD171" s="74"/>
      <c r="BE171" s="74"/>
      <c r="BF171" s="78"/>
      <c r="BG171" s="74"/>
      <c r="BH171" s="74"/>
      <c r="BI171" s="74"/>
      <c r="BJ171" s="74"/>
      <c r="BK171" s="74"/>
      <c r="BL171" s="78"/>
      <c r="BM171" s="74"/>
      <c r="BN171" s="74"/>
      <c r="BO171" s="78"/>
      <c r="BP171" s="74"/>
      <c r="BQ171" s="74"/>
      <c r="BR171" s="78"/>
    </row>
    <row r="172" spans="1:70" s="118" customFormat="1" ht="33.75" customHeight="1" x14ac:dyDescent="0.25">
      <c r="A172" s="162" t="s">
        <v>325</v>
      </c>
      <c r="B172" s="103">
        <f t="shared" si="100"/>
        <v>440024.79999999993</v>
      </c>
      <c r="C172" s="103">
        <f t="shared" si="101"/>
        <v>311594.91017999995</v>
      </c>
      <c r="D172" s="92">
        <f t="shared" ref="D172" si="119">C172/B172*100</f>
        <v>70.813033760824382</v>
      </c>
      <c r="E172" s="92">
        <f>SUM(E173:E183)</f>
        <v>1411.9</v>
      </c>
      <c r="F172" s="92">
        <f t="shared" ref="F172:BK172" si="120">SUM(F173:F183)</f>
        <v>1031.65833</v>
      </c>
      <c r="G172" s="92">
        <f t="shared" si="19"/>
        <v>73.068795948721572</v>
      </c>
      <c r="H172" s="92">
        <f t="shared" si="120"/>
        <v>242.5</v>
      </c>
      <c r="I172" s="92">
        <f t="shared" si="120"/>
        <v>217.5</v>
      </c>
      <c r="J172" s="92">
        <f t="shared" si="27"/>
        <v>89.690721649484544</v>
      </c>
      <c r="K172" s="92">
        <f t="shared" si="120"/>
        <v>5222.5</v>
      </c>
      <c r="L172" s="92">
        <f t="shared" si="120"/>
        <v>3301.7856900000002</v>
      </c>
      <c r="M172" s="92">
        <f t="shared" si="28"/>
        <v>63.222320536141694</v>
      </c>
      <c r="N172" s="92">
        <f t="shared" si="120"/>
        <v>65672.399999999994</v>
      </c>
      <c r="O172" s="92">
        <f t="shared" si="120"/>
        <v>51909.214850000004</v>
      </c>
      <c r="P172" s="92">
        <f t="shared" si="8"/>
        <v>79.042664574463558</v>
      </c>
      <c r="Q172" s="92">
        <f t="shared" si="120"/>
        <v>5729.5</v>
      </c>
      <c r="R172" s="92">
        <f t="shared" si="120"/>
        <v>3059.288</v>
      </c>
      <c r="S172" s="92">
        <f t="shared" si="20"/>
        <v>53.395374814556241</v>
      </c>
      <c r="T172" s="92">
        <f t="shared" si="120"/>
        <v>223.8</v>
      </c>
      <c r="U172" s="92">
        <f t="shared" si="120"/>
        <v>179.00294</v>
      </c>
      <c r="V172" s="92">
        <f t="shared" si="21"/>
        <v>79.983440571939227</v>
      </c>
      <c r="W172" s="92">
        <f t="shared" si="120"/>
        <v>310973.3</v>
      </c>
      <c r="X172" s="92">
        <f t="shared" si="120"/>
        <v>221022.34962999998</v>
      </c>
      <c r="Y172" s="92">
        <f t="shared" si="29"/>
        <v>71.074381507994417</v>
      </c>
      <c r="Z172" s="92">
        <f t="shared" si="120"/>
        <v>1069.7</v>
      </c>
      <c r="AA172" s="92">
        <f t="shared" si="120"/>
        <v>695.66767000000004</v>
      </c>
      <c r="AB172" s="91">
        <f t="shared" si="106"/>
        <v>65.033903898289239</v>
      </c>
      <c r="AC172" s="92">
        <f t="shared" si="120"/>
        <v>0</v>
      </c>
      <c r="AD172" s="92">
        <f t="shared" si="120"/>
        <v>0</v>
      </c>
      <c r="AE172" s="92"/>
      <c r="AF172" s="92">
        <f t="shared" si="120"/>
        <v>1782.9</v>
      </c>
      <c r="AG172" s="92">
        <f t="shared" si="120"/>
        <v>1006.72109</v>
      </c>
      <c r="AH172" s="92">
        <f t="shared" si="120"/>
        <v>56.465370463851031</v>
      </c>
      <c r="AI172" s="92">
        <f t="shared" si="120"/>
        <v>17678.7</v>
      </c>
      <c r="AJ172" s="92">
        <f t="shared" si="120"/>
        <v>7606.3151500000004</v>
      </c>
      <c r="AK172" s="92">
        <f t="shared" si="120"/>
        <v>43.025308139173127</v>
      </c>
      <c r="AL172" s="92">
        <f t="shared" si="120"/>
        <v>713.1</v>
      </c>
      <c r="AM172" s="92">
        <f t="shared" si="120"/>
        <v>511.48421999999999</v>
      </c>
      <c r="AN172" s="92">
        <f t="shared" si="120"/>
        <v>71.726857383256203</v>
      </c>
      <c r="AO172" s="92">
        <f t="shared" si="120"/>
        <v>356.6</v>
      </c>
      <c r="AP172" s="92">
        <f t="shared" si="120"/>
        <v>256.11534</v>
      </c>
      <c r="AQ172" s="92">
        <f t="shared" si="120"/>
        <v>71.821463825014021</v>
      </c>
      <c r="AR172" s="92">
        <f t="shared" si="120"/>
        <v>2410.3000000000002</v>
      </c>
      <c r="AS172" s="92">
        <f t="shared" si="120"/>
        <v>1808.1</v>
      </c>
      <c r="AT172" s="92">
        <f t="shared" si="34"/>
        <v>75.015558229266048</v>
      </c>
      <c r="AU172" s="92">
        <f t="shared" si="120"/>
        <v>0</v>
      </c>
      <c r="AV172" s="92">
        <f t="shared" si="120"/>
        <v>0</v>
      </c>
      <c r="AW172" s="92">
        <f t="shared" si="120"/>
        <v>0</v>
      </c>
      <c r="AX172" s="92">
        <f t="shared" si="120"/>
        <v>1845.0000000000005</v>
      </c>
      <c r="AY172" s="92">
        <f t="shared" si="120"/>
        <v>995.28722000000016</v>
      </c>
      <c r="AZ172" s="91">
        <f t="shared" ref="AZ172:AZ175" si="121">AY172/AX172*100</f>
        <v>53.945106775067742</v>
      </c>
      <c r="BA172" s="92">
        <f t="shared" si="120"/>
        <v>337</v>
      </c>
      <c r="BB172" s="92">
        <f t="shared" si="120"/>
        <v>148.04232000000002</v>
      </c>
      <c r="BC172" s="92">
        <f t="shared" si="120"/>
        <v>43.929471810089026</v>
      </c>
      <c r="BD172" s="92">
        <f t="shared" si="120"/>
        <v>713.1</v>
      </c>
      <c r="BE172" s="92">
        <f t="shared" si="120"/>
        <v>463.0333</v>
      </c>
      <c r="BF172" s="92">
        <f t="shared" si="108"/>
        <v>64.932449866778853</v>
      </c>
      <c r="BG172" s="92">
        <f t="shared" si="120"/>
        <v>23244.2</v>
      </c>
      <c r="BH172" s="92">
        <f t="shared" si="120"/>
        <v>17119.674429999999</v>
      </c>
      <c r="BI172" s="92">
        <f t="shared" si="12"/>
        <v>73.651381548945537</v>
      </c>
      <c r="BJ172" s="92">
        <f t="shared" si="120"/>
        <v>329.3</v>
      </c>
      <c r="BK172" s="92">
        <f t="shared" si="120"/>
        <v>194.67</v>
      </c>
      <c r="BL172" s="92">
        <f t="shared" si="109"/>
        <v>59.116307318554504</v>
      </c>
      <c r="BM172" s="92">
        <f t="shared" ref="BM172:BN172" si="122">SUM(BM173:BM183)</f>
        <v>69</v>
      </c>
      <c r="BN172" s="92">
        <f t="shared" si="122"/>
        <v>69</v>
      </c>
      <c r="BO172" s="92">
        <f t="shared" ref="BO172:BO173" si="123">BN172/BM172*100</f>
        <v>100</v>
      </c>
      <c r="BP172" s="92"/>
      <c r="BQ172" s="92"/>
      <c r="BR172" s="92"/>
    </row>
    <row r="173" spans="1:70" ht="31.5" x14ac:dyDescent="0.25">
      <c r="A173" s="160" t="s">
        <v>324</v>
      </c>
      <c r="B173" s="94">
        <f t="shared" si="100"/>
        <v>438179.79999999993</v>
      </c>
      <c r="C173" s="94">
        <f t="shared" si="101"/>
        <v>310599.62295999995</v>
      </c>
      <c r="D173" s="78">
        <f t="shared" si="1"/>
        <v>70.884057859353618</v>
      </c>
      <c r="E173" s="78">
        <v>1411.9</v>
      </c>
      <c r="F173" s="78">
        <v>1031.65833</v>
      </c>
      <c r="G173" s="78">
        <f t="shared" si="19"/>
        <v>73.068795948721572</v>
      </c>
      <c r="H173" s="78">
        <v>242.5</v>
      </c>
      <c r="I173" s="78">
        <v>217.5</v>
      </c>
      <c r="J173" s="78">
        <f t="shared" si="27"/>
        <v>89.690721649484544</v>
      </c>
      <c r="K173" s="78">
        <v>5222.5</v>
      </c>
      <c r="L173" s="78">
        <v>3301.7856900000002</v>
      </c>
      <c r="M173" s="78">
        <f t="shared" si="28"/>
        <v>63.222320536141694</v>
      </c>
      <c r="N173" s="78">
        <v>65672.399999999994</v>
      </c>
      <c r="O173" s="78">
        <v>51909.214850000004</v>
      </c>
      <c r="P173" s="78">
        <f t="shared" si="8"/>
        <v>79.042664574463558</v>
      </c>
      <c r="Q173" s="78">
        <v>5729.5</v>
      </c>
      <c r="R173" s="78">
        <v>3059.288</v>
      </c>
      <c r="S173" s="78">
        <f t="shared" si="20"/>
        <v>53.395374814556241</v>
      </c>
      <c r="T173" s="78">
        <v>223.8</v>
      </c>
      <c r="U173" s="78">
        <v>179.00294</v>
      </c>
      <c r="V173" s="78">
        <f t="shared" si="21"/>
        <v>79.983440571939227</v>
      </c>
      <c r="W173" s="78">
        <v>310973.3</v>
      </c>
      <c r="X173" s="78">
        <v>221022.34962999998</v>
      </c>
      <c r="Y173" s="78">
        <f t="shared" si="29"/>
        <v>71.074381507994417</v>
      </c>
      <c r="Z173" s="78">
        <v>1069.7</v>
      </c>
      <c r="AA173" s="78">
        <v>695.66767000000004</v>
      </c>
      <c r="AB173" s="74">
        <f t="shared" si="106"/>
        <v>65.033903898289239</v>
      </c>
      <c r="AC173" s="74"/>
      <c r="AD173" s="78"/>
      <c r="AE173" s="78"/>
      <c r="AF173" s="78">
        <v>1782.9</v>
      </c>
      <c r="AG173" s="78">
        <v>1006.72109</v>
      </c>
      <c r="AH173" s="78">
        <f t="shared" si="30"/>
        <v>56.465370463851031</v>
      </c>
      <c r="AI173" s="78">
        <v>17678.7</v>
      </c>
      <c r="AJ173" s="78">
        <v>7606.3151500000004</v>
      </c>
      <c r="AK173" s="78">
        <f t="shared" si="31"/>
        <v>43.025308139173127</v>
      </c>
      <c r="AL173" s="78">
        <v>713.1</v>
      </c>
      <c r="AM173" s="78">
        <v>511.48421999999999</v>
      </c>
      <c r="AN173" s="78">
        <f t="shared" si="32"/>
        <v>71.726857383256203</v>
      </c>
      <c r="AO173" s="78">
        <v>356.6</v>
      </c>
      <c r="AP173" s="78">
        <v>256.11534</v>
      </c>
      <c r="AQ173" s="78">
        <f t="shared" si="33"/>
        <v>71.821463825014021</v>
      </c>
      <c r="AR173" s="78">
        <v>2410.3000000000002</v>
      </c>
      <c r="AS173" s="78">
        <v>1808.1</v>
      </c>
      <c r="AT173" s="78">
        <f t="shared" si="34"/>
        <v>75.015558229266048</v>
      </c>
      <c r="AU173" s="78"/>
      <c r="AV173" s="78"/>
      <c r="AW173" s="78"/>
      <c r="AX173" s="78"/>
      <c r="AY173" s="78"/>
      <c r="AZ173" s="74"/>
      <c r="BA173" s="78">
        <v>337</v>
      </c>
      <c r="BB173" s="78">
        <v>148.04232000000002</v>
      </c>
      <c r="BC173" s="78">
        <f t="shared" si="35"/>
        <v>43.929471810089026</v>
      </c>
      <c r="BD173" s="78">
        <v>713.1</v>
      </c>
      <c r="BE173" s="78">
        <v>463.0333</v>
      </c>
      <c r="BF173" s="78">
        <f t="shared" si="108"/>
        <v>64.932449866778853</v>
      </c>
      <c r="BG173" s="78">
        <v>23244.2</v>
      </c>
      <c r="BH173" s="78">
        <v>17119.674429999999</v>
      </c>
      <c r="BI173" s="78">
        <f t="shared" si="12"/>
        <v>73.651381548945537</v>
      </c>
      <c r="BJ173" s="78">
        <v>329.3</v>
      </c>
      <c r="BK173" s="78">
        <v>194.67</v>
      </c>
      <c r="BL173" s="78">
        <f t="shared" si="109"/>
        <v>59.116307318554504</v>
      </c>
      <c r="BM173" s="78">
        <v>69</v>
      </c>
      <c r="BN173" s="78">
        <v>69</v>
      </c>
      <c r="BO173" s="78">
        <f t="shared" si="123"/>
        <v>100</v>
      </c>
      <c r="BP173" s="78"/>
      <c r="BQ173" s="78"/>
      <c r="BR173" s="78"/>
    </row>
    <row r="174" spans="1:70" x14ac:dyDescent="0.25">
      <c r="A174" s="160" t="s">
        <v>521</v>
      </c>
      <c r="B174" s="94">
        <f t="shared" si="100"/>
        <v>105.4</v>
      </c>
      <c r="C174" s="94">
        <f t="shared" si="101"/>
        <v>63.115180000000002</v>
      </c>
      <c r="D174" s="74">
        <f t="shared" ref="D174:D183" si="124">C174/B174*100</f>
        <v>59.881574952561664</v>
      </c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8"/>
      <c r="Q174" s="74"/>
      <c r="R174" s="74"/>
      <c r="S174" s="74"/>
      <c r="T174" s="74"/>
      <c r="U174" s="74"/>
      <c r="V174" s="78"/>
      <c r="W174" s="74"/>
      <c r="X174" s="74"/>
      <c r="Y174" s="78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>
        <v>105.4</v>
      </c>
      <c r="AY174" s="74">
        <v>63.115180000000002</v>
      </c>
      <c r="AZ174" s="74">
        <f t="shared" si="121"/>
        <v>59.881574952561664</v>
      </c>
      <c r="BA174" s="74"/>
      <c r="BB174" s="74"/>
      <c r="BC174" s="74"/>
      <c r="BD174" s="74"/>
      <c r="BE174" s="74"/>
      <c r="BF174" s="78"/>
      <c r="BG174" s="74"/>
      <c r="BH174" s="74"/>
      <c r="BI174" s="78"/>
      <c r="BJ174" s="74"/>
      <c r="BK174" s="74"/>
      <c r="BL174" s="78"/>
      <c r="BM174" s="74"/>
      <c r="BN174" s="74"/>
      <c r="BO174" s="78"/>
      <c r="BP174" s="74"/>
      <c r="BQ174" s="74"/>
      <c r="BR174" s="78"/>
    </row>
    <row r="175" spans="1:70" x14ac:dyDescent="0.25">
      <c r="A175" s="160" t="s">
        <v>636</v>
      </c>
      <c r="B175" s="94">
        <f t="shared" si="100"/>
        <v>105.4</v>
      </c>
      <c r="C175" s="94">
        <f t="shared" si="101"/>
        <v>66.77037</v>
      </c>
      <c r="D175" s="74">
        <f t="shared" si="124"/>
        <v>63.349497153700185</v>
      </c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8"/>
      <c r="Q175" s="74"/>
      <c r="R175" s="74"/>
      <c r="S175" s="74"/>
      <c r="T175" s="74"/>
      <c r="U175" s="74"/>
      <c r="V175" s="78"/>
      <c r="W175" s="74"/>
      <c r="X175" s="74"/>
      <c r="Y175" s="78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>
        <v>105.4</v>
      </c>
      <c r="AY175" s="74">
        <v>66.77037</v>
      </c>
      <c r="AZ175" s="74">
        <f t="shared" si="121"/>
        <v>63.349497153700185</v>
      </c>
      <c r="BA175" s="74"/>
      <c r="BB175" s="74"/>
      <c r="BC175" s="74"/>
      <c r="BD175" s="74"/>
      <c r="BE175" s="74"/>
      <c r="BF175" s="78"/>
      <c r="BG175" s="74"/>
      <c r="BH175" s="74"/>
      <c r="BI175" s="78"/>
      <c r="BJ175" s="74"/>
      <c r="BK175" s="74"/>
      <c r="BL175" s="78"/>
      <c r="BM175" s="74"/>
      <c r="BN175" s="74"/>
      <c r="BO175" s="78"/>
      <c r="BP175" s="74"/>
      <c r="BQ175" s="74"/>
      <c r="BR175" s="78"/>
    </row>
    <row r="176" spans="1:70" x14ac:dyDescent="0.25">
      <c r="A176" s="160" t="s">
        <v>522</v>
      </c>
      <c r="B176" s="94">
        <f t="shared" si="100"/>
        <v>263.60000000000002</v>
      </c>
      <c r="C176" s="94">
        <f t="shared" si="101"/>
        <v>153.22723000000002</v>
      </c>
      <c r="D176" s="74">
        <f t="shared" si="124"/>
        <v>58.128691198786044</v>
      </c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8"/>
      <c r="Q176" s="74"/>
      <c r="R176" s="74"/>
      <c r="S176" s="74"/>
      <c r="T176" s="74"/>
      <c r="U176" s="74"/>
      <c r="V176" s="78"/>
      <c r="W176" s="74"/>
      <c r="X176" s="74"/>
      <c r="Y176" s="78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>
        <v>263.60000000000002</v>
      </c>
      <c r="AY176" s="74">
        <v>153.22723000000002</v>
      </c>
      <c r="AZ176" s="74">
        <f t="shared" ref="AZ176:AZ183" si="125">AY176/AX176*100</f>
        <v>58.128691198786044</v>
      </c>
      <c r="BA176" s="74"/>
      <c r="BB176" s="74"/>
      <c r="BC176" s="74"/>
      <c r="BD176" s="74"/>
      <c r="BE176" s="74"/>
      <c r="BF176" s="78"/>
      <c r="BG176" s="74"/>
      <c r="BH176" s="74"/>
      <c r="BI176" s="78"/>
      <c r="BJ176" s="74"/>
      <c r="BK176" s="74"/>
      <c r="BL176" s="78"/>
      <c r="BM176" s="74"/>
      <c r="BN176" s="74"/>
      <c r="BO176" s="78"/>
      <c r="BP176" s="74"/>
      <c r="BQ176" s="74"/>
      <c r="BR176" s="78"/>
    </row>
    <row r="177" spans="1:70" x14ac:dyDescent="0.25">
      <c r="A177" s="160" t="s">
        <v>323</v>
      </c>
      <c r="B177" s="94">
        <f t="shared" si="100"/>
        <v>263.60000000000002</v>
      </c>
      <c r="C177" s="94">
        <f t="shared" si="101"/>
        <v>171.39142999999999</v>
      </c>
      <c r="D177" s="74">
        <f t="shared" si="124"/>
        <v>65.019510622154769</v>
      </c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8"/>
      <c r="Q177" s="74"/>
      <c r="R177" s="74"/>
      <c r="S177" s="74"/>
      <c r="T177" s="74"/>
      <c r="U177" s="74"/>
      <c r="V177" s="78"/>
      <c r="W177" s="74"/>
      <c r="X177" s="74"/>
      <c r="Y177" s="78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>
        <v>263.60000000000002</v>
      </c>
      <c r="AY177" s="74">
        <v>171.39142999999999</v>
      </c>
      <c r="AZ177" s="74">
        <f t="shared" si="125"/>
        <v>65.019510622154769</v>
      </c>
      <c r="BA177" s="74"/>
      <c r="BB177" s="74"/>
      <c r="BC177" s="74"/>
      <c r="BD177" s="74"/>
      <c r="BE177" s="74"/>
      <c r="BF177" s="78"/>
      <c r="BG177" s="74"/>
      <c r="BH177" s="74"/>
      <c r="BI177" s="78"/>
      <c r="BJ177" s="74"/>
      <c r="BK177" s="74"/>
      <c r="BL177" s="78"/>
      <c r="BM177" s="74"/>
      <c r="BN177" s="74"/>
      <c r="BO177" s="78"/>
      <c r="BP177" s="74"/>
      <c r="BQ177" s="74"/>
      <c r="BR177" s="78"/>
    </row>
    <row r="178" spans="1:70" x14ac:dyDescent="0.25">
      <c r="A178" s="160" t="s">
        <v>523</v>
      </c>
      <c r="B178" s="94">
        <f t="shared" si="100"/>
        <v>263.60000000000002</v>
      </c>
      <c r="C178" s="94">
        <f t="shared" si="101"/>
        <v>49.717059999999996</v>
      </c>
      <c r="D178" s="74">
        <f t="shared" si="124"/>
        <v>18.860796661608497</v>
      </c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8"/>
      <c r="Q178" s="74"/>
      <c r="R178" s="74"/>
      <c r="S178" s="74"/>
      <c r="T178" s="74"/>
      <c r="U178" s="74"/>
      <c r="V178" s="78"/>
      <c r="W178" s="74"/>
      <c r="X178" s="74"/>
      <c r="Y178" s="78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>
        <v>263.60000000000002</v>
      </c>
      <c r="AY178" s="74">
        <v>49.717059999999996</v>
      </c>
      <c r="AZ178" s="74">
        <f t="shared" si="125"/>
        <v>18.860796661608497</v>
      </c>
      <c r="BA178" s="74"/>
      <c r="BB178" s="74"/>
      <c r="BC178" s="74"/>
      <c r="BD178" s="74"/>
      <c r="BE178" s="74"/>
      <c r="BF178" s="78"/>
      <c r="BG178" s="74"/>
      <c r="BH178" s="74"/>
      <c r="BI178" s="78"/>
      <c r="BJ178" s="74"/>
      <c r="BK178" s="74"/>
      <c r="BL178" s="78"/>
      <c r="BM178" s="74"/>
      <c r="BN178" s="74"/>
      <c r="BO178" s="78"/>
      <c r="BP178" s="74"/>
      <c r="BQ178" s="74"/>
      <c r="BR178" s="78"/>
    </row>
    <row r="179" spans="1:70" x14ac:dyDescent="0.25">
      <c r="A179" s="160" t="s">
        <v>524</v>
      </c>
      <c r="B179" s="94">
        <f t="shared" si="100"/>
        <v>263.60000000000002</v>
      </c>
      <c r="C179" s="94">
        <f t="shared" si="101"/>
        <v>154.8854</v>
      </c>
      <c r="D179" s="74">
        <f t="shared" si="124"/>
        <v>58.757738998482544</v>
      </c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8"/>
      <c r="Q179" s="74"/>
      <c r="R179" s="74"/>
      <c r="S179" s="74"/>
      <c r="T179" s="74"/>
      <c r="U179" s="74"/>
      <c r="V179" s="78"/>
      <c r="W179" s="74"/>
      <c r="X179" s="74"/>
      <c r="Y179" s="78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>
        <v>263.60000000000002</v>
      </c>
      <c r="AY179" s="74">
        <v>154.8854</v>
      </c>
      <c r="AZ179" s="74">
        <f t="shared" si="125"/>
        <v>58.757738998482544</v>
      </c>
      <c r="BA179" s="74"/>
      <c r="BB179" s="74"/>
      <c r="BC179" s="74"/>
      <c r="BD179" s="74"/>
      <c r="BE179" s="74"/>
      <c r="BF179" s="78"/>
      <c r="BG179" s="74"/>
      <c r="BH179" s="74"/>
      <c r="BI179" s="78"/>
      <c r="BJ179" s="74"/>
      <c r="BK179" s="74"/>
      <c r="BL179" s="78"/>
      <c r="BM179" s="74"/>
      <c r="BN179" s="74"/>
      <c r="BO179" s="78"/>
      <c r="BP179" s="74"/>
      <c r="BQ179" s="74"/>
      <c r="BR179" s="78"/>
    </row>
    <row r="180" spans="1:70" x14ac:dyDescent="0.25">
      <c r="A180" s="160" t="s">
        <v>637</v>
      </c>
      <c r="B180" s="94">
        <f t="shared" si="100"/>
        <v>105.4</v>
      </c>
      <c r="C180" s="94">
        <f t="shared" si="101"/>
        <v>27.953939999999999</v>
      </c>
      <c r="D180" s="74">
        <f t="shared" si="124"/>
        <v>26.521764705882351</v>
      </c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8"/>
      <c r="Q180" s="74"/>
      <c r="R180" s="74"/>
      <c r="S180" s="74"/>
      <c r="T180" s="74"/>
      <c r="U180" s="74"/>
      <c r="V180" s="78"/>
      <c r="W180" s="74"/>
      <c r="X180" s="74"/>
      <c r="Y180" s="78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>
        <v>105.4</v>
      </c>
      <c r="AY180" s="74">
        <v>27.953939999999999</v>
      </c>
      <c r="AZ180" s="74">
        <f t="shared" si="125"/>
        <v>26.521764705882351</v>
      </c>
      <c r="BA180" s="74"/>
      <c r="BB180" s="74"/>
      <c r="BC180" s="74"/>
      <c r="BD180" s="74"/>
      <c r="BE180" s="74"/>
      <c r="BF180" s="78"/>
      <c r="BG180" s="74"/>
      <c r="BH180" s="74"/>
      <c r="BI180" s="78"/>
      <c r="BJ180" s="74"/>
      <c r="BK180" s="74"/>
      <c r="BL180" s="78"/>
      <c r="BM180" s="74"/>
      <c r="BN180" s="74"/>
      <c r="BO180" s="78"/>
      <c r="BP180" s="74"/>
      <c r="BQ180" s="74"/>
      <c r="BR180" s="78"/>
    </row>
    <row r="181" spans="1:70" x14ac:dyDescent="0.25">
      <c r="A181" s="160" t="s">
        <v>526</v>
      </c>
      <c r="B181" s="94">
        <f t="shared" si="100"/>
        <v>105.4</v>
      </c>
      <c r="C181" s="94">
        <f t="shared" si="101"/>
        <v>71.958699999999993</v>
      </c>
      <c r="D181" s="74">
        <f t="shared" si="124"/>
        <v>68.272011385199221</v>
      </c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8"/>
      <c r="Q181" s="74"/>
      <c r="R181" s="74"/>
      <c r="S181" s="74"/>
      <c r="T181" s="74"/>
      <c r="U181" s="74"/>
      <c r="V181" s="78"/>
      <c r="W181" s="74"/>
      <c r="X181" s="74"/>
      <c r="Y181" s="78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>
        <v>105.4</v>
      </c>
      <c r="AY181" s="74">
        <v>71.958699999999993</v>
      </c>
      <c r="AZ181" s="74">
        <f t="shared" si="125"/>
        <v>68.272011385199221</v>
      </c>
      <c r="BA181" s="74"/>
      <c r="BB181" s="74"/>
      <c r="BC181" s="74"/>
      <c r="BD181" s="74"/>
      <c r="BE181" s="74"/>
      <c r="BF181" s="78"/>
      <c r="BG181" s="74"/>
      <c r="BH181" s="74"/>
      <c r="BI181" s="78"/>
      <c r="BJ181" s="74"/>
      <c r="BK181" s="74"/>
      <c r="BL181" s="78"/>
      <c r="BM181" s="74"/>
      <c r="BN181" s="74"/>
      <c r="BO181" s="78"/>
      <c r="BP181" s="74"/>
      <c r="BQ181" s="74"/>
      <c r="BR181" s="78"/>
    </row>
    <row r="182" spans="1:70" x14ac:dyDescent="0.25">
      <c r="A182" s="160" t="s">
        <v>525</v>
      </c>
      <c r="B182" s="94">
        <f t="shared" si="100"/>
        <v>105.4</v>
      </c>
      <c r="C182" s="94">
        <f t="shared" si="101"/>
        <v>58.349710000000002</v>
      </c>
      <c r="D182" s="74">
        <f t="shared" si="124"/>
        <v>55.360256166982921</v>
      </c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8"/>
      <c r="Q182" s="74"/>
      <c r="R182" s="74"/>
      <c r="S182" s="74"/>
      <c r="T182" s="74"/>
      <c r="U182" s="74"/>
      <c r="V182" s="78"/>
      <c r="W182" s="74"/>
      <c r="X182" s="74"/>
      <c r="Y182" s="78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>
        <v>105.4</v>
      </c>
      <c r="AY182" s="74">
        <v>58.349710000000002</v>
      </c>
      <c r="AZ182" s="74">
        <f t="shared" si="125"/>
        <v>55.360256166982921</v>
      </c>
      <c r="BA182" s="74"/>
      <c r="BB182" s="74"/>
      <c r="BC182" s="74"/>
      <c r="BD182" s="74"/>
      <c r="BE182" s="74"/>
      <c r="BF182" s="78"/>
      <c r="BG182" s="74"/>
      <c r="BH182" s="74"/>
      <c r="BI182" s="78"/>
      <c r="BJ182" s="74"/>
      <c r="BK182" s="74"/>
      <c r="BL182" s="78"/>
      <c r="BM182" s="74"/>
      <c r="BN182" s="74"/>
      <c r="BO182" s="78"/>
      <c r="BP182" s="74"/>
      <c r="BQ182" s="74"/>
      <c r="BR182" s="78"/>
    </row>
    <row r="183" spans="1:70" x14ac:dyDescent="0.25">
      <c r="A183" s="160" t="s">
        <v>527</v>
      </c>
      <c r="B183" s="94">
        <f t="shared" si="100"/>
        <v>263.60000000000002</v>
      </c>
      <c r="C183" s="94">
        <f t="shared" si="101"/>
        <v>177.91820000000001</v>
      </c>
      <c r="D183" s="74">
        <f t="shared" si="124"/>
        <v>67.495523520485577</v>
      </c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8"/>
      <c r="Q183" s="74"/>
      <c r="R183" s="74"/>
      <c r="S183" s="74"/>
      <c r="T183" s="74"/>
      <c r="U183" s="74"/>
      <c r="V183" s="78"/>
      <c r="W183" s="74"/>
      <c r="X183" s="74"/>
      <c r="Y183" s="78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>
        <v>263.60000000000002</v>
      </c>
      <c r="AY183" s="74">
        <v>177.91820000000001</v>
      </c>
      <c r="AZ183" s="74">
        <f t="shared" si="125"/>
        <v>67.495523520485577</v>
      </c>
      <c r="BA183" s="74"/>
      <c r="BB183" s="74"/>
      <c r="BC183" s="74"/>
      <c r="BD183" s="74"/>
      <c r="BE183" s="74"/>
      <c r="BF183" s="78"/>
      <c r="BG183" s="74"/>
      <c r="BH183" s="74"/>
      <c r="BI183" s="78"/>
      <c r="BJ183" s="74"/>
      <c r="BK183" s="74"/>
      <c r="BL183" s="78"/>
      <c r="BM183" s="74"/>
      <c r="BN183" s="74"/>
      <c r="BO183" s="78"/>
      <c r="BP183" s="74"/>
      <c r="BQ183" s="74"/>
      <c r="BR183" s="78"/>
    </row>
    <row r="184" spans="1:70" s="118" customFormat="1" ht="31.5" x14ac:dyDescent="0.25">
      <c r="A184" s="162" t="s">
        <v>356</v>
      </c>
      <c r="B184" s="103">
        <f t="shared" si="100"/>
        <v>379165.45999999985</v>
      </c>
      <c r="C184" s="103">
        <f t="shared" si="101"/>
        <v>242168.19196</v>
      </c>
      <c r="D184" s="92">
        <f t="shared" ref="D184" si="126">C184/B184*100</f>
        <v>63.868737400289596</v>
      </c>
      <c r="E184" s="91">
        <f>SUM(E185:E196)</f>
        <v>1991.2</v>
      </c>
      <c r="F184" s="91">
        <f t="shared" ref="F184:BK184" si="127">SUM(F185:F196)</f>
        <v>628.88671999999997</v>
      </c>
      <c r="G184" s="92">
        <f t="shared" si="19"/>
        <v>31.583302531137004</v>
      </c>
      <c r="H184" s="91">
        <f t="shared" si="127"/>
        <v>328.2</v>
      </c>
      <c r="I184" s="91">
        <f t="shared" si="127"/>
        <v>214.22857999999999</v>
      </c>
      <c r="J184" s="92">
        <f t="shared" si="27"/>
        <v>65.273790371724559</v>
      </c>
      <c r="K184" s="91">
        <f t="shared" si="127"/>
        <v>5723.3</v>
      </c>
      <c r="L184" s="91">
        <f t="shared" si="127"/>
        <v>3663.6875399999999</v>
      </c>
      <c r="M184" s="92">
        <f t="shared" si="28"/>
        <v>64.013550573969553</v>
      </c>
      <c r="N184" s="91">
        <f t="shared" si="127"/>
        <v>89229.6</v>
      </c>
      <c r="O184" s="91">
        <f t="shared" si="127"/>
        <v>56769.76857</v>
      </c>
      <c r="P184" s="92">
        <f t="shared" si="8"/>
        <v>63.622126032168694</v>
      </c>
      <c r="Q184" s="91">
        <f t="shared" si="127"/>
        <v>5980.4</v>
      </c>
      <c r="R184" s="91">
        <f t="shared" si="127"/>
        <v>2177.97847</v>
      </c>
      <c r="S184" s="92">
        <f t="shared" si="20"/>
        <v>36.418608621496887</v>
      </c>
      <c r="T184" s="91">
        <f t="shared" si="127"/>
        <v>223.8</v>
      </c>
      <c r="U184" s="91">
        <f t="shared" si="127"/>
        <v>84.59169</v>
      </c>
      <c r="V184" s="92">
        <f t="shared" si="21"/>
        <v>37.797895442359248</v>
      </c>
      <c r="W184" s="91">
        <f t="shared" si="127"/>
        <v>247293.8</v>
      </c>
      <c r="X184" s="91">
        <f t="shared" si="127"/>
        <v>161266.84416000001</v>
      </c>
      <c r="Y184" s="92">
        <f t="shared" si="29"/>
        <v>65.212651574766539</v>
      </c>
      <c r="Z184" s="91">
        <f t="shared" si="127"/>
        <v>1069.7</v>
      </c>
      <c r="AA184" s="91">
        <f t="shared" si="127"/>
        <v>655.46084999999994</v>
      </c>
      <c r="AB184" s="91">
        <f t="shared" si="106"/>
        <v>61.275203328035886</v>
      </c>
      <c r="AC184" s="91">
        <f t="shared" si="127"/>
        <v>13.7</v>
      </c>
      <c r="AD184" s="91">
        <f t="shared" si="127"/>
        <v>0</v>
      </c>
      <c r="AE184" s="91">
        <f t="shared" si="127"/>
        <v>0</v>
      </c>
      <c r="AF184" s="91">
        <f t="shared" si="127"/>
        <v>356.6</v>
      </c>
      <c r="AG184" s="91">
        <f t="shared" si="127"/>
        <v>250.72510999999997</v>
      </c>
      <c r="AH184" s="91">
        <f t="shared" si="127"/>
        <v>70.309901850813233</v>
      </c>
      <c r="AI184" s="91">
        <f t="shared" si="127"/>
        <v>3402.6</v>
      </c>
      <c r="AJ184" s="91">
        <f t="shared" si="127"/>
        <v>1158.64931</v>
      </c>
      <c r="AK184" s="91">
        <f t="shared" si="127"/>
        <v>34.051881208487629</v>
      </c>
      <c r="AL184" s="91">
        <f t="shared" si="127"/>
        <v>713.1</v>
      </c>
      <c r="AM184" s="91">
        <f t="shared" si="127"/>
        <v>493.90039000000002</v>
      </c>
      <c r="AN184" s="91">
        <f t="shared" si="127"/>
        <v>69.2610279063245</v>
      </c>
      <c r="AO184" s="91">
        <f t="shared" si="127"/>
        <v>356.6</v>
      </c>
      <c r="AP184" s="91">
        <f t="shared" si="127"/>
        <v>250.11197000000001</v>
      </c>
      <c r="AQ184" s="91">
        <f t="shared" si="127"/>
        <v>70.137961301177782</v>
      </c>
      <c r="AR184" s="91">
        <f t="shared" si="127"/>
        <v>1658.46</v>
      </c>
      <c r="AS184" s="91">
        <f t="shared" si="127"/>
        <v>1243.8</v>
      </c>
      <c r="AT184" s="92">
        <f t="shared" si="34"/>
        <v>74.997286639412465</v>
      </c>
      <c r="AU184" s="91">
        <f t="shared" si="127"/>
        <v>0</v>
      </c>
      <c r="AV184" s="91">
        <f t="shared" si="127"/>
        <v>0</v>
      </c>
      <c r="AW184" s="91">
        <f t="shared" si="127"/>
        <v>0</v>
      </c>
      <c r="AX184" s="91">
        <f t="shared" si="127"/>
        <v>1317.6000000000001</v>
      </c>
      <c r="AY184" s="91">
        <f t="shared" si="127"/>
        <v>848.09197999999992</v>
      </c>
      <c r="AZ184" s="91">
        <f t="shared" ref="AZ184:AZ197" si="128">AY184/AX184*100</f>
        <v>64.366422282938657</v>
      </c>
      <c r="BA184" s="91">
        <f t="shared" si="127"/>
        <v>337</v>
      </c>
      <c r="BB184" s="91">
        <f t="shared" si="127"/>
        <v>165.14929999999998</v>
      </c>
      <c r="BC184" s="91">
        <f t="shared" si="127"/>
        <v>49.005727002967355</v>
      </c>
      <c r="BD184" s="91">
        <f t="shared" si="127"/>
        <v>356.6</v>
      </c>
      <c r="BE184" s="91">
        <f t="shared" si="127"/>
        <v>152.85058999999998</v>
      </c>
      <c r="BF184" s="92">
        <f t="shared" si="108"/>
        <v>42.86331744251261</v>
      </c>
      <c r="BG184" s="91">
        <f t="shared" si="127"/>
        <v>18753</v>
      </c>
      <c r="BH184" s="91">
        <f t="shared" si="127"/>
        <v>12129.36673</v>
      </c>
      <c r="BI184" s="92">
        <f t="shared" si="12"/>
        <v>64.679607156188339</v>
      </c>
      <c r="BJ184" s="91">
        <f t="shared" si="127"/>
        <v>46.1</v>
      </c>
      <c r="BK184" s="91">
        <f t="shared" si="127"/>
        <v>0</v>
      </c>
      <c r="BL184" s="92">
        <f t="shared" si="109"/>
        <v>0</v>
      </c>
      <c r="BM184" s="91">
        <f t="shared" ref="BM184:BN184" si="129">SUM(BM185:BM196)</f>
        <v>14.1</v>
      </c>
      <c r="BN184" s="91">
        <f t="shared" si="129"/>
        <v>14.1</v>
      </c>
      <c r="BO184" s="92">
        <f t="shared" ref="BO184:BO185" si="130">BN184/BM184*100</f>
        <v>100</v>
      </c>
      <c r="BP184" s="91"/>
      <c r="BQ184" s="91"/>
      <c r="BR184" s="92"/>
    </row>
    <row r="185" spans="1:70" ht="31.5" customHeight="1" x14ac:dyDescent="0.25">
      <c r="A185" s="160" t="s">
        <v>331</v>
      </c>
      <c r="B185" s="94">
        <f t="shared" si="100"/>
        <v>377847.85999999987</v>
      </c>
      <c r="C185" s="94">
        <f t="shared" si="101"/>
        <v>241320.09998</v>
      </c>
      <c r="D185" s="78">
        <f t="shared" si="1"/>
        <v>63.867001914474272</v>
      </c>
      <c r="E185" s="78">
        <v>1991.2</v>
      </c>
      <c r="F185" s="78">
        <v>628.88671999999997</v>
      </c>
      <c r="G185" s="78">
        <f t="shared" si="19"/>
        <v>31.583302531137004</v>
      </c>
      <c r="H185" s="78">
        <v>328.2</v>
      </c>
      <c r="I185" s="78">
        <v>214.22857999999999</v>
      </c>
      <c r="J185" s="78">
        <f t="shared" si="27"/>
        <v>65.273790371724559</v>
      </c>
      <c r="K185" s="78">
        <v>5723.3</v>
      </c>
      <c r="L185" s="78">
        <v>3663.6875399999999</v>
      </c>
      <c r="M185" s="78">
        <f t="shared" si="28"/>
        <v>64.013550573969553</v>
      </c>
      <c r="N185" s="78">
        <v>89229.6</v>
      </c>
      <c r="O185" s="78">
        <v>56769.76857</v>
      </c>
      <c r="P185" s="78">
        <f t="shared" si="8"/>
        <v>63.622126032168694</v>
      </c>
      <c r="Q185" s="78">
        <v>5980.4</v>
      </c>
      <c r="R185" s="78">
        <v>2177.97847</v>
      </c>
      <c r="S185" s="78">
        <f t="shared" si="20"/>
        <v>36.418608621496887</v>
      </c>
      <c r="T185" s="78">
        <v>223.8</v>
      </c>
      <c r="U185" s="78">
        <v>84.59169</v>
      </c>
      <c r="V185" s="78">
        <f t="shared" si="21"/>
        <v>37.797895442359248</v>
      </c>
      <c r="W185" s="78">
        <v>247293.8</v>
      </c>
      <c r="X185" s="78">
        <v>161266.84416000001</v>
      </c>
      <c r="Y185" s="78">
        <f t="shared" si="29"/>
        <v>65.212651574766539</v>
      </c>
      <c r="Z185" s="78">
        <v>1069.7</v>
      </c>
      <c r="AA185" s="78">
        <v>655.46084999999994</v>
      </c>
      <c r="AB185" s="74">
        <f t="shared" si="106"/>
        <v>61.275203328035886</v>
      </c>
      <c r="AC185" s="74">
        <v>13.7</v>
      </c>
      <c r="AD185" s="78"/>
      <c r="AE185" s="78">
        <f t="shared" si="48"/>
        <v>0</v>
      </c>
      <c r="AF185" s="78">
        <v>356.6</v>
      </c>
      <c r="AG185" s="78">
        <v>250.72510999999997</v>
      </c>
      <c r="AH185" s="78">
        <f t="shared" si="30"/>
        <v>70.309901850813233</v>
      </c>
      <c r="AI185" s="78">
        <v>3402.6</v>
      </c>
      <c r="AJ185" s="78">
        <v>1158.64931</v>
      </c>
      <c r="AK185" s="78">
        <f t="shared" si="31"/>
        <v>34.051881208487629</v>
      </c>
      <c r="AL185" s="78">
        <v>713.1</v>
      </c>
      <c r="AM185" s="78">
        <v>493.90039000000002</v>
      </c>
      <c r="AN185" s="78">
        <f t="shared" si="32"/>
        <v>69.2610279063245</v>
      </c>
      <c r="AO185" s="78">
        <v>356.6</v>
      </c>
      <c r="AP185" s="78">
        <v>250.11197000000001</v>
      </c>
      <c r="AQ185" s="78">
        <f t="shared" si="33"/>
        <v>70.137961301177782</v>
      </c>
      <c r="AR185" s="78">
        <v>1658.46</v>
      </c>
      <c r="AS185" s="78">
        <v>1243.8</v>
      </c>
      <c r="AT185" s="78">
        <f t="shared" si="34"/>
        <v>74.997286639412465</v>
      </c>
      <c r="AU185" s="78"/>
      <c r="AV185" s="78"/>
      <c r="AW185" s="78"/>
      <c r="AX185" s="78"/>
      <c r="AY185" s="78"/>
      <c r="AZ185" s="74"/>
      <c r="BA185" s="78">
        <v>337</v>
      </c>
      <c r="BB185" s="78">
        <v>165.14929999999998</v>
      </c>
      <c r="BC185" s="78">
        <f t="shared" si="35"/>
        <v>49.005727002967355</v>
      </c>
      <c r="BD185" s="78">
        <v>356.6</v>
      </c>
      <c r="BE185" s="78">
        <v>152.85058999999998</v>
      </c>
      <c r="BF185" s="78">
        <f t="shared" si="108"/>
        <v>42.86331744251261</v>
      </c>
      <c r="BG185" s="78">
        <v>18753</v>
      </c>
      <c r="BH185" s="78">
        <v>12129.36673</v>
      </c>
      <c r="BI185" s="78">
        <f t="shared" si="12"/>
        <v>64.679607156188339</v>
      </c>
      <c r="BJ185" s="78">
        <v>46.1</v>
      </c>
      <c r="BK185" s="78"/>
      <c r="BL185" s="78">
        <f t="shared" si="109"/>
        <v>0</v>
      </c>
      <c r="BM185" s="78">
        <v>14.1</v>
      </c>
      <c r="BN185" s="78">
        <v>14.1</v>
      </c>
      <c r="BO185" s="78">
        <f t="shared" si="130"/>
        <v>100</v>
      </c>
      <c r="BP185" s="78"/>
      <c r="BQ185" s="78"/>
      <c r="BR185" s="78"/>
    </row>
    <row r="186" spans="1:70" ht="15.75" customHeight="1" x14ac:dyDescent="0.25">
      <c r="A186" s="160" t="s">
        <v>529</v>
      </c>
      <c r="B186" s="94">
        <f t="shared" si="100"/>
        <v>105.4</v>
      </c>
      <c r="C186" s="94">
        <f t="shared" si="101"/>
        <v>71.918480000000002</v>
      </c>
      <c r="D186" s="74">
        <f t="shared" ref="D186:D196" si="131">C186/B186*100</f>
        <v>68.233851992409868</v>
      </c>
      <c r="E186" s="74"/>
      <c r="F186" s="74"/>
      <c r="G186" s="74"/>
      <c r="H186" s="74"/>
      <c r="I186" s="74"/>
      <c r="J186" s="78"/>
      <c r="K186" s="74"/>
      <c r="L186" s="74"/>
      <c r="M186" s="78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8"/>
      <c r="AU186" s="74"/>
      <c r="AV186" s="74"/>
      <c r="AW186" s="74"/>
      <c r="AX186" s="74">
        <v>105.4</v>
      </c>
      <c r="AY186" s="74">
        <v>71.918480000000002</v>
      </c>
      <c r="AZ186" s="74">
        <f t="shared" si="128"/>
        <v>68.233851992409868</v>
      </c>
      <c r="BA186" s="74"/>
      <c r="BB186" s="74"/>
      <c r="BC186" s="74"/>
      <c r="BD186" s="74"/>
      <c r="BE186" s="74"/>
      <c r="BF186" s="78"/>
      <c r="BG186" s="74"/>
      <c r="BH186" s="74"/>
      <c r="BI186" s="74"/>
      <c r="BJ186" s="74"/>
      <c r="BK186" s="74"/>
      <c r="BL186" s="78"/>
      <c r="BM186" s="74"/>
      <c r="BN186" s="74"/>
      <c r="BO186" s="78"/>
      <c r="BP186" s="74"/>
      <c r="BQ186" s="74"/>
      <c r="BR186" s="78"/>
    </row>
    <row r="187" spans="1:70" ht="15.75" customHeight="1" x14ac:dyDescent="0.25">
      <c r="A187" s="160" t="s">
        <v>530</v>
      </c>
      <c r="B187" s="94">
        <f t="shared" si="100"/>
        <v>105.4</v>
      </c>
      <c r="C187" s="94">
        <f t="shared" si="101"/>
        <v>62.441449999999996</v>
      </c>
      <c r="D187" s="74">
        <f t="shared" si="131"/>
        <v>59.242362428842497</v>
      </c>
      <c r="E187" s="74"/>
      <c r="F187" s="74"/>
      <c r="G187" s="74"/>
      <c r="H187" s="74"/>
      <c r="I187" s="74"/>
      <c r="J187" s="78"/>
      <c r="K187" s="74"/>
      <c r="L187" s="74"/>
      <c r="M187" s="78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8"/>
      <c r="AU187" s="74"/>
      <c r="AV187" s="74"/>
      <c r="AW187" s="74"/>
      <c r="AX187" s="74">
        <v>105.4</v>
      </c>
      <c r="AY187" s="74">
        <v>62.441449999999996</v>
      </c>
      <c r="AZ187" s="74">
        <f t="shared" si="128"/>
        <v>59.242362428842497</v>
      </c>
      <c r="BA187" s="74"/>
      <c r="BB187" s="74"/>
      <c r="BC187" s="74"/>
      <c r="BD187" s="74"/>
      <c r="BE187" s="74"/>
      <c r="BF187" s="78"/>
      <c r="BG187" s="74"/>
      <c r="BH187" s="74"/>
      <c r="BI187" s="74"/>
      <c r="BJ187" s="74"/>
      <c r="BK187" s="74"/>
      <c r="BL187" s="78"/>
      <c r="BM187" s="74"/>
      <c r="BN187" s="74"/>
      <c r="BO187" s="78"/>
      <c r="BP187" s="74"/>
      <c r="BQ187" s="74"/>
      <c r="BR187" s="78"/>
    </row>
    <row r="188" spans="1:70" ht="15.75" customHeight="1" x14ac:dyDescent="0.25">
      <c r="A188" s="160" t="s">
        <v>531</v>
      </c>
      <c r="B188" s="94">
        <f t="shared" si="100"/>
        <v>105.4</v>
      </c>
      <c r="C188" s="94">
        <f t="shared" si="101"/>
        <v>70.969329999999999</v>
      </c>
      <c r="D188" s="74">
        <f t="shared" si="131"/>
        <v>67.333330170777984</v>
      </c>
      <c r="E188" s="74"/>
      <c r="F188" s="74"/>
      <c r="G188" s="74"/>
      <c r="H188" s="74"/>
      <c r="I188" s="74"/>
      <c r="J188" s="78"/>
      <c r="K188" s="74"/>
      <c r="L188" s="74"/>
      <c r="M188" s="78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8"/>
      <c r="AU188" s="74"/>
      <c r="AV188" s="74"/>
      <c r="AW188" s="74"/>
      <c r="AX188" s="74">
        <v>105.4</v>
      </c>
      <c r="AY188" s="74">
        <v>70.969329999999999</v>
      </c>
      <c r="AZ188" s="74">
        <f t="shared" si="128"/>
        <v>67.333330170777984</v>
      </c>
      <c r="BA188" s="74"/>
      <c r="BB188" s="74"/>
      <c r="BC188" s="74"/>
      <c r="BD188" s="74"/>
      <c r="BE188" s="74"/>
      <c r="BF188" s="78"/>
      <c r="BG188" s="74"/>
      <c r="BH188" s="74"/>
      <c r="BI188" s="74"/>
      <c r="BJ188" s="74"/>
      <c r="BK188" s="74"/>
      <c r="BL188" s="78"/>
      <c r="BM188" s="74"/>
      <c r="BN188" s="74"/>
      <c r="BO188" s="78"/>
      <c r="BP188" s="74"/>
      <c r="BQ188" s="74"/>
      <c r="BR188" s="78"/>
    </row>
    <row r="189" spans="1:70" ht="15.75" customHeight="1" x14ac:dyDescent="0.25">
      <c r="A189" s="160" t="s">
        <v>532</v>
      </c>
      <c r="B189" s="94">
        <f t="shared" si="100"/>
        <v>105.4</v>
      </c>
      <c r="C189" s="94">
        <f t="shared" si="101"/>
        <v>66.526579999999996</v>
      </c>
      <c r="D189" s="74">
        <f t="shared" si="131"/>
        <v>63.11819734345351</v>
      </c>
      <c r="E189" s="74"/>
      <c r="F189" s="74"/>
      <c r="G189" s="74"/>
      <c r="H189" s="74"/>
      <c r="I189" s="74"/>
      <c r="J189" s="78"/>
      <c r="K189" s="74"/>
      <c r="L189" s="74"/>
      <c r="M189" s="78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8"/>
      <c r="AU189" s="74"/>
      <c r="AV189" s="74"/>
      <c r="AW189" s="74"/>
      <c r="AX189" s="74">
        <v>105.4</v>
      </c>
      <c r="AY189" s="74">
        <v>66.526579999999996</v>
      </c>
      <c r="AZ189" s="74">
        <f t="shared" si="128"/>
        <v>63.11819734345351</v>
      </c>
      <c r="BA189" s="74"/>
      <c r="BB189" s="74"/>
      <c r="BC189" s="74"/>
      <c r="BD189" s="74"/>
      <c r="BE189" s="74"/>
      <c r="BF189" s="78"/>
      <c r="BG189" s="74"/>
      <c r="BH189" s="74"/>
      <c r="BI189" s="74"/>
      <c r="BJ189" s="74"/>
      <c r="BK189" s="74"/>
      <c r="BL189" s="78"/>
      <c r="BM189" s="74"/>
      <c r="BN189" s="74"/>
      <c r="BO189" s="78"/>
      <c r="BP189" s="74"/>
      <c r="BQ189" s="74"/>
      <c r="BR189" s="78"/>
    </row>
    <row r="190" spans="1:70" ht="15.75" customHeight="1" x14ac:dyDescent="0.25">
      <c r="A190" s="160" t="s">
        <v>533</v>
      </c>
      <c r="B190" s="94">
        <f t="shared" si="100"/>
        <v>105.4</v>
      </c>
      <c r="C190" s="94">
        <f t="shared" si="101"/>
        <v>71.90164</v>
      </c>
      <c r="D190" s="74">
        <f t="shared" si="131"/>
        <v>68.21787476280835</v>
      </c>
      <c r="E190" s="74"/>
      <c r="F190" s="74"/>
      <c r="G190" s="74"/>
      <c r="H190" s="74"/>
      <c r="I190" s="74"/>
      <c r="J190" s="78"/>
      <c r="K190" s="74"/>
      <c r="L190" s="74"/>
      <c r="M190" s="78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8"/>
      <c r="AU190" s="74"/>
      <c r="AV190" s="74"/>
      <c r="AW190" s="74"/>
      <c r="AX190" s="74">
        <v>105.4</v>
      </c>
      <c r="AY190" s="74">
        <v>71.90164</v>
      </c>
      <c r="AZ190" s="74">
        <f t="shared" si="128"/>
        <v>68.21787476280835</v>
      </c>
      <c r="BA190" s="74"/>
      <c r="BB190" s="74"/>
      <c r="BC190" s="74"/>
      <c r="BD190" s="74"/>
      <c r="BE190" s="74"/>
      <c r="BF190" s="78"/>
      <c r="BG190" s="74"/>
      <c r="BH190" s="74"/>
      <c r="BI190" s="74"/>
      <c r="BJ190" s="74"/>
      <c r="BK190" s="74"/>
      <c r="BL190" s="78"/>
      <c r="BM190" s="74"/>
      <c r="BN190" s="74"/>
      <c r="BO190" s="78"/>
      <c r="BP190" s="74"/>
      <c r="BQ190" s="74"/>
      <c r="BR190" s="78"/>
    </row>
    <row r="191" spans="1:70" ht="15.75" customHeight="1" x14ac:dyDescent="0.25">
      <c r="A191" s="160" t="s">
        <v>534</v>
      </c>
      <c r="B191" s="94">
        <f t="shared" si="100"/>
        <v>105.4</v>
      </c>
      <c r="C191" s="94">
        <f t="shared" si="101"/>
        <v>71.854119999999995</v>
      </c>
      <c r="D191" s="74">
        <f t="shared" si="131"/>
        <v>68.172789373814041</v>
      </c>
      <c r="E191" s="74"/>
      <c r="F191" s="74"/>
      <c r="G191" s="74"/>
      <c r="H191" s="74"/>
      <c r="I191" s="74"/>
      <c r="J191" s="78"/>
      <c r="K191" s="74"/>
      <c r="L191" s="74"/>
      <c r="M191" s="78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8"/>
      <c r="AU191" s="74"/>
      <c r="AV191" s="74"/>
      <c r="AW191" s="74"/>
      <c r="AX191" s="74">
        <v>105.4</v>
      </c>
      <c r="AY191" s="74">
        <v>71.854119999999995</v>
      </c>
      <c r="AZ191" s="74">
        <f t="shared" si="128"/>
        <v>68.172789373814041</v>
      </c>
      <c r="BA191" s="74"/>
      <c r="BB191" s="74"/>
      <c r="BC191" s="74"/>
      <c r="BD191" s="74"/>
      <c r="BE191" s="74"/>
      <c r="BF191" s="78"/>
      <c r="BG191" s="74"/>
      <c r="BH191" s="74"/>
      <c r="BI191" s="74"/>
      <c r="BJ191" s="74"/>
      <c r="BK191" s="74"/>
      <c r="BL191" s="78"/>
      <c r="BM191" s="74"/>
      <c r="BN191" s="74"/>
      <c r="BO191" s="78"/>
      <c r="BP191" s="74"/>
      <c r="BQ191" s="74"/>
      <c r="BR191" s="78"/>
    </row>
    <row r="192" spans="1:70" ht="15.75" customHeight="1" x14ac:dyDescent="0.25">
      <c r="A192" s="160" t="s">
        <v>535</v>
      </c>
      <c r="B192" s="94">
        <f t="shared" si="100"/>
        <v>105.4</v>
      </c>
      <c r="C192" s="94">
        <f t="shared" si="101"/>
        <v>56.256999999999998</v>
      </c>
      <c r="D192" s="74">
        <f t="shared" si="131"/>
        <v>53.374762808349139</v>
      </c>
      <c r="E192" s="74"/>
      <c r="F192" s="74"/>
      <c r="G192" s="74"/>
      <c r="H192" s="74"/>
      <c r="I192" s="74"/>
      <c r="J192" s="78"/>
      <c r="K192" s="74"/>
      <c r="L192" s="74"/>
      <c r="M192" s="78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8"/>
      <c r="AU192" s="74"/>
      <c r="AV192" s="74"/>
      <c r="AW192" s="74"/>
      <c r="AX192" s="74">
        <v>105.4</v>
      </c>
      <c r="AY192" s="74">
        <v>56.256999999999998</v>
      </c>
      <c r="AZ192" s="74">
        <f t="shared" si="128"/>
        <v>53.374762808349139</v>
      </c>
      <c r="BA192" s="74"/>
      <c r="BB192" s="74"/>
      <c r="BC192" s="74"/>
      <c r="BD192" s="74"/>
      <c r="BE192" s="74"/>
      <c r="BF192" s="78"/>
      <c r="BG192" s="74"/>
      <c r="BH192" s="74"/>
      <c r="BI192" s="74"/>
      <c r="BJ192" s="74"/>
      <c r="BK192" s="74"/>
      <c r="BL192" s="78"/>
      <c r="BM192" s="74"/>
      <c r="BN192" s="74"/>
      <c r="BO192" s="78"/>
      <c r="BP192" s="74"/>
      <c r="BQ192" s="74"/>
      <c r="BR192" s="78"/>
    </row>
    <row r="193" spans="1:70" ht="15.75" customHeight="1" x14ac:dyDescent="0.25">
      <c r="A193" s="160" t="s">
        <v>536</v>
      </c>
      <c r="B193" s="94">
        <f t="shared" si="100"/>
        <v>105.4</v>
      </c>
      <c r="C193" s="94">
        <f t="shared" si="101"/>
        <v>71.851690000000005</v>
      </c>
      <c r="D193" s="74">
        <f t="shared" si="131"/>
        <v>68.170483870967743</v>
      </c>
      <c r="E193" s="74"/>
      <c r="F193" s="74"/>
      <c r="G193" s="74"/>
      <c r="H193" s="74"/>
      <c r="I193" s="74"/>
      <c r="J193" s="78"/>
      <c r="K193" s="74"/>
      <c r="L193" s="74"/>
      <c r="M193" s="78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8"/>
      <c r="AU193" s="74"/>
      <c r="AV193" s="74"/>
      <c r="AW193" s="74"/>
      <c r="AX193" s="74">
        <v>105.4</v>
      </c>
      <c r="AY193" s="74">
        <v>71.851690000000005</v>
      </c>
      <c r="AZ193" s="74">
        <f t="shared" si="128"/>
        <v>68.170483870967743</v>
      </c>
      <c r="BA193" s="74"/>
      <c r="BB193" s="74"/>
      <c r="BC193" s="74"/>
      <c r="BD193" s="74"/>
      <c r="BE193" s="74"/>
      <c r="BF193" s="78"/>
      <c r="BG193" s="74"/>
      <c r="BH193" s="74"/>
      <c r="BI193" s="74"/>
      <c r="BJ193" s="74"/>
      <c r="BK193" s="74"/>
      <c r="BL193" s="78"/>
      <c r="BM193" s="74"/>
      <c r="BN193" s="74"/>
      <c r="BO193" s="78"/>
      <c r="BP193" s="74"/>
      <c r="BQ193" s="74"/>
      <c r="BR193" s="78"/>
    </row>
    <row r="194" spans="1:70" ht="15.75" customHeight="1" x14ac:dyDescent="0.25">
      <c r="A194" s="160" t="s">
        <v>382</v>
      </c>
      <c r="B194" s="94">
        <f t="shared" si="100"/>
        <v>263.60000000000002</v>
      </c>
      <c r="C194" s="94">
        <f t="shared" si="101"/>
        <v>167.01257000000001</v>
      </c>
      <c r="D194" s="74">
        <f t="shared" si="131"/>
        <v>63.358334597875569</v>
      </c>
      <c r="E194" s="74"/>
      <c r="F194" s="74"/>
      <c r="G194" s="74"/>
      <c r="H194" s="74"/>
      <c r="I194" s="74"/>
      <c r="J194" s="78"/>
      <c r="K194" s="74"/>
      <c r="L194" s="74"/>
      <c r="M194" s="78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8"/>
      <c r="AU194" s="74"/>
      <c r="AV194" s="74"/>
      <c r="AW194" s="74"/>
      <c r="AX194" s="74">
        <v>263.60000000000002</v>
      </c>
      <c r="AY194" s="74">
        <v>167.01257000000001</v>
      </c>
      <c r="AZ194" s="74">
        <f t="shared" si="128"/>
        <v>63.358334597875569</v>
      </c>
      <c r="BA194" s="74"/>
      <c r="BB194" s="74"/>
      <c r="BC194" s="74"/>
      <c r="BD194" s="74"/>
      <c r="BE194" s="74"/>
      <c r="BF194" s="78"/>
      <c r="BG194" s="74"/>
      <c r="BH194" s="74"/>
      <c r="BI194" s="74"/>
      <c r="BJ194" s="74"/>
      <c r="BK194" s="74"/>
      <c r="BL194" s="78"/>
      <c r="BM194" s="74"/>
      <c r="BN194" s="74"/>
      <c r="BO194" s="78"/>
      <c r="BP194" s="74"/>
      <c r="BQ194" s="74"/>
      <c r="BR194" s="78"/>
    </row>
    <row r="195" spans="1:70" ht="15.75" customHeight="1" x14ac:dyDescent="0.25">
      <c r="A195" s="160" t="s">
        <v>537</v>
      </c>
      <c r="B195" s="94">
        <f t="shared" si="100"/>
        <v>105.4</v>
      </c>
      <c r="C195" s="94">
        <f t="shared" si="101"/>
        <v>72</v>
      </c>
      <c r="D195" s="74">
        <f t="shared" si="131"/>
        <v>68.311195445920305</v>
      </c>
      <c r="E195" s="74"/>
      <c r="F195" s="74"/>
      <c r="G195" s="74"/>
      <c r="H195" s="74"/>
      <c r="I195" s="74"/>
      <c r="J195" s="78"/>
      <c r="K195" s="74"/>
      <c r="L195" s="74"/>
      <c r="M195" s="78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8"/>
      <c r="AU195" s="74"/>
      <c r="AV195" s="74"/>
      <c r="AW195" s="74"/>
      <c r="AX195" s="74">
        <v>105.4</v>
      </c>
      <c r="AY195" s="74">
        <v>72</v>
      </c>
      <c r="AZ195" s="74">
        <f t="shared" si="128"/>
        <v>68.311195445920305</v>
      </c>
      <c r="BA195" s="74"/>
      <c r="BB195" s="74"/>
      <c r="BC195" s="74"/>
      <c r="BD195" s="74"/>
      <c r="BE195" s="74"/>
      <c r="BF195" s="78"/>
      <c r="BG195" s="74"/>
      <c r="BH195" s="74"/>
      <c r="BI195" s="74"/>
      <c r="BJ195" s="74"/>
      <c r="BK195" s="74"/>
      <c r="BL195" s="78"/>
      <c r="BM195" s="74"/>
      <c r="BN195" s="74"/>
      <c r="BO195" s="78"/>
      <c r="BP195" s="74"/>
      <c r="BQ195" s="74"/>
      <c r="BR195" s="78"/>
    </row>
    <row r="196" spans="1:70" ht="15.75" customHeight="1" x14ac:dyDescent="0.25">
      <c r="A196" s="160" t="s">
        <v>538</v>
      </c>
      <c r="B196" s="94">
        <f t="shared" si="100"/>
        <v>105.4</v>
      </c>
      <c r="C196" s="94">
        <f t="shared" si="101"/>
        <v>65.359120000000004</v>
      </c>
      <c r="D196" s="74">
        <f t="shared" si="131"/>
        <v>62.010550284629986</v>
      </c>
      <c r="E196" s="74"/>
      <c r="F196" s="74"/>
      <c r="G196" s="78"/>
      <c r="H196" s="74"/>
      <c r="I196" s="74"/>
      <c r="J196" s="78"/>
      <c r="K196" s="74"/>
      <c r="L196" s="74"/>
      <c r="M196" s="78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8"/>
      <c r="AU196" s="74"/>
      <c r="AV196" s="74"/>
      <c r="AW196" s="74"/>
      <c r="AX196" s="74">
        <v>105.4</v>
      </c>
      <c r="AY196" s="74">
        <v>65.359120000000004</v>
      </c>
      <c r="AZ196" s="74">
        <f t="shared" si="128"/>
        <v>62.010550284629986</v>
      </c>
      <c r="BA196" s="74"/>
      <c r="BB196" s="74"/>
      <c r="BC196" s="74"/>
      <c r="BD196" s="74"/>
      <c r="BE196" s="74"/>
      <c r="BF196" s="78"/>
      <c r="BG196" s="74"/>
      <c r="BH196" s="74"/>
      <c r="BI196" s="74"/>
      <c r="BJ196" s="74"/>
      <c r="BK196" s="74"/>
      <c r="BL196" s="78"/>
      <c r="BM196" s="74"/>
      <c r="BN196" s="74"/>
      <c r="BO196" s="78"/>
      <c r="BP196" s="74"/>
      <c r="BQ196" s="74"/>
      <c r="BR196" s="78"/>
    </row>
    <row r="197" spans="1:70" s="118" customFormat="1" ht="30.75" customHeight="1" x14ac:dyDescent="0.25">
      <c r="A197" s="162" t="s">
        <v>358</v>
      </c>
      <c r="B197" s="103">
        <f t="shared" si="100"/>
        <v>130721.10000000003</v>
      </c>
      <c r="C197" s="103">
        <f t="shared" si="101"/>
        <v>86227.837709999993</v>
      </c>
      <c r="D197" s="92">
        <f t="shared" ref="D197" si="132">C197/B197*100</f>
        <v>65.963213062007569</v>
      </c>
      <c r="E197" s="92">
        <f>SUM(E198:E200)</f>
        <v>283.39999999999998</v>
      </c>
      <c r="F197" s="92">
        <f t="shared" ref="F197:BK197" si="133">SUM(F198:F200)</f>
        <v>222.05167</v>
      </c>
      <c r="G197" s="92">
        <f t="shared" si="19"/>
        <v>78.352741707833459</v>
      </c>
      <c r="H197" s="92">
        <f t="shared" si="133"/>
        <v>107.7</v>
      </c>
      <c r="I197" s="92">
        <f t="shared" si="133"/>
        <v>54.41628</v>
      </c>
      <c r="J197" s="92">
        <f t="shared" si="27"/>
        <v>50.525793871866298</v>
      </c>
      <c r="K197" s="92">
        <f t="shared" si="133"/>
        <v>1462.1</v>
      </c>
      <c r="L197" s="92">
        <f t="shared" si="133"/>
        <v>595.21506000000011</v>
      </c>
      <c r="M197" s="92">
        <f t="shared" si="28"/>
        <v>40.70959989056837</v>
      </c>
      <c r="N197" s="92">
        <f t="shared" si="133"/>
        <v>17694.5</v>
      </c>
      <c r="O197" s="92">
        <f t="shared" si="133"/>
        <v>11028.286820000001</v>
      </c>
      <c r="P197" s="92">
        <f t="shared" si="8"/>
        <v>62.32607205628868</v>
      </c>
      <c r="Q197" s="92">
        <f t="shared" si="133"/>
        <v>1710.2</v>
      </c>
      <c r="R197" s="92">
        <f t="shared" si="133"/>
        <v>1089.44292</v>
      </c>
      <c r="S197" s="92">
        <f t="shared" si="20"/>
        <v>63.70266167699684</v>
      </c>
      <c r="T197" s="92">
        <f t="shared" si="133"/>
        <v>56</v>
      </c>
      <c r="U197" s="92">
        <f t="shared" si="133"/>
        <v>32.799999999999997</v>
      </c>
      <c r="V197" s="92">
        <f t="shared" si="21"/>
        <v>58.571428571428562</v>
      </c>
      <c r="W197" s="92">
        <f t="shared" si="133"/>
        <v>97388.1</v>
      </c>
      <c r="X197" s="92">
        <f t="shared" si="133"/>
        <v>65643.531860000003</v>
      </c>
      <c r="Y197" s="92">
        <f t="shared" si="29"/>
        <v>67.404058462994968</v>
      </c>
      <c r="Z197" s="92">
        <f t="shared" si="133"/>
        <v>356.6</v>
      </c>
      <c r="AA197" s="92">
        <f t="shared" si="133"/>
        <v>221.35906</v>
      </c>
      <c r="AB197" s="91">
        <f t="shared" si="106"/>
        <v>62.07489063376331</v>
      </c>
      <c r="AC197" s="92">
        <f t="shared" si="133"/>
        <v>0</v>
      </c>
      <c r="AD197" s="92">
        <f t="shared" si="133"/>
        <v>0</v>
      </c>
      <c r="AE197" s="92">
        <f t="shared" si="133"/>
        <v>0</v>
      </c>
      <c r="AF197" s="92">
        <f t="shared" si="133"/>
        <v>356.6</v>
      </c>
      <c r="AG197" s="92">
        <f t="shared" si="133"/>
        <v>234.63762</v>
      </c>
      <c r="AH197" s="92">
        <f t="shared" si="133"/>
        <v>65.798547392035886</v>
      </c>
      <c r="AI197" s="92">
        <f t="shared" si="133"/>
        <v>1742.1</v>
      </c>
      <c r="AJ197" s="92">
        <f t="shared" si="133"/>
        <v>721.72586999999999</v>
      </c>
      <c r="AK197" s="92">
        <f t="shared" si="133"/>
        <v>41.428498364043399</v>
      </c>
      <c r="AL197" s="92">
        <f t="shared" si="133"/>
        <v>356.6</v>
      </c>
      <c r="AM197" s="92">
        <f t="shared" si="133"/>
        <v>196.57983999999999</v>
      </c>
      <c r="AN197" s="92">
        <f t="shared" si="133"/>
        <v>55.126146943353895</v>
      </c>
      <c r="AO197" s="92">
        <f t="shared" si="133"/>
        <v>356.6</v>
      </c>
      <c r="AP197" s="92">
        <f t="shared" si="133"/>
        <v>140.44897</v>
      </c>
      <c r="AQ197" s="92">
        <f t="shared" si="133"/>
        <v>39.385577678070668</v>
      </c>
      <c r="AR197" s="92">
        <f t="shared" si="133"/>
        <v>556.79999999999995</v>
      </c>
      <c r="AS197" s="92">
        <f t="shared" si="133"/>
        <v>417.6</v>
      </c>
      <c r="AT197" s="92">
        <f t="shared" si="34"/>
        <v>75.000000000000014</v>
      </c>
      <c r="AU197" s="92">
        <f t="shared" si="133"/>
        <v>0</v>
      </c>
      <c r="AV197" s="92">
        <f t="shared" si="133"/>
        <v>0</v>
      </c>
      <c r="AW197" s="92">
        <f t="shared" si="133"/>
        <v>0</v>
      </c>
      <c r="AX197" s="92">
        <f t="shared" si="133"/>
        <v>791.1</v>
      </c>
      <c r="AY197" s="92">
        <f t="shared" si="133"/>
        <v>479.27837</v>
      </c>
      <c r="AZ197" s="91">
        <f t="shared" si="128"/>
        <v>60.583790924029834</v>
      </c>
      <c r="BA197" s="92">
        <f t="shared" si="133"/>
        <v>337</v>
      </c>
      <c r="BB197" s="92">
        <f t="shared" si="133"/>
        <v>168.5</v>
      </c>
      <c r="BC197" s="92">
        <f t="shared" si="133"/>
        <v>50</v>
      </c>
      <c r="BD197" s="92">
        <f t="shared" si="133"/>
        <v>356.6</v>
      </c>
      <c r="BE197" s="92">
        <f t="shared" si="133"/>
        <v>182.41848000000002</v>
      </c>
      <c r="BF197" s="92">
        <f t="shared" si="108"/>
        <v>51.15492989343803</v>
      </c>
      <c r="BG197" s="92">
        <f t="shared" si="133"/>
        <v>6697.5</v>
      </c>
      <c r="BH197" s="92">
        <f t="shared" si="133"/>
        <v>4793.3448899999994</v>
      </c>
      <c r="BI197" s="92">
        <f t="shared" si="12"/>
        <v>71.569165957446799</v>
      </c>
      <c r="BJ197" s="92">
        <f t="shared" si="133"/>
        <v>105.4</v>
      </c>
      <c r="BK197" s="92">
        <f t="shared" si="133"/>
        <v>0</v>
      </c>
      <c r="BL197" s="92">
        <f t="shared" si="109"/>
        <v>0</v>
      </c>
      <c r="BM197" s="92">
        <f t="shared" ref="BM197:BN197" si="134">SUM(BM198:BM200)</f>
        <v>6.2</v>
      </c>
      <c r="BN197" s="92">
        <f t="shared" si="134"/>
        <v>6.2</v>
      </c>
      <c r="BO197" s="92">
        <f t="shared" ref="BO197:BO198" si="135">BN197/BM197*100</f>
        <v>100</v>
      </c>
      <c r="BP197" s="92"/>
      <c r="BQ197" s="92"/>
      <c r="BR197" s="92"/>
    </row>
    <row r="198" spans="1:70" ht="31.5" x14ac:dyDescent="0.25">
      <c r="A198" s="160" t="s">
        <v>332</v>
      </c>
      <c r="B198" s="94">
        <f t="shared" si="100"/>
        <v>129930.00000000003</v>
      </c>
      <c r="C198" s="94">
        <f t="shared" si="101"/>
        <v>85748.559339999993</v>
      </c>
      <c r="D198" s="78">
        <f t="shared" si="1"/>
        <v>65.995966551219865</v>
      </c>
      <c r="E198" s="78">
        <v>283.39999999999998</v>
      </c>
      <c r="F198" s="78">
        <v>222.05167</v>
      </c>
      <c r="G198" s="78">
        <f t="shared" si="19"/>
        <v>78.352741707833459</v>
      </c>
      <c r="H198" s="78">
        <v>107.7</v>
      </c>
      <c r="I198" s="78">
        <v>54.41628</v>
      </c>
      <c r="J198" s="78">
        <f t="shared" si="27"/>
        <v>50.525793871866298</v>
      </c>
      <c r="K198" s="78">
        <v>1462.1</v>
      </c>
      <c r="L198" s="78">
        <v>595.21506000000011</v>
      </c>
      <c r="M198" s="78">
        <f t="shared" si="28"/>
        <v>40.70959989056837</v>
      </c>
      <c r="N198" s="78">
        <v>17694.5</v>
      </c>
      <c r="O198" s="78">
        <v>11028.286820000001</v>
      </c>
      <c r="P198" s="78">
        <f t="shared" si="8"/>
        <v>62.32607205628868</v>
      </c>
      <c r="Q198" s="78">
        <v>1710.2</v>
      </c>
      <c r="R198" s="78">
        <v>1089.44292</v>
      </c>
      <c r="S198" s="78">
        <f t="shared" si="20"/>
        <v>63.70266167699684</v>
      </c>
      <c r="T198" s="78">
        <v>56</v>
      </c>
      <c r="U198" s="78">
        <v>32.799999999999997</v>
      </c>
      <c r="V198" s="78">
        <f t="shared" si="21"/>
        <v>58.571428571428562</v>
      </c>
      <c r="W198" s="78">
        <v>97388.1</v>
      </c>
      <c r="X198" s="78">
        <v>65643.531860000003</v>
      </c>
      <c r="Y198" s="78">
        <f t="shared" si="29"/>
        <v>67.404058462994968</v>
      </c>
      <c r="Z198" s="78">
        <v>356.6</v>
      </c>
      <c r="AA198" s="78">
        <v>221.35906</v>
      </c>
      <c r="AB198" s="74">
        <f t="shared" si="106"/>
        <v>62.07489063376331</v>
      </c>
      <c r="AC198" s="78"/>
      <c r="AD198" s="78"/>
      <c r="AE198" s="78"/>
      <c r="AF198" s="78">
        <v>356.6</v>
      </c>
      <c r="AG198" s="78">
        <v>234.63762</v>
      </c>
      <c r="AH198" s="78">
        <f t="shared" si="30"/>
        <v>65.798547392035886</v>
      </c>
      <c r="AI198" s="78">
        <v>1742.1</v>
      </c>
      <c r="AJ198" s="78">
        <v>721.72586999999999</v>
      </c>
      <c r="AK198" s="78">
        <f t="shared" si="31"/>
        <v>41.428498364043399</v>
      </c>
      <c r="AL198" s="78">
        <v>356.6</v>
      </c>
      <c r="AM198" s="78">
        <v>196.57983999999999</v>
      </c>
      <c r="AN198" s="78">
        <f t="shared" si="32"/>
        <v>55.126146943353895</v>
      </c>
      <c r="AO198" s="78">
        <v>356.6</v>
      </c>
      <c r="AP198" s="78">
        <v>140.44897</v>
      </c>
      <c r="AQ198" s="78">
        <f t="shared" si="33"/>
        <v>39.385577678070668</v>
      </c>
      <c r="AR198" s="78">
        <v>556.79999999999995</v>
      </c>
      <c r="AS198" s="78">
        <v>417.6</v>
      </c>
      <c r="AT198" s="78">
        <f t="shared" si="34"/>
        <v>75.000000000000014</v>
      </c>
      <c r="AU198" s="78"/>
      <c r="AV198" s="78"/>
      <c r="AW198" s="78"/>
      <c r="AX198" s="78"/>
      <c r="AY198" s="78"/>
      <c r="AZ198" s="74"/>
      <c r="BA198" s="78">
        <v>337</v>
      </c>
      <c r="BB198" s="78">
        <v>168.5</v>
      </c>
      <c r="BC198" s="78">
        <f t="shared" si="35"/>
        <v>50</v>
      </c>
      <c r="BD198" s="78">
        <v>356.6</v>
      </c>
      <c r="BE198" s="78">
        <v>182.41848000000002</v>
      </c>
      <c r="BF198" s="78">
        <f t="shared" si="108"/>
        <v>51.15492989343803</v>
      </c>
      <c r="BG198" s="78">
        <v>6697.5</v>
      </c>
      <c r="BH198" s="78">
        <v>4793.3448899999994</v>
      </c>
      <c r="BI198" s="78">
        <f t="shared" si="12"/>
        <v>71.569165957446799</v>
      </c>
      <c r="BJ198" s="78">
        <v>105.4</v>
      </c>
      <c r="BK198" s="78"/>
      <c r="BL198" s="78">
        <f t="shared" si="109"/>
        <v>0</v>
      </c>
      <c r="BM198" s="78">
        <v>6.2</v>
      </c>
      <c r="BN198" s="78">
        <v>6.2</v>
      </c>
      <c r="BO198" s="78">
        <f t="shared" si="135"/>
        <v>100</v>
      </c>
      <c r="BP198" s="78"/>
      <c r="BQ198" s="78"/>
      <c r="BR198" s="78"/>
    </row>
    <row r="199" spans="1:70" x14ac:dyDescent="0.25">
      <c r="A199" s="160" t="s">
        <v>357</v>
      </c>
      <c r="B199" s="94">
        <f t="shared" si="100"/>
        <v>527.5</v>
      </c>
      <c r="C199" s="94">
        <f t="shared" si="101"/>
        <v>308.60565000000003</v>
      </c>
      <c r="D199" s="74">
        <f>C199/B199*100</f>
        <v>58.503440758293848</v>
      </c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8"/>
      <c r="Q199" s="74"/>
      <c r="R199" s="74"/>
      <c r="S199" s="74"/>
      <c r="T199" s="74"/>
      <c r="U199" s="74"/>
      <c r="V199" s="78"/>
      <c r="W199" s="74"/>
      <c r="X199" s="74"/>
      <c r="Y199" s="78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>
        <v>527.5</v>
      </c>
      <c r="AY199" s="74">
        <v>308.60565000000003</v>
      </c>
      <c r="AZ199" s="74">
        <f>AY199/AX199*100</f>
        <v>58.503440758293848</v>
      </c>
      <c r="BA199" s="74"/>
      <c r="BB199" s="74"/>
      <c r="BC199" s="74"/>
      <c r="BD199" s="74"/>
      <c r="BE199" s="74"/>
      <c r="BF199" s="78"/>
      <c r="BG199" s="74"/>
      <c r="BH199" s="74"/>
      <c r="BI199" s="78"/>
      <c r="BJ199" s="74"/>
      <c r="BK199" s="74"/>
      <c r="BL199" s="78"/>
      <c r="BM199" s="74"/>
      <c r="BN199" s="74"/>
      <c r="BO199" s="78"/>
      <c r="BP199" s="74"/>
      <c r="BQ199" s="74"/>
      <c r="BR199" s="78"/>
    </row>
    <row r="200" spans="1:70" x14ac:dyDescent="0.25">
      <c r="A200" s="160" t="s">
        <v>539</v>
      </c>
      <c r="B200" s="94">
        <f t="shared" si="100"/>
        <v>263.60000000000002</v>
      </c>
      <c r="C200" s="94">
        <f t="shared" si="101"/>
        <v>170.67272</v>
      </c>
      <c r="D200" s="74">
        <f>C200/B200*100</f>
        <v>64.746858877086481</v>
      </c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8"/>
      <c r="Q200" s="74"/>
      <c r="R200" s="74"/>
      <c r="S200" s="74"/>
      <c r="T200" s="74"/>
      <c r="U200" s="74"/>
      <c r="V200" s="78"/>
      <c r="W200" s="74"/>
      <c r="X200" s="74"/>
      <c r="Y200" s="78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>
        <v>263.60000000000002</v>
      </c>
      <c r="AY200" s="74">
        <v>170.67272</v>
      </c>
      <c r="AZ200" s="74">
        <f>AY200/AX200*100</f>
        <v>64.746858877086481</v>
      </c>
      <c r="BA200" s="74"/>
      <c r="BB200" s="74"/>
      <c r="BC200" s="74"/>
      <c r="BD200" s="74"/>
      <c r="BE200" s="74"/>
      <c r="BF200" s="78"/>
      <c r="BG200" s="74"/>
      <c r="BH200" s="74"/>
      <c r="BI200" s="78"/>
      <c r="BJ200" s="74"/>
      <c r="BK200" s="74"/>
      <c r="BL200" s="78"/>
      <c r="BM200" s="74"/>
      <c r="BN200" s="74"/>
      <c r="BO200" s="78"/>
      <c r="BP200" s="74"/>
      <c r="BQ200" s="74"/>
      <c r="BR200" s="78"/>
    </row>
    <row r="201" spans="1:70" s="118" customFormat="1" ht="31.5" x14ac:dyDescent="0.25">
      <c r="A201" s="162" t="s">
        <v>360</v>
      </c>
      <c r="B201" s="103">
        <f t="shared" si="100"/>
        <v>242166.09999999998</v>
      </c>
      <c r="C201" s="103">
        <f t="shared" si="101"/>
        <v>165172.30561999997</v>
      </c>
      <c r="D201" s="92">
        <f t="shared" ref="D201" si="136">C201/B201*100</f>
        <v>68.206204592632901</v>
      </c>
      <c r="E201" s="92">
        <f>SUM(E202:E212)</f>
        <v>444.8</v>
      </c>
      <c r="F201" s="92">
        <f t="shared" ref="F201:BK201" si="137">SUM(F202:F212)</f>
        <v>355.29467</v>
      </c>
      <c r="G201" s="92">
        <f t="shared" si="19"/>
        <v>79.877398830935249</v>
      </c>
      <c r="H201" s="92">
        <f t="shared" si="137"/>
        <v>130.1</v>
      </c>
      <c r="I201" s="92">
        <f t="shared" si="137"/>
        <v>55.973610000000001</v>
      </c>
      <c r="J201" s="92">
        <f t="shared" si="27"/>
        <v>43.023528055342048</v>
      </c>
      <c r="K201" s="92">
        <f t="shared" si="137"/>
        <v>1718.8</v>
      </c>
      <c r="L201" s="92">
        <f t="shared" si="137"/>
        <v>822.65170000000001</v>
      </c>
      <c r="M201" s="92">
        <f t="shared" si="28"/>
        <v>47.861979287875265</v>
      </c>
      <c r="N201" s="92">
        <f t="shared" si="137"/>
        <v>27098.5</v>
      </c>
      <c r="O201" s="92">
        <f t="shared" si="137"/>
        <v>19220.57934</v>
      </c>
      <c r="P201" s="92">
        <f t="shared" si="8"/>
        <v>70.928572946842067</v>
      </c>
      <c r="Q201" s="92">
        <f t="shared" si="137"/>
        <v>3320.1</v>
      </c>
      <c r="R201" s="92">
        <f t="shared" si="137"/>
        <v>2554.8679999999999</v>
      </c>
      <c r="S201" s="92">
        <f t="shared" si="20"/>
        <v>76.95153760428903</v>
      </c>
      <c r="T201" s="92">
        <f t="shared" si="137"/>
        <v>111.9</v>
      </c>
      <c r="U201" s="92">
        <f t="shared" si="137"/>
        <v>61.662039999999998</v>
      </c>
      <c r="V201" s="92">
        <f t="shared" si="21"/>
        <v>55.104593386952629</v>
      </c>
      <c r="W201" s="92">
        <f t="shared" si="137"/>
        <v>188408.9</v>
      </c>
      <c r="X201" s="92">
        <f t="shared" si="137"/>
        <v>126682.34729999999</v>
      </c>
      <c r="Y201" s="92">
        <f t="shared" si="29"/>
        <v>67.237984670575528</v>
      </c>
      <c r="Z201" s="92">
        <f t="shared" si="137"/>
        <v>356.6</v>
      </c>
      <c r="AA201" s="92">
        <f t="shared" si="137"/>
        <v>233.97560000000001</v>
      </c>
      <c r="AB201" s="91">
        <f t="shared" si="106"/>
        <v>65.61289960740325</v>
      </c>
      <c r="AC201" s="92">
        <f t="shared" si="137"/>
        <v>0</v>
      </c>
      <c r="AD201" s="92">
        <f t="shared" si="137"/>
        <v>0</v>
      </c>
      <c r="AE201" s="92">
        <f t="shared" si="137"/>
        <v>0</v>
      </c>
      <c r="AF201" s="92">
        <f t="shared" si="137"/>
        <v>356.6</v>
      </c>
      <c r="AG201" s="92">
        <f t="shared" si="137"/>
        <v>210.01222000000001</v>
      </c>
      <c r="AH201" s="92">
        <f t="shared" si="137"/>
        <v>58.892938867077959</v>
      </c>
      <c r="AI201" s="92">
        <f t="shared" si="137"/>
        <v>860.6</v>
      </c>
      <c r="AJ201" s="92">
        <f t="shared" si="137"/>
        <v>406.62223</v>
      </c>
      <c r="AK201" s="92">
        <f t="shared" si="137"/>
        <v>47.248690448524286</v>
      </c>
      <c r="AL201" s="92">
        <f t="shared" si="137"/>
        <v>356.6</v>
      </c>
      <c r="AM201" s="92">
        <f t="shared" si="137"/>
        <v>256.35813999999999</v>
      </c>
      <c r="AN201" s="92">
        <f t="shared" si="137"/>
        <v>71.889551318003356</v>
      </c>
      <c r="AO201" s="92">
        <f t="shared" si="137"/>
        <v>356.6</v>
      </c>
      <c r="AP201" s="92">
        <f t="shared" si="137"/>
        <v>263.94465000000002</v>
      </c>
      <c r="AQ201" s="92">
        <f t="shared" si="137"/>
        <v>74.017007851934949</v>
      </c>
      <c r="AR201" s="92">
        <f t="shared" si="137"/>
        <v>1016.5</v>
      </c>
      <c r="AS201" s="92">
        <f t="shared" si="137"/>
        <v>762.3</v>
      </c>
      <c r="AT201" s="92">
        <f t="shared" si="34"/>
        <v>74.992621741269062</v>
      </c>
      <c r="AU201" s="92">
        <f t="shared" si="137"/>
        <v>0</v>
      </c>
      <c r="AV201" s="92">
        <f t="shared" si="137"/>
        <v>0</v>
      </c>
      <c r="AW201" s="92">
        <f t="shared" si="137"/>
        <v>0</v>
      </c>
      <c r="AX201" s="92">
        <f t="shared" si="137"/>
        <v>1370.4</v>
      </c>
      <c r="AY201" s="92">
        <f t="shared" si="137"/>
        <v>809.24158</v>
      </c>
      <c r="AZ201" s="91">
        <f t="shared" ref="AZ201:AZ212" si="138">AY201/AX201*100</f>
        <v>59.051487157034444</v>
      </c>
      <c r="BA201" s="92">
        <f t="shared" si="137"/>
        <v>337</v>
      </c>
      <c r="BB201" s="92">
        <f t="shared" si="137"/>
        <v>124.09575</v>
      </c>
      <c r="BC201" s="92">
        <f t="shared" si="137"/>
        <v>36.8236646884273</v>
      </c>
      <c r="BD201" s="92">
        <f t="shared" si="137"/>
        <v>356.6</v>
      </c>
      <c r="BE201" s="92">
        <f t="shared" si="137"/>
        <v>198.60379</v>
      </c>
      <c r="BF201" s="92">
        <f t="shared" si="108"/>
        <v>55.693715647784629</v>
      </c>
      <c r="BG201" s="92">
        <f t="shared" si="137"/>
        <v>15522.3</v>
      </c>
      <c r="BH201" s="92">
        <f t="shared" si="137"/>
        <v>12143.475</v>
      </c>
      <c r="BI201" s="92">
        <f t="shared" si="12"/>
        <v>78.232446222531465</v>
      </c>
      <c r="BJ201" s="92">
        <f t="shared" si="137"/>
        <v>32.9</v>
      </c>
      <c r="BK201" s="92">
        <f t="shared" si="137"/>
        <v>0</v>
      </c>
      <c r="BL201" s="92">
        <f t="shared" si="109"/>
        <v>0</v>
      </c>
      <c r="BM201" s="92">
        <f t="shared" ref="BM201:BN201" si="139">SUM(BM202:BM212)</f>
        <v>10.3</v>
      </c>
      <c r="BN201" s="92">
        <f t="shared" si="139"/>
        <v>10.3</v>
      </c>
      <c r="BO201" s="92">
        <f t="shared" ref="BO201:BO202" si="140">BN201/BM201*100</f>
        <v>100</v>
      </c>
      <c r="BP201" s="92"/>
      <c r="BQ201" s="92"/>
      <c r="BR201" s="92"/>
    </row>
    <row r="202" spans="1:70" ht="21" customHeight="1" x14ac:dyDescent="0.25">
      <c r="A202" s="160" t="s">
        <v>333</v>
      </c>
      <c r="B202" s="94">
        <f t="shared" si="100"/>
        <v>240795.69999999998</v>
      </c>
      <c r="C202" s="94">
        <f t="shared" si="101"/>
        <v>164363.06403999997</v>
      </c>
      <c r="D202" s="78">
        <f t="shared" si="1"/>
        <v>68.258305293657642</v>
      </c>
      <c r="E202" s="78">
        <v>444.8</v>
      </c>
      <c r="F202" s="78">
        <v>355.29467</v>
      </c>
      <c r="G202" s="78">
        <f t="shared" si="19"/>
        <v>79.877398830935249</v>
      </c>
      <c r="H202" s="78">
        <v>130.1</v>
      </c>
      <c r="I202" s="78">
        <v>55.973610000000001</v>
      </c>
      <c r="J202" s="78">
        <f t="shared" si="27"/>
        <v>43.023528055342048</v>
      </c>
      <c r="K202" s="78">
        <v>1718.8</v>
      </c>
      <c r="L202" s="78">
        <v>822.65170000000001</v>
      </c>
      <c r="M202" s="78">
        <f t="shared" si="28"/>
        <v>47.861979287875265</v>
      </c>
      <c r="N202" s="78">
        <v>27098.5</v>
      </c>
      <c r="O202" s="78">
        <v>19220.57934</v>
      </c>
      <c r="P202" s="78">
        <f t="shared" si="8"/>
        <v>70.928572946842067</v>
      </c>
      <c r="Q202" s="78">
        <v>3320.1</v>
      </c>
      <c r="R202" s="78">
        <v>2554.8679999999999</v>
      </c>
      <c r="S202" s="78">
        <f t="shared" si="20"/>
        <v>76.95153760428903</v>
      </c>
      <c r="T202" s="78">
        <v>111.9</v>
      </c>
      <c r="U202" s="78">
        <v>61.662039999999998</v>
      </c>
      <c r="V202" s="78">
        <f t="shared" si="21"/>
        <v>55.104593386952629</v>
      </c>
      <c r="W202" s="78">
        <v>188408.9</v>
      </c>
      <c r="X202" s="78">
        <v>126682.34729999999</v>
      </c>
      <c r="Y202" s="78">
        <f t="shared" si="29"/>
        <v>67.237984670575528</v>
      </c>
      <c r="Z202" s="78">
        <v>356.6</v>
      </c>
      <c r="AA202" s="78">
        <v>233.97560000000001</v>
      </c>
      <c r="AB202" s="74">
        <f t="shared" si="106"/>
        <v>65.61289960740325</v>
      </c>
      <c r="AC202" s="78"/>
      <c r="AD202" s="78"/>
      <c r="AE202" s="78"/>
      <c r="AF202" s="78">
        <v>356.6</v>
      </c>
      <c r="AG202" s="78">
        <v>210.01222000000001</v>
      </c>
      <c r="AH202" s="78">
        <f t="shared" si="30"/>
        <v>58.892938867077959</v>
      </c>
      <c r="AI202" s="78">
        <v>860.6</v>
      </c>
      <c r="AJ202" s="78">
        <v>406.62223</v>
      </c>
      <c r="AK202" s="78">
        <f t="shared" si="31"/>
        <v>47.248690448524286</v>
      </c>
      <c r="AL202" s="78">
        <v>356.6</v>
      </c>
      <c r="AM202" s="78">
        <v>256.35813999999999</v>
      </c>
      <c r="AN202" s="78">
        <f t="shared" si="32"/>
        <v>71.889551318003356</v>
      </c>
      <c r="AO202" s="78">
        <v>356.6</v>
      </c>
      <c r="AP202" s="78">
        <v>263.94465000000002</v>
      </c>
      <c r="AQ202" s="78">
        <f t="shared" si="33"/>
        <v>74.017007851934949</v>
      </c>
      <c r="AR202" s="78">
        <v>1016.5</v>
      </c>
      <c r="AS202" s="78">
        <v>762.3</v>
      </c>
      <c r="AT202" s="78">
        <f t="shared" si="34"/>
        <v>74.992621741269062</v>
      </c>
      <c r="AU202" s="78"/>
      <c r="AV202" s="78"/>
      <c r="AW202" s="78"/>
      <c r="AX202" s="78"/>
      <c r="AY202" s="78"/>
      <c r="AZ202" s="74"/>
      <c r="BA202" s="78">
        <v>337</v>
      </c>
      <c r="BB202" s="78">
        <v>124.09575</v>
      </c>
      <c r="BC202" s="78">
        <f t="shared" si="35"/>
        <v>36.8236646884273</v>
      </c>
      <c r="BD202" s="78">
        <v>356.6</v>
      </c>
      <c r="BE202" s="78">
        <v>198.60379</v>
      </c>
      <c r="BF202" s="78">
        <f t="shared" si="108"/>
        <v>55.693715647784629</v>
      </c>
      <c r="BG202" s="78">
        <v>15522.3</v>
      </c>
      <c r="BH202" s="78">
        <v>12143.475</v>
      </c>
      <c r="BI202" s="78">
        <f t="shared" si="12"/>
        <v>78.232446222531465</v>
      </c>
      <c r="BJ202" s="78">
        <v>32.9</v>
      </c>
      <c r="BK202" s="78"/>
      <c r="BL202" s="78">
        <f t="shared" si="109"/>
        <v>0</v>
      </c>
      <c r="BM202" s="78">
        <v>10.3</v>
      </c>
      <c r="BN202" s="78">
        <v>10.3</v>
      </c>
      <c r="BO202" s="78">
        <f t="shared" si="140"/>
        <v>100</v>
      </c>
      <c r="BP202" s="78"/>
      <c r="BQ202" s="78"/>
      <c r="BR202" s="78"/>
    </row>
    <row r="203" spans="1:70" x14ac:dyDescent="0.25">
      <c r="A203" s="160" t="s">
        <v>540</v>
      </c>
      <c r="B203" s="94">
        <f t="shared" si="100"/>
        <v>105.4</v>
      </c>
      <c r="C203" s="94">
        <f t="shared" si="101"/>
        <v>63.468290000000003</v>
      </c>
      <c r="D203" s="74">
        <f t="shared" ref="D203:D212" si="141">C203/B203*100</f>
        <v>60.216593927893733</v>
      </c>
      <c r="E203" s="74"/>
      <c r="F203" s="74"/>
      <c r="G203" s="74"/>
      <c r="H203" s="74"/>
      <c r="I203" s="74"/>
      <c r="J203" s="78"/>
      <c r="K203" s="74"/>
      <c r="L203" s="74"/>
      <c r="M203" s="78"/>
      <c r="N203" s="74"/>
      <c r="O203" s="74"/>
      <c r="P203" s="78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8"/>
      <c r="AU203" s="74"/>
      <c r="AV203" s="74"/>
      <c r="AW203" s="74"/>
      <c r="AX203" s="74">
        <v>105.4</v>
      </c>
      <c r="AY203" s="74">
        <v>63.468290000000003</v>
      </c>
      <c r="AZ203" s="74">
        <f t="shared" si="138"/>
        <v>60.216593927893733</v>
      </c>
      <c r="BA203" s="74"/>
      <c r="BB203" s="74"/>
      <c r="BC203" s="74"/>
      <c r="BD203" s="74"/>
      <c r="BE203" s="74"/>
      <c r="BF203" s="78"/>
      <c r="BG203" s="74"/>
      <c r="BH203" s="74"/>
      <c r="BI203" s="74"/>
      <c r="BJ203" s="74"/>
      <c r="BK203" s="74"/>
      <c r="BL203" s="78"/>
      <c r="BM203" s="74"/>
      <c r="BN203" s="74"/>
      <c r="BO203" s="78"/>
      <c r="BP203" s="74"/>
      <c r="BQ203" s="74"/>
      <c r="BR203" s="78"/>
    </row>
    <row r="204" spans="1:70" x14ac:dyDescent="0.25">
      <c r="A204" s="160" t="s">
        <v>541</v>
      </c>
      <c r="B204" s="94">
        <f t="shared" si="100"/>
        <v>105.4</v>
      </c>
      <c r="C204" s="94">
        <f t="shared" si="101"/>
        <v>66.341740000000001</v>
      </c>
      <c r="D204" s="74">
        <f t="shared" si="141"/>
        <v>62.942827324478181</v>
      </c>
      <c r="E204" s="74"/>
      <c r="F204" s="74"/>
      <c r="G204" s="74"/>
      <c r="H204" s="74"/>
      <c r="I204" s="74"/>
      <c r="J204" s="78"/>
      <c r="K204" s="74"/>
      <c r="L204" s="74"/>
      <c r="M204" s="78"/>
      <c r="N204" s="74"/>
      <c r="O204" s="74"/>
      <c r="P204" s="78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8"/>
      <c r="AU204" s="74"/>
      <c r="AV204" s="74"/>
      <c r="AW204" s="74"/>
      <c r="AX204" s="74">
        <v>105.4</v>
      </c>
      <c r="AY204" s="74">
        <v>66.341740000000001</v>
      </c>
      <c r="AZ204" s="74">
        <f t="shared" si="138"/>
        <v>62.942827324478181</v>
      </c>
      <c r="BA204" s="74"/>
      <c r="BB204" s="74"/>
      <c r="BC204" s="74"/>
      <c r="BD204" s="74"/>
      <c r="BE204" s="74"/>
      <c r="BF204" s="78"/>
      <c r="BG204" s="74"/>
      <c r="BH204" s="74"/>
      <c r="BI204" s="74"/>
      <c r="BJ204" s="74"/>
      <c r="BK204" s="74"/>
      <c r="BL204" s="78"/>
      <c r="BM204" s="74"/>
      <c r="BN204" s="74"/>
      <c r="BO204" s="78"/>
      <c r="BP204" s="74"/>
      <c r="BQ204" s="74"/>
      <c r="BR204" s="78"/>
    </row>
    <row r="205" spans="1:70" x14ac:dyDescent="0.25">
      <c r="A205" s="160" t="s">
        <v>542</v>
      </c>
      <c r="B205" s="94">
        <f t="shared" si="100"/>
        <v>105.4</v>
      </c>
      <c r="C205" s="94">
        <f t="shared" si="101"/>
        <v>57.080309999999997</v>
      </c>
      <c r="D205" s="74">
        <f t="shared" si="141"/>
        <v>54.155891840607204</v>
      </c>
      <c r="E205" s="74"/>
      <c r="F205" s="74"/>
      <c r="G205" s="74"/>
      <c r="H205" s="74"/>
      <c r="I205" s="74"/>
      <c r="J205" s="78"/>
      <c r="K205" s="74"/>
      <c r="L205" s="74"/>
      <c r="M205" s="78"/>
      <c r="N205" s="74"/>
      <c r="O205" s="74"/>
      <c r="P205" s="78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8"/>
      <c r="AU205" s="74"/>
      <c r="AV205" s="74"/>
      <c r="AW205" s="74"/>
      <c r="AX205" s="74">
        <v>105.4</v>
      </c>
      <c r="AY205" s="74">
        <v>57.080309999999997</v>
      </c>
      <c r="AZ205" s="74">
        <f t="shared" si="138"/>
        <v>54.155891840607204</v>
      </c>
      <c r="BA205" s="74"/>
      <c r="BB205" s="74"/>
      <c r="BC205" s="74"/>
      <c r="BD205" s="74"/>
      <c r="BE205" s="74"/>
      <c r="BF205" s="78"/>
      <c r="BG205" s="74"/>
      <c r="BH205" s="74"/>
      <c r="BI205" s="74"/>
      <c r="BJ205" s="74"/>
      <c r="BK205" s="74"/>
      <c r="BL205" s="78"/>
      <c r="BM205" s="74"/>
      <c r="BN205" s="74"/>
      <c r="BO205" s="78"/>
      <c r="BP205" s="74"/>
      <c r="BQ205" s="74"/>
      <c r="BR205" s="78"/>
    </row>
    <row r="206" spans="1:70" x14ac:dyDescent="0.25">
      <c r="A206" s="160" t="s">
        <v>543</v>
      </c>
      <c r="B206" s="94">
        <f t="shared" ref="B206:B269" si="142">E206+H206+K206+N206+Q206+T206+W206+Z206+AC206+AF206+AI206+AL206+AO206+AR206+AU206+AX206+BA206+BD206+BG206+BJ206+BM206+BP206</f>
        <v>105.4</v>
      </c>
      <c r="C206" s="94">
        <f t="shared" ref="C206:C269" si="143">F206+I206+L206+O206+R206+U206+X206+AA206+AD206+AG206+AJ206+AM206+AP206+AS206+AV206+AY206+BB206+BE206+BH206+BK206+BN206+BQ206</f>
        <v>61.692059999999998</v>
      </c>
      <c r="D206" s="74">
        <f t="shared" si="141"/>
        <v>58.531366223908911</v>
      </c>
      <c r="E206" s="74"/>
      <c r="F206" s="74"/>
      <c r="G206" s="74"/>
      <c r="H206" s="74"/>
      <c r="I206" s="74"/>
      <c r="J206" s="78"/>
      <c r="K206" s="74"/>
      <c r="L206" s="74"/>
      <c r="M206" s="78"/>
      <c r="N206" s="74"/>
      <c r="O206" s="74"/>
      <c r="P206" s="78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8"/>
      <c r="AU206" s="74"/>
      <c r="AV206" s="74"/>
      <c r="AW206" s="74"/>
      <c r="AX206" s="74">
        <v>105.4</v>
      </c>
      <c r="AY206" s="74">
        <v>61.692059999999998</v>
      </c>
      <c r="AZ206" s="74">
        <f t="shared" si="138"/>
        <v>58.531366223908911</v>
      </c>
      <c r="BA206" s="74"/>
      <c r="BB206" s="74"/>
      <c r="BC206" s="74"/>
      <c r="BD206" s="74"/>
      <c r="BE206" s="74"/>
      <c r="BF206" s="78"/>
      <c r="BG206" s="74"/>
      <c r="BH206" s="74"/>
      <c r="BI206" s="74"/>
      <c r="BJ206" s="74"/>
      <c r="BK206" s="74"/>
      <c r="BL206" s="78"/>
      <c r="BM206" s="74"/>
      <c r="BN206" s="74"/>
      <c r="BO206" s="78"/>
      <c r="BP206" s="74"/>
      <c r="BQ206" s="74"/>
      <c r="BR206" s="78"/>
    </row>
    <row r="207" spans="1:70" x14ac:dyDescent="0.25">
      <c r="A207" s="160" t="s">
        <v>544</v>
      </c>
      <c r="B207" s="94">
        <f t="shared" si="142"/>
        <v>105.4</v>
      </c>
      <c r="C207" s="94">
        <f t="shared" si="143"/>
        <v>71.201080000000005</v>
      </c>
      <c r="D207" s="74">
        <f t="shared" si="141"/>
        <v>67.553206831119553</v>
      </c>
      <c r="E207" s="74"/>
      <c r="F207" s="74"/>
      <c r="G207" s="74"/>
      <c r="H207" s="74"/>
      <c r="I207" s="74"/>
      <c r="J207" s="78"/>
      <c r="K207" s="74"/>
      <c r="L207" s="74"/>
      <c r="M207" s="78"/>
      <c r="N207" s="74"/>
      <c r="O207" s="74"/>
      <c r="P207" s="78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8"/>
      <c r="AU207" s="74"/>
      <c r="AV207" s="74"/>
      <c r="AW207" s="74"/>
      <c r="AX207" s="74">
        <v>105.4</v>
      </c>
      <c r="AY207" s="74">
        <v>71.201080000000005</v>
      </c>
      <c r="AZ207" s="74">
        <f t="shared" si="138"/>
        <v>67.553206831119553</v>
      </c>
      <c r="BA207" s="74"/>
      <c r="BB207" s="74"/>
      <c r="BC207" s="74"/>
      <c r="BD207" s="74"/>
      <c r="BE207" s="74"/>
      <c r="BF207" s="78"/>
      <c r="BG207" s="74"/>
      <c r="BH207" s="74"/>
      <c r="BI207" s="74"/>
      <c r="BJ207" s="74"/>
      <c r="BK207" s="74"/>
      <c r="BL207" s="78"/>
      <c r="BM207" s="74"/>
      <c r="BN207" s="74"/>
      <c r="BO207" s="78"/>
      <c r="BP207" s="74"/>
      <c r="BQ207" s="74"/>
      <c r="BR207" s="78"/>
    </row>
    <row r="208" spans="1:70" x14ac:dyDescent="0.25">
      <c r="A208" s="160" t="s">
        <v>359</v>
      </c>
      <c r="B208" s="94">
        <f t="shared" si="142"/>
        <v>263.60000000000002</v>
      </c>
      <c r="C208" s="94">
        <f t="shared" si="143"/>
        <v>155.10382000000001</v>
      </c>
      <c r="D208" s="74">
        <f t="shared" si="141"/>
        <v>58.840599393019723</v>
      </c>
      <c r="E208" s="74"/>
      <c r="F208" s="74"/>
      <c r="G208" s="74"/>
      <c r="H208" s="74"/>
      <c r="I208" s="74"/>
      <c r="J208" s="78"/>
      <c r="K208" s="74"/>
      <c r="L208" s="74"/>
      <c r="M208" s="78"/>
      <c r="N208" s="74"/>
      <c r="O208" s="74"/>
      <c r="P208" s="78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8"/>
      <c r="AU208" s="74"/>
      <c r="AV208" s="74"/>
      <c r="AW208" s="74"/>
      <c r="AX208" s="74">
        <v>263.60000000000002</v>
      </c>
      <c r="AY208" s="74">
        <v>155.10382000000001</v>
      </c>
      <c r="AZ208" s="74">
        <f t="shared" si="138"/>
        <v>58.840599393019723</v>
      </c>
      <c r="BA208" s="74"/>
      <c r="BB208" s="74"/>
      <c r="BC208" s="74"/>
      <c r="BD208" s="74"/>
      <c r="BE208" s="74"/>
      <c r="BF208" s="78"/>
      <c r="BG208" s="74"/>
      <c r="BH208" s="74"/>
      <c r="BI208" s="74"/>
      <c r="BJ208" s="74"/>
      <c r="BK208" s="74"/>
      <c r="BL208" s="78"/>
      <c r="BM208" s="74"/>
      <c r="BN208" s="74"/>
      <c r="BO208" s="78"/>
      <c r="BP208" s="74"/>
      <c r="BQ208" s="74"/>
      <c r="BR208" s="78"/>
    </row>
    <row r="209" spans="1:70" x14ac:dyDescent="0.25">
      <c r="A209" s="160" t="s">
        <v>545</v>
      </c>
      <c r="B209" s="94">
        <f t="shared" si="142"/>
        <v>105.4</v>
      </c>
      <c r="C209" s="94">
        <f t="shared" si="143"/>
        <v>64.665629999999993</v>
      </c>
      <c r="D209" s="74">
        <f t="shared" si="141"/>
        <v>61.352590132827309</v>
      </c>
      <c r="E209" s="74"/>
      <c r="F209" s="74"/>
      <c r="G209" s="74"/>
      <c r="H209" s="74"/>
      <c r="I209" s="74"/>
      <c r="J209" s="78"/>
      <c r="K209" s="74"/>
      <c r="L209" s="74"/>
      <c r="M209" s="78"/>
      <c r="N209" s="74"/>
      <c r="O209" s="74"/>
      <c r="P209" s="78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8"/>
      <c r="AU209" s="74"/>
      <c r="AV209" s="74"/>
      <c r="AW209" s="74"/>
      <c r="AX209" s="74">
        <v>105.4</v>
      </c>
      <c r="AY209" s="74">
        <v>64.665629999999993</v>
      </c>
      <c r="AZ209" s="74">
        <f t="shared" si="138"/>
        <v>61.352590132827309</v>
      </c>
      <c r="BA209" s="74"/>
      <c r="BB209" s="74"/>
      <c r="BC209" s="74"/>
      <c r="BD209" s="74"/>
      <c r="BE209" s="74"/>
      <c r="BF209" s="78"/>
      <c r="BG209" s="74"/>
      <c r="BH209" s="74"/>
      <c r="BI209" s="74"/>
      <c r="BJ209" s="74"/>
      <c r="BK209" s="74"/>
      <c r="BL209" s="78"/>
      <c r="BM209" s="74"/>
      <c r="BN209" s="74"/>
      <c r="BO209" s="78"/>
      <c r="BP209" s="74"/>
      <c r="BQ209" s="74"/>
      <c r="BR209" s="78"/>
    </row>
    <row r="210" spans="1:70" x14ac:dyDescent="0.25">
      <c r="A210" s="160" t="s">
        <v>285</v>
      </c>
      <c r="B210" s="94">
        <f t="shared" si="142"/>
        <v>105.4</v>
      </c>
      <c r="C210" s="94">
        <f t="shared" si="143"/>
        <v>55.455199999999998</v>
      </c>
      <c r="D210" s="74">
        <f t="shared" si="141"/>
        <v>52.614041745730546</v>
      </c>
      <c r="E210" s="74"/>
      <c r="F210" s="74"/>
      <c r="G210" s="74"/>
      <c r="H210" s="74"/>
      <c r="I210" s="74"/>
      <c r="J210" s="78"/>
      <c r="K210" s="74"/>
      <c r="L210" s="74"/>
      <c r="M210" s="78"/>
      <c r="N210" s="74"/>
      <c r="O210" s="74"/>
      <c r="P210" s="78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8"/>
      <c r="AU210" s="74"/>
      <c r="AV210" s="74"/>
      <c r="AW210" s="74"/>
      <c r="AX210" s="74">
        <v>105.4</v>
      </c>
      <c r="AY210" s="74">
        <v>55.455199999999998</v>
      </c>
      <c r="AZ210" s="74">
        <f t="shared" si="138"/>
        <v>52.614041745730546</v>
      </c>
      <c r="BA210" s="74"/>
      <c r="BB210" s="74"/>
      <c r="BC210" s="74"/>
      <c r="BD210" s="74"/>
      <c r="BE210" s="74"/>
      <c r="BF210" s="78"/>
      <c r="BG210" s="74"/>
      <c r="BH210" s="74"/>
      <c r="BI210" s="74"/>
      <c r="BJ210" s="74"/>
      <c r="BK210" s="74"/>
      <c r="BL210" s="78"/>
      <c r="BM210" s="74"/>
      <c r="BN210" s="74"/>
      <c r="BO210" s="78"/>
      <c r="BP210" s="74"/>
      <c r="BQ210" s="74"/>
      <c r="BR210" s="78"/>
    </row>
    <row r="211" spans="1:70" x14ac:dyDescent="0.25">
      <c r="A211" s="160" t="s">
        <v>546</v>
      </c>
      <c r="B211" s="94">
        <f t="shared" si="142"/>
        <v>105.4</v>
      </c>
      <c r="C211" s="94">
        <f t="shared" si="143"/>
        <v>61.516150000000003</v>
      </c>
      <c r="D211" s="74">
        <f t="shared" si="141"/>
        <v>58.36446869070209</v>
      </c>
      <c r="E211" s="74"/>
      <c r="F211" s="74"/>
      <c r="G211" s="78"/>
      <c r="H211" s="74"/>
      <c r="I211" s="74"/>
      <c r="J211" s="78"/>
      <c r="K211" s="74"/>
      <c r="L211" s="74"/>
      <c r="M211" s="78"/>
      <c r="N211" s="74"/>
      <c r="O211" s="74"/>
      <c r="P211" s="78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8"/>
      <c r="AU211" s="74"/>
      <c r="AV211" s="74"/>
      <c r="AW211" s="74"/>
      <c r="AX211" s="74">
        <v>105.4</v>
      </c>
      <c r="AY211" s="74">
        <v>61.516150000000003</v>
      </c>
      <c r="AZ211" s="74">
        <f t="shared" si="138"/>
        <v>58.36446869070209</v>
      </c>
      <c r="BA211" s="74"/>
      <c r="BB211" s="74"/>
      <c r="BC211" s="74"/>
      <c r="BD211" s="74"/>
      <c r="BE211" s="74"/>
      <c r="BF211" s="78"/>
      <c r="BG211" s="74"/>
      <c r="BH211" s="74"/>
      <c r="BI211" s="74"/>
      <c r="BJ211" s="74"/>
      <c r="BK211" s="74"/>
      <c r="BL211" s="78"/>
      <c r="BM211" s="74"/>
      <c r="BN211" s="74"/>
      <c r="BO211" s="78"/>
      <c r="BP211" s="74"/>
      <c r="BQ211" s="74"/>
      <c r="BR211" s="78"/>
    </row>
    <row r="212" spans="1:70" x14ac:dyDescent="0.25">
      <c r="A212" s="160" t="s">
        <v>641</v>
      </c>
      <c r="B212" s="94">
        <f t="shared" si="142"/>
        <v>263.60000000000002</v>
      </c>
      <c r="C212" s="94">
        <f t="shared" si="143"/>
        <v>152.71729999999999</v>
      </c>
      <c r="D212" s="74">
        <f t="shared" si="141"/>
        <v>57.935242792109257</v>
      </c>
      <c r="E212" s="74"/>
      <c r="F212" s="74"/>
      <c r="G212" s="78"/>
      <c r="H212" s="74"/>
      <c r="I212" s="74"/>
      <c r="J212" s="78"/>
      <c r="K212" s="74"/>
      <c r="L212" s="74"/>
      <c r="M212" s="78"/>
      <c r="N212" s="74"/>
      <c r="O212" s="74"/>
      <c r="P212" s="78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8"/>
      <c r="AU212" s="74"/>
      <c r="AV212" s="74"/>
      <c r="AW212" s="74"/>
      <c r="AX212" s="74">
        <v>263.60000000000002</v>
      </c>
      <c r="AY212" s="74">
        <v>152.71729999999999</v>
      </c>
      <c r="AZ212" s="74">
        <f t="shared" si="138"/>
        <v>57.935242792109257</v>
      </c>
      <c r="BA212" s="74"/>
      <c r="BB212" s="74"/>
      <c r="BC212" s="74"/>
      <c r="BD212" s="74"/>
      <c r="BE212" s="74"/>
      <c r="BF212" s="78"/>
      <c r="BG212" s="74"/>
      <c r="BH212" s="74"/>
      <c r="BI212" s="74"/>
      <c r="BJ212" s="74"/>
      <c r="BK212" s="74"/>
      <c r="BL212" s="78"/>
      <c r="BM212" s="74"/>
      <c r="BN212" s="74"/>
      <c r="BO212" s="78"/>
      <c r="BP212" s="74"/>
      <c r="BQ212" s="74"/>
      <c r="BR212" s="78"/>
    </row>
    <row r="213" spans="1:70" s="118" customFormat="1" ht="32.25" customHeight="1" x14ac:dyDescent="0.25">
      <c r="A213" s="162" t="s">
        <v>367</v>
      </c>
      <c r="B213" s="103">
        <f t="shared" si="142"/>
        <v>683952.3</v>
      </c>
      <c r="C213" s="103">
        <f t="shared" si="143"/>
        <v>475891.77698000002</v>
      </c>
      <c r="D213" s="92">
        <f t="shared" ref="D213" si="144">C213/B213*100</f>
        <v>69.579673462608426</v>
      </c>
      <c r="E213" s="92">
        <f>SUM(E214:E220)</f>
        <v>2887.5</v>
      </c>
      <c r="F213" s="92">
        <f t="shared" ref="F213:BK213" si="145">SUM(F214:F220)</f>
        <v>2310</v>
      </c>
      <c r="G213" s="92">
        <f t="shared" si="19"/>
        <v>80</v>
      </c>
      <c r="H213" s="92">
        <f t="shared" si="145"/>
        <v>365.6</v>
      </c>
      <c r="I213" s="92">
        <f t="shared" si="145"/>
        <v>246.56957999999997</v>
      </c>
      <c r="J213" s="92">
        <f t="shared" si="27"/>
        <v>67.442445295404809</v>
      </c>
      <c r="K213" s="92">
        <f t="shared" si="145"/>
        <v>11732</v>
      </c>
      <c r="L213" s="92">
        <f t="shared" si="145"/>
        <v>8728</v>
      </c>
      <c r="M213" s="92">
        <f t="shared" si="28"/>
        <v>74.394817592908282</v>
      </c>
      <c r="N213" s="92">
        <f t="shared" si="145"/>
        <v>95867.1</v>
      </c>
      <c r="O213" s="92">
        <f t="shared" si="145"/>
        <v>67861.625</v>
      </c>
      <c r="P213" s="92">
        <f t="shared" si="8"/>
        <v>70.787188722721353</v>
      </c>
      <c r="Q213" s="92">
        <f t="shared" si="145"/>
        <v>8812.7999999999993</v>
      </c>
      <c r="R213" s="92">
        <f t="shared" si="145"/>
        <v>4647.04</v>
      </c>
      <c r="S213" s="92">
        <f t="shared" si="20"/>
        <v>52.730573710965864</v>
      </c>
      <c r="T213" s="92">
        <f t="shared" si="145"/>
        <v>503.6</v>
      </c>
      <c r="U213" s="92">
        <f t="shared" si="145"/>
        <v>318.97028</v>
      </c>
      <c r="V213" s="92">
        <f t="shared" si="21"/>
        <v>63.338022239872913</v>
      </c>
      <c r="W213" s="92">
        <f t="shared" si="145"/>
        <v>509251.5</v>
      </c>
      <c r="X213" s="92">
        <f t="shared" si="145"/>
        <v>358389.4</v>
      </c>
      <c r="Y213" s="92">
        <f t="shared" si="29"/>
        <v>70.375718088213787</v>
      </c>
      <c r="Z213" s="92">
        <f t="shared" si="145"/>
        <v>2266.1999999999998</v>
      </c>
      <c r="AA213" s="92">
        <f t="shared" si="145"/>
        <v>1624.21757</v>
      </c>
      <c r="AB213" s="91">
        <f t="shared" ref="AB213:AB268" si="146">AA213/Z213*100</f>
        <v>71.671413379225143</v>
      </c>
      <c r="AC213" s="92">
        <f t="shared" si="145"/>
        <v>95.9</v>
      </c>
      <c r="AD213" s="92">
        <f t="shared" si="145"/>
        <v>18.78715</v>
      </c>
      <c r="AE213" s="92">
        <f t="shared" si="48"/>
        <v>19.590354535974974</v>
      </c>
      <c r="AF213" s="92">
        <f t="shared" si="145"/>
        <v>1888.5</v>
      </c>
      <c r="AG213" s="92">
        <f t="shared" si="145"/>
        <v>1395.7441100000001</v>
      </c>
      <c r="AH213" s="92">
        <f t="shared" si="145"/>
        <v>73.907551495896215</v>
      </c>
      <c r="AI213" s="92">
        <f t="shared" si="145"/>
        <v>11998.3</v>
      </c>
      <c r="AJ213" s="92">
        <f t="shared" si="145"/>
        <v>2607.37482</v>
      </c>
      <c r="AK213" s="92">
        <f t="shared" si="145"/>
        <v>21.73120208696232</v>
      </c>
      <c r="AL213" s="92">
        <f t="shared" si="145"/>
        <v>1133.0999999999999</v>
      </c>
      <c r="AM213" s="92">
        <f t="shared" si="145"/>
        <v>838.68097</v>
      </c>
      <c r="AN213" s="92">
        <f t="shared" si="145"/>
        <v>74.016500750154449</v>
      </c>
      <c r="AO213" s="92">
        <f t="shared" si="145"/>
        <v>377.7</v>
      </c>
      <c r="AP213" s="92">
        <f t="shared" si="145"/>
        <v>182.21215000000001</v>
      </c>
      <c r="AQ213" s="92">
        <f t="shared" si="145"/>
        <v>48.242560232989149</v>
      </c>
      <c r="AR213" s="92">
        <f t="shared" si="145"/>
        <v>3329.8</v>
      </c>
      <c r="AS213" s="92">
        <f t="shared" si="145"/>
        <v>2497.5</v>
      </c>
      <c r="AT213" s="92">
        <f t="shared" si="34"/>
        <v>75.004504775061562</v>
      </c>
      <c r="AU213" s="92">
        <f t="shared" si="145"/>
        <v>0</v>
      </c>
      <c r="AV213" s="92">
        <f t="shared" si="145"/>
        <v>0</v>
      </c>
      <c r="AW213" s="92">
        <f t="shared" si="145"/>
        <v>0</v>
      </c>
      <c r="AX213" s="92">
        <f t="shared" si="145"/>
        <v>1845.5</v>
      </c>
      <c r="AY213" s="92">
        <f t="shared" si="145"/>
        <v>1143.35609</v>
      </c>
      <c r="AZ213" s="91">
        <f t="shared" ref="AZ213:AZ221" si="147">AY213/AX213*100</f>
        <v>61.953730154429699</v>
      </c>
      <c r="BA213" s="92">
        <f t="shared" si="145"/>
        <v>356.8</v>
      </c>
      <c r="BB213" s="92">
        <f t="shared" si="145"/>
        <v>172.07061999999999</v>
      </c>
      <c r="BC213" s="92">
        <f t="shared" si="145"/>
        <v>48.226070627802684</v>
      </c>
      <c r="BD213" s="92">
        <f t="shared" si="145"/>
        <v>755.4</v>
      </c>
      <c r="BE213" s="92">
        <f t="shared" si="145"/>
        <v>487.07410999999996</v>
      </c>
      <c r="BF213" s="92">
        <f t="shared" ref="BF213:BF268" si="148">BE213/BD213*100</f>
        <v>64.478966110669845</v>
      </c>
      <c r="BG213" s="92">
        <f t="shared" si="145"/>
        <v>30414.400000000001</v>
      </c>
      <c r="BH213" s="92">
        <f t="shared" si="145"/>
        <v>22385.454530000003</v>
      </c>
      <c r="BI213" s="92">
        <f t="shared" si="12"/>
        <v>73.601499717239207</v>
      </c>
      <c r="BJ213" s="92">
        <f t="shared" si="145"/>
        <v>32.9</v>
      </c>
      <c r="BK213" s="92">
        <f t="shared" si="145"/>
        <v>0</v>
      </c>
      <c r="BL213" s="92">
        <f t="shared" ref="BL213:BL268" si="149">BK213/BJ213*100</f>
        <v>0</v>
      </c>
      <c r="BM213" s="92">
        <f t="shared" ref="BM213:BN213" si="150">SUM(BM214:BM220)</f>
        <v>37.700000000000003</v>
      </c>
      <c r="BN213" s="92">
        <f t="shared" si="150"/>
        <v>37.700000000000003</v>
      </c>
      <c r="BO213" s="92">
        <f t="shared" ref="BO213:BO214" si="151">BN213/BM213*100</f>
        <v>100</v>
      </c>
      <c r="BP213" s="92"/>
      <c r="BQ213" s="92"/>
      <c r="BR213" s="92"/>
    </row>
    <row r="214" spans="1:70" ht="18.75" customHeight="1" x14ac:dyDescent="0.25">
      <c r="A214" s="160" t="s">
        <v>334</v>
      </c>
      <c r="B214" s="94">
        <f t="shared" si="142"/>
        <v>682106.8</v>
      </c>
      <c r="C214" s="94">
        <f t="shared" si="143"/>
        <v>474748.42089000001</v>
      </c>
      <c r="D214" s="78">
        <f t="shared" si="1"/>
        <v>69.600306123615823</v>
      </c>
      <c r="E214" s="78">
        <v>2887.5</v>
      </c>
      <c r="F214" s="78">
        <v>2310</v>
      </c>
      <c r="G214" s="78">
        <f t="shared" si="19"/>
        <v>80</v>
      </c>
      <c r="H214" s="78">
        <v>365.6</v>
      </c>
      <c r="I214" s="78">
        <v>246.56957999999997</v>
      </c>
      <c r="J214" s="78">
        <f t="shared" si="27"/>
        <v>67.442445295404809</v>
      </c>
      <c r="K214" s="78">
        <v>11732</v>
      </c>
      <c r="L214" s="78">
        <v>8728</v>
      </c>
      <c r="M214" s="78">
        <f t="shared" si="28"/>
        <v>74.394817592908282</v>
      </c>
      <c r="N214" s="78">
        <v>95867.1</v>
      </c>
      <c r="O214" s="78">
        <v>67861.625</v>
      </c>
      <c r="P214" s="78">
        <f t="shared" si="8"/>
        <v>70.787188722721353</v>
      </c>
      <c r="Q214" s="78">
        <v>8812.7999999999993</v>
      </c>
      <c r="R214" s="78">
        <v>4647.04</v>
      </c>
      <c r="S214" s="78">
        <f t="shared" si="20"/>
        <v>52.730573710965864</v>
      </c>
      <c r="T214" s="78">
        <v>503.6</v>
      </c>
      <c r="U214" s="78">
        <v>318.97028</v>
      </c>
      <c r="V214" s="78">
        <f t="shared" si="21"/>
        <v>63.338022239872913</v>
      </c>
      <c r="W214" s="78">
        <v>509251.5</v>
      </c>
      <c r="X214" s="78">
        <v>358389.4</v>
      </c>
      <c r="Y214" s="78">
        <f t="shared" si="29"/>
        <v>70.375718088213787</v>
      </c>
      <c r="Z214" s="78">
        <v>2266.1999999999998</v>
      </c>
      <c r="AA214" s="78">
        <v>1624.21757</v>
      </c>
      <c r="AB214" s="74">
        <f t="shared" si="146"/>
        <v>71.671413379225143</v>
      </c>
      <c r="AC214" s="74">
        <v>95.9</v>
      </c>
      <c r="AD214" s="78">
        <v>18.78715</v>
      </c>
      <c r="AE214" s="78">
        <f t="shared" si="48"/>
        <v>19.590354535974974</v>
      </c>
      <c r="AF214" s="78">
        <v>1888.5</v>
      </c>
      <c r="AG214" s="78">
        <v>1395.7441100000001</v>
      </c>
      <c r="AH214" s="78">
        <f t="shared" si="30"/>
        <v>73.907551495896215</v>
      </c>
      <c r="AI214" s="78">
        <v>11998.3</v>
      </c>
      <c r="AJ214" s="78">
        <v>2607.37482</v>
      </c>
      <c r="AK214" s="78">
        <f t="shared" si="31"/>
        <v>21.73120208696232</v>
      </c>
      <c r="AL214" s="78">
        <v>1133.0999999999999</v>
      </c>
      <c r="AM214" s="78">
        <v>838.68097</v>
      </c>
      <c r="AN214" s="78">
        <f t="shared" si="32"/>
        <v>74.016500750154449</v>
      </c>
      <c r="AO214" s="78">
        <v>377.7</v>
      </c>
      <c r="AP214" s="78">
        <v>182.21215000000001</v>
      </c>
      <c r="AQ214" s="78">
        <f t="shared" si="33"/>
        <v>48.242560232989149</v>
      </c>
      <c r="AR214" s="78">
        <v>3329.8</v>
      </c>
      <c r="AS214" s="78">
        <v>2497.5</v>
      </c>
      <c r="AT214" s="78">
        <f t="shared" si="34"/>
        <v>75.004504775061562</v>
      </c>
      <c r="AU214" s="78"/>
      <c r="AV214" s="78"/>
      <c r="AW214" s="78"/>
      <c r="AX214" s="78"/>
      <c r="AY214" s="78"/>
      <c r="AZ214" s="74"/>
      <c r="BA214" s="78">
        <v>356.8</v>
      </c>
      <c r="BB214" s="78">
        <v>172.07061999999999</v>
      </c>
      <c r="BC214" s="78">
        <f t="shared" si="35"/>
        <v>48.226070627802684</v>
      </c>
      <c r="BD214" s="78">
        <v>755.4</v>
      </c>
      <c r="BE214" s="78">
        <v>487.07410999999996</v>
      </c>
      <c r="BF214" s="78">
        <f t="shared" si="148"/>
        <v>64.478966110669845</v>
      </c>
      <c r="BG214" s="78">
        <v>30414.400000000001</v>
      </c>
      <c r="BH214" s="78">
        <v>22385.454530000003</v>
      </c>
      <c r="BI214" s="78">
        <f t="shared" si="12"/>
        <v>73.601499717239207</v>
      </c>
      <c r="BJ214" s="78">
        <v>32.9</v>
      </c>
      <c r="BK214" s="78"/>
      <c r="BL214" s="78">
        <f t="shared" si="149"/>
        <v>0</v>
      </c>
      <c r="BM214" s="78">
        <v>37.700000000000003</v>
      </c>
      <c r="BN214" s="78">
        <v>37.700000000000003</v>
      </c>
      <c r="BO214" s="78">
        <f t="shared" si="151"/>
        <v>100</v>
      </c>
      <c r="BP214" s="78"/>
      <c r="BQ214" s="78"/>
      <c r="BR214" s="78"/>
    </row>
    <row r="215" spans="1:70" x14ac:dyDescent="0.25">
      <c r="A215" s="160" t="s">
        <v>362</v>
      </c>
      <c r="B215" s="94">
        <f t="shared" si="142"/>
        <v>263.60000000000002</v>
      </c>
      <c r="C215" s="94">
        <f t="shared" si="143"/>
        <v>177.06748000000002</v>
      </c>
      <c r="D215" s="74">
        <f t="shared" ref="D215:D220" si="152">C215/B215*100</f>
        <v>67.172792109256449</v>
      </c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8"/>
      <c r="W215" s="74"/>
      <c r="X215" s="74"/>
      <c r="Y215" s="78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>
        <v>263.60000000000002</v>
      </c>
      <c r="AY215" s="74">
        <v>177.06748000000002</v>
      </c>
      <c r="AZ215" s="74">
        <f t="shared" si="147"/>
        <v>67.172792109256449</v>
      </c>
      <c r="BA215" s="74"/>
      <c r="BB215" s="74"/>
      <c r="BC215" s="74"/>
      <c r="BD215" s="74"/>
      <c r="BE215" s="74"/>
      <c r="BF215" s="78"/>
      <c r="BG215" s="74"/>
      <c r="BH215" s="74"/>
      <c r="BI215" s="78"/>
      <c r="BJ215" s="74"/>
      <c r="BK215" s="74"/>
      <c r="BL215" s="78"/>
      <c r="BM215" s="74"/>
      <c r="BN215" s="74"/>
      <c r="BO215" s="78"/>
      <c r="BP215" s="74"/>
      <c r="BQ215" s="74"/>
      <c r="BR215" s="78"/>
    </row>
    <row r="216" spans="1:70" x14ac:dyDescent="0.25">
      <c r="A216" s="160" t="s">
        <v>363</v>
      </c>
      <c r="B216" s="94">
        <f t="shared" si="142"/>
        <v>263.60000000000002</v>
      </c>
      <c r="C216" s="94">
        <f t="shared" si="143"/>
        <v>151.90690000000001</v>
      </c>
      <c r="D216" s="74">
        <f t="shared" si="152"/>
        <v>57.627807283763275</v>
      </c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8"/>
      <c r="W216" s="74"/>
      <c r="X216" s="74"/>
      <c r="Y216" s="78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>
        <v>263.60000000000002</v>
      </c>
      <c r="AY216" s="74">
        <v>151.90690000000001</v>
      </c>
      <c r="AZ216" s="74">
        <f t="shared" si="147"/>
        <v>57.627807283763275</v>
      </c>
      <c r="BA216" s="74"/>
      <c r="BB216" s="74"/>
      <c r="BC216" s="74"/>
      <c r="BD216" s="74"/>
      <c r="BE216" s="74"/>
      <c r="BF216" s="78"/>
      <c r="BG216" s="74"/>
      <c r="BH216" s="74"/>
      <c r="BI216" s="78"/>
      <c r="BJ216" s="74"/>
      <c r="BK216" s="74"/>
      <c r="BL216" s="78"/>
      <c r="BM216" s="74"/>
      <c r="BN216" s="74"/>
      <c r="BO216" s="78"/>
      <c r="BP216" s="74"/>
      <c r="BQ216" s="74"/>
      <c r="BR216" s="78"/>
    </row>
    <row r="217" spans="1:70" x14ac:dyDescent="0.25">
      <c r="A217" s="160" t="s">
        <v>364</v>
      </c>
      <c r="B217" s="94">
        <f t="shared" si="142"/>
        <v>263.60000000000002</v>
      </c>
      <c r="C217" s="94">
        <f t="shared" si="143"/>
        <v>177.53518</v>
      </c>
      <c r="D217" s="74">
        <f t="shared" si="152"/>
        <v>67.350220030349007</v>
      </c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8"/>
      <c r="W217" s="74"/>
      <c r="X217" s="74"/>
      <c r="Y217" s="78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>
        <v>263.60000000000002</v>
      </c>
      <c r="AY217" s="74">
        <v>177.53518</v>
      </c>
      <c r="AZ217" s="74">
        <f t="shared" si="147"/>
        <v>67.350220030349007</v>
      </c>
      <c r="BA217" s="74"/>
      <c r="BB217" s="74"/>
      <c r="BC217" s="74"/>
      <c r="BD217" s="74"/>
      <c r="BE217" s="74"/>
      <c r="BF217" s="78"/>
      <c r="BG217" s="74"/>
      <c r="BH217" s="74"/>
      <c r="BI217" s="78"/>
      <c r="BJ217" s="74"/>
      <c r="BK217" s="74"/>
      <c r="BL217" s="78"/>
      <c r="BM217" s="74"/>
      <c r="BN217" s="74"/>
      <c r="BO217" s="78"/>
      <c r="BP217" s="74"/>
      <c r="BQ217" s="74"/>
      <c r="BR217" s="78"/>
    </row>
    <row r="218" spans="1:70" x14ac:dyDescent="0.25">
      <c r="A218" s="160" t="s">
        <v>549</v>
      </c>
      <c r="B218" s="94">
        <f t="shared" si="142"/>
        <v>263.60000000000002</v>
      </c>
      <c r="C218" s="94">
        <f t="shared" si="143"/>
        <v>134.75467999999998</v>
      </c>
      <c r="D218" s="74">
        <f t="shared" si="152"/>
        <v>51.120895295902869</v>
      </c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8"/>
      <c r="W218" s="74"/>
      <c r="X218" s="74"/>
      <c r="Y218" s="78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>
        <v>263.60000000000002</v>
      </c>
      <c r="AY218" s="74">
        <v>134.75467999999998</v>
      </c>
      <c r="AZ218" s="74">
        <f t="shared" si="147"/>
        <v>51.120895295902869</v>
      </c>
      <c r="BA218" s="74"/>
      <c r="BB218" s="74"/>
      <c r="BC218" s="74"/>
      <c r="BD218" s="74"/>
      <c r="BE218" s="74"/>
      <c r="BF218" s="78"/>
      <c r="BG218" s="74"/>
      <c r="BH218" s="74"/>
      <c r="BI218" s="78"/>
      <c r="BJ218" s="74"/>
      <c r="BK218" s="74"/>
      <c r="BL218" s="78"/>
      <c r="BM218" s="74"/>
      <c r="BN218" s="74"/>
      <c r="BO218" s="78"/>
      <c r="BP218" s="74"/>
      <c r="BQ218" s="74"/>
      <c r="BR218" s="78"/>
    </row>
    <row r="219" spans="1:70" x14ac:dyDescent="0.25">
      <c r="A219" s="160" t="s">
        <v>365</v>
      </c>
      <c r="B219" s="94">
        <f t="shared" si="142"/>
        <v>527.5</v>
      </c>
      <c r="C219" s="94">
        <f t="shared" si="143"/>
        <v>329.06572</v>
      </c>
      <c r="D219" s="74">
        <f t="shared" si="152"/>
        <v>62.382127014218014</v>
      </c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8"/>
      <c r="W219" s="74"/>
      <c r="X219" s="74"/>
      <c r="Y219" s="78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>
        <v>527.5</v>
      </c>
      <c r="AY219" s="74">
        <v>329.06572</v>
      </c>
      <c r="AZ219" s="74">
        <f t="shared" si="147"/>
        <v>62.382127014218014</v>
      </c>
      <c r="BA219" s="74"/>
      <c r="BB219" s="74"/>
      <c r="BC219" s="74"/>
      <c r="BD219" s="74"/>
      <c r="BE219" s="74"/>
      <c r="BF219" s="78"/>
      <c r="BG219" s="74"/>
      <c r="BH219" s="74"/>
      <c r="BI219" s="78"/>
      <c r="BJ219" s="74"/>
      <c r="BK219" s="74"/>
      <c r="BL219" s="78"/>
      <c r="BM219" s="74"/>
      <c r="BN219" s="74"/>
      <c r="BO219" s="78"/>
      <c r="BP219" s="74"/>
      <c r="BQ219" s="74"/>
      <c r="BR219" s="78"/>
    </row>
    <row r="220" spans="1:70" x14ac:dyDescent="0.25">
      <c r="A220" s="160" t="s">
        <v>366</v>
      </c>
      <c r="B220" s="94">
        <f t="shared" si="142"/>
        <v>263.60000000000002</v>
      </c>
      <c r="C220" s="94">
        <f t="shared" si="143"/>
        <v>173.02612999999999</v>
      </c>
      <c r="D220" s="74">
        <f t="shared" si="152"/>
        <v>65.639654779969646</v>
      </c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8"/>
      <c r="W220" s="74"/>
      <c r="X220" s="74"/>
      <c r="Y220" s="78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>
        <v>263.60000000000002</v>
      </c>
      <c r="AY220" s="74">
        <v>173.02612999999999</v>
      </c>
      <c r="AZ220" s="74">
        <f t="shared" si="147"/>
        <v>65.639654779969646</v>
      </c>
      <c r="BA220" s="74"/>
      <c r="BB220" s="74"/>
      <c r="BC220" s="74"/>
      <c r="BD220" s="74"/>
      <c r="BE220" s="74"/>
      <c r="BF220" s="78"/>
      <c r="BG220" s="74"/>
      <c r="BH220" s="74"/>
      <c r="BI220" s="78"/>
      <c r="BJ220" s="74"/>
      <c r="BK220" s="74"/>
      <c r="BL220" s="78"/>
      <c r="BM220" s="74"/>
      <c r="BN220" s="74"/>
      <c r="BO220" s="78"/>
      <c r="BP220" s="74"/>
      <c r="BQ220" s="74"/>
      <c r="BR220" s="78"/>
    </row>
    <row r="221" spans="1:70" s="118" customFormat="1" ht="31.5" x14ac:dyDescent="0.25">
      <c r="A221" s="162" t="s">
        <v>369</v>
      </c>
      <c r="B221" s="103">
        <f t="shared" si="142"/>
        <v>187441.90000000005</v>
      </c>
      <c r="C221" s="103">
        <f t="shared" si="143"/>
        <v>140154.82532999999</v>
      </c>
      <c r="D221" s="92">
        <f t="shared" ref="D221" si="153">C221/B221*100</f>
        <v>74.772409653337888</v>
      </c>
      <c r="E221" s="92">
        <f>SUM(E222:E227)</f>
        <v>292.39999999999998</v>
      </c>
      <c r="F221" s="92">
        <f t="shared" ref="F221:BK221" si="154">SUM(F222:F227)</f>
        <v>233.70167000000001</v>
      </c>
      <c r="G221" s="92">
        <f t="shared" si="19"/>
        <v>79.925331737346113</v>
      </c>
      <c r="H221" s="92">
        <f t="shared" si="154"/>
        <v>123.5</v>
      </c>
      <c r="I221" s="92">
        <f t="shared" si="154"/>
        <v>88.46838000000001</v>
      </c>
      <c r="J221" s="92">
        <f t="shared" si="27"/>
        <v>71.634315789473689</v>
      </c>
      <c r="K221" s="92">
        <f t="shared" si="154"/>
        <v>2091.8000000000002</v>
      </c>
      <c r="L221" s="92">
        <f t="shared" si="154"/>
        <v>1082.49523</v>
      </c>
      <c r="M221" s="92">
        <f t="shared" si="28"/>
        <v>51.749461229563053</v>
      </c>
      <c r="N221" s="92">
        <f t="shared" si="154"/>
        <v>32587.5</v>
      </c>
      <c r="O221" s="92">
        <f t="shared" si="154"/>
        <v>23740.30646</v>
      </c>
      <c r="P221" s="92">
        <f t="shared" si="8"/>
        <v>72.850959601074024</v>
      </c>
      <c r="Q221" s="92">
        <f t="shared" si="154"/>
        <v>3220.7</v>
      </c>
      <c r="R221" s="92">
        <f t="shared" si="154"/>
        <v>1754.8646699999999</v>
      </c>
      <c r="S221" s="92">
        <f t="shared" si="20"/>
        <v>54.487057782469648</v>
      </c>
      <c r="T221" s="92">
        <f t="shared" si="154"/>
        <v>111.9</v>
      </c>
      <c r="U221" s="92">
        <f t="shared" si="154"/>
        <v>48.097769999999997</v>
      </c>
      <c r="V221" s="92">
        <f t="shared" si="21"/>
        <v>42.982815013404817</v>
      </c>
      <c r="W221" s="92">
        <f t="shared" si="154"/>
        <v>132492.6</v>
      </c>
      <c r="X221" s="92">
        <f t="shared" si="154"/>
        <v>102202.1725</v>
      </c>
      <c r="Y221" s="92">
        <f t="shared" si="29"/>
        <v>77.138023180162506</v>
      </c>
      <c r="Z221" s="92">
        <f t="shared" si="154"/>
        <v>356.6</v>
      </c>
      <c r="AA221" s="92">
        <f t="shared" si="154"/>
        <v>207.93405999999999</v>
      </c>
      <c r="AB221" s="91">
        <f t="shared" si="146"/>
        <v>58.310168255748728</v>
      </c>
      <c r="AC221" s="92">
        <f t="shared" si="154"/>
        <v>0</v>
      </c>
      <c r="AD221" s="92">
        <f t="shared" si="154"/>
        <v>0</v>
      </c>
      <c r="AE221" s="92">
        <f t="shared" si="154"/>
        <v>0</v>
      </c>
      <c r="AF221" s="92">
        <f t="shared" si="154"/>
        <v>356.6</v>
      </c>
      <c r="AG221" s="92">
        <f t="shared" si="154"/>
        <v>238.07639</v>
      </c>
      <c r="AH221" s="92">
        <f t="shared" si="154"/>
        <v>66.762868760515985</v>
      </c>
      <c r="AI221" s="92">
        <f t="shared" si="154"/>
        <v>3151.2</v>
      </c>
      <c r="AJ221" s="92">
        <f t="shared" si="154"/>
        <v>1298.0413500000002</v>
      </c>
      <c r="AK221" s="92">
        <f t="shared" si="154"/>
        <v>41.191969725818744</v>
      </c>
      <c r="AL221" s="92">
        <f t="shared" si="154"/>
        <v>356.6</v>
      </c>
      <c r="AM221" s="92">
        <f t="shared" si="154"/>
        <v>190.23430999999999</v>
      </c>
      <c r="AN221" s="92">
        <f t="shared" si="154"/>
        <v>53.346693774537293</v>
      </c>
      <c r="AO221" s="92">
        <f t="shared" si="154"/>
        <v>356.6</v>
      </c>
      <c r="AP221" s="92">
        <f t="shared" si="154"/>
        <v>0</v>
      </c>
      <c r="AQ221" s="92">
        <f t="shared" si="154"/>
        <v>0</v>
      </c>
      <c r="AR221" s="92">
        <f t="shared" si="154"/>
        <v>848.1</v>
      </c>
      <c r="AS221" s="92">
        <f t="shared" si="154"/>
        <v>636.29999999999995</v>
      </c>
      <c r="AT221" s="92">
        <f t="shared" si="34"/>
        <v>75.026529890343113</v>
      </c>
      <c r="AU221" s="92">
        <f t="shared" si="154"/>
        <v>0</v>
      </c>
      <c r="AV221" s="92">
        <f t="shared" si="154"/>
        <v>0</v>
      </c>
      <c r="AW221" s="92">
        <f t="shared" si="154"/>
        <v>0</v>
      </c>
      <c r="AX221" s="92">
        <f t="shared" si="154"/>
        <v>1054.7</v>
      </c>
      <c r="AY221" s="92">
        <f t="shared" si="154"/>
        <v>653.11156000000005</v>
      </c>
      <c r="AZ221" s="91">
        <f t="shared" si="147"/>
        <v>61.923917701716135</v>
      </c>
      <c r="BA221" s="92">
        <f t="shared" si="154"/>
        <v>337</v>
      </c>
      <c r="BB221" s="92">
        <f t="shared" si="154"/>
        <v>166.82499999999999</v>
      </c>
      <c r="BC221" s="92">
        <f t="shared" si="154"/>
        <v>49.502967359050444</v>
      </c>
      <c r="BD221" s="92">
        <f t="shared" si="154"/>
        <v>356.6</v>
      </c>
      <c r="BE221" s="92">
        <f t="shared" si="154"/>
        <v>227.29309000000001</v>
      </c>
      <c r="BF221" s="92">
        <f t="shared" si="148"/>
        <v>63.738948401570383</v>
      </c>
      <c r="BG221" s="92">
        <f t="shared" si="154"/>
        <v>9297.7000000000007</v>
      </c>
      <c r="BH221" s="92">
        <f t="shared" si="154"/>
        <v>7337.55789</v>
      </c>
      <c r="BI221" s="92">
        <f t="shared" si="12"/>
        <v>78.917989287673279</v>
      </c>
      <c r="BJ221" s="92">
        <f t="shared" si="154"/>
        <v>32.9</v>
      </c>
      <c r="BK221" s="92">
        <f t="shared" si="154"/>
        <v>32.445</v>
      </c>
      <c r="BL221" s="92">
        <f t="shared" si="149"/>
        <v>98.61702127659575</v>
      </c>
      <c r="BM221" s="92">
        <f t="shared" ref="BM221:BN221" si="155">SUM(BM222:BM227)</f>
        <v>16.899999999999999</v>
      </c>
      <c r="BN221" s="92">
        <f t="shared" si="155"/>
        <v>16.899999999999999</v>
      </c>
      <c r="BO221" s="92">
        <f t="shared" ref="BO221:BO222" si="156">BN221/BM221*100</f>
        <v>100</v>
      </c>
      <c r="BP221" s="92"/>
      <c r="BQ221" s="92"/>
      <c r="BR221" s="92"/>
    </row>
    <row r="222" spans="1:70" ht="31.5" x14ac:dyDescent="0.25">
      <c r="A222" s="160" t="s">
        <v>335</v>
      </c>
      <c r="B222" s="94">
        <f t="shared" si="142"/>
        <v>186387.20000000004</v>
      </c>
      <c r="C222" s="94">
        <f t="shared" si="143"/>
        <v>139501.71377</v>
      </c>
      <c r="D222" s="78">
        <f t="shared" si="1"/>
        <v>74.845114777194993</v>
      </c>
      <c r="E222" s="78">
        <v>292.39999999999998</v>
      </c>
      <c r="F222" s="78">
        <v>233.70167000000001</v>
      </c>
      <c r="G222" s="78">
        <f t="shared" si="19"/>
        <v>79.925331737346113</v>
      </c>
      <c r="H222" s="78">
        <v>123.5</v>
      </c>
      <c r="I222" s="78">
        <v>88.46838000000001</v>
      </c>
      <c r="J222" s="78">
        <f t="shared" si="27"/>
        <v>71.634315789473689</v>
      </c>
      <c r="K222" s="78">
        <v>2091.8000000000002</v>
      </c>
      <c r="L222" s="78">
        <v>1082.49523</v>
      </c>
      <c r="M222" s="78">
        <f t="shared" si="28"/>
        <v>51.749461229563053</v>
      </c>
      <c r="N222" s="78">
        <v>32587.5</v>
      </c>
      <c r="O222" s="78">
        <v>23740.30646</v>
      </c>
      <c r="P222" s="78">
        <f t="shared" si="8"/>
        <v>72.850959601074024</v>
      </c>
      <c r="Q222" s="78">
        <v>3220.7</v>
      </c>
      <c r="R222" s="78">
        <v>1754.8646699999999</v>
      </c>
      <c r="S222" s="78">
        <f t="shared" si="20"/>
        <v>54.487057782469648</v>
      </c>
      <c r="T222" s="78">
        <v>111.9</v>
      </c>
      <c r="U222" s="78">
        <v>48.097769999999997</v>
      </c>
      <c r="V222" s="78">
        <f t="shared" si="21"/>
        <v>42.982815013404817</v>
      </c>
      <c r="W222" s="78">
        <v>132492.6</v>
      </c>
      <c r="X222" s="78">
        <v>102202.1725</v>
      </c>
      <c r="Y222" s="78">
        <f t="shared" si="29"/>
        <v>77.138023180162506</v>
      </c>
      <c r="Z222" s="78">
        <v>356.6</v>
      </c>
      <c r="AA222" s="78">
        <v>207.93405999999999</v>
      </c>
      <c r="AB222" s="74">
        <f t="shared" si="146"/>
        <v>58.310168255748728</v>
      </c>
      <c r="AC222" s="78"/>
      <c r="AD222" s="78"/>
      <c r="AE222" s="78"/>
      <c r="AF222" s="78">
        <v>356.6</v>
      </c>
      <c r="AG222" s="78">
        <v>238.07639</v>
      </c>
      <c r="AH222" s="78">
        <f t="shared" si="30"/>
        <v>66.762868760515985</v>
      </c>
      <c r="AI222" s="78">
        <v>3151.2</v>
      </c>
      <c r="AJ222" s="78">
        <v>1298.0413500000002</v>
      </c>
      <c r="AK222" s="78">
        <f t="shared" si="31"/>
        <v>41.191969725818744</v>
      </c>
      <c r="AL222" s="78">
        <v>356.6</v>
      </c>
      <c r="AM222" s="78">
        <v>190.23430999999999</v>
      </c>
      <c r="AN222" s="78">
        <f t="shared" si="32"/>
        <v>53.346693774537293</v>
      </c>
      <c r="AO222" s="78">
        <v>356.6</v>
      </c>
      <c r="AP222" s="78"/>
      <c r="AQ222" s="78">
        <f t="shared" si="33"/>
        <v>0</v>
      </c>
      <c r="AR222" s="78">
        <v>848.1</v>
      </c>
      <c r="AS222" s="78">
        <v>636.29999999999995</v>
      </c>
      <c r="AT222" s="78">
        <f t="shared" si="34"/>
        <v>75.026529890343113</v>
      </c>
      <c r="AU222" s="78"/>
      <c r="AV222" s="78"/>
      <c r="AW222" s="78"/>
      <c r="AX222" s="78"/>
      <c r="AY222" s="78"/>
      <c r="AZ222" s="74"/>
      <c r="BA222" s="78">
        <v>337</v>
      </c>
      <c r="BB222" s="78">
        <v>166.82499999999999</v>
      </c>
      <c r="BC222" s="78">
        <f t="shared" si="35"/>
        <v>49.502967359050444</v>
      </c>
      <c r="BD222" s="78">
        <v>356.6</v>
      </c>
      <c r="BE222" s="78">
        <v>227.29309000000001</v>
      </c>
      <c r="BF222" s="78">
        <f t="shared" si="148"/>
        <v>63.738948401570383</v>
      </c>
      <c r="BG222" s="78">
        <v>9297.7000000000007</v>
      </c>
      <c r="BH222" s="78">
        <v>7337.55789</v>
      </c>
      <c r="BI222" s="78">
        <f t="shared" si="12"/>
        <v>78.917989287673279</v>
      </c>
      <c r="BJ222" s="78">
        <v>32.9</v>
      </c>
      <c r="BK222" s="78">
        <v>32.445</v>
      </c>
      <c r="BL222" s="78">
        <f t="shared" si="149"/>
        <v>98.61702127659575</v>
      </c>
      <c r="BM222" s="78">
        <v>16.899999999999999</v>
      </c>
      <c r="BN222" s="78">
        <v>16.899999999999999</v>
      </c>
      <c r="BO222" s="78">
        <f t="shared" si="156"/>
        <v>100</v>
      </c>
      <c r="BP222" s="78"/>
      <c r="BQ222" s="78"/>
      <c r="BR222" s="78"/>
    </row>
    <row r="223" spans="1:70" x14ac:dyDescent="0.25">
      <c r="A223" s="160" t="s">
        <v>550</v>
      </c>
      <c r="B223" s="94">
        <f t="shared" si="142"/>
        <v>263.60000000000002</v>
      </c>
      <c r="C223" s="94">
        <f t="shared" si="143"/>
        <v>156.82910000000001</v>
      </c>
      <c r="D223" s="74">
        <f>C223/B223*100</f>
        <v>59.4951062215478</v>
      </c>
      <c r="E223" s="74"/>
      <c r="F223" s="74"/>
      <c r="G223" s="74"/>
      <c r="H223" s="74"/>
      <c r="I223" s="74"/>
      <c r="J223" s="78"/>
      <c r="K223" s="74"/>
      <c r="L223" s="74"/>
      <c r="M223" s="78"/>
      <c r="N223" s="74"/>
      <c r="O223" s="74"/>
      <c r="P223" s="78"/>
      <c r="Q223" s="74"/>
      <c r="R223" s="74"/>
      <c r="S223" s="74"/>
      <c r="T223" s="74"/>
      <c r="U223" s="74"/>
      <c r="V223" s="78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8"/>
      <c r="AU223" s="74"/>
      <c r="AV223" s="74"/>
      <c r="AW223" s="74"/>
      <c r="AX223" s="74">
        <v>263.60000000000002</v>
      </c>
      <c r="AY223" s="74">
        <v>156.82910000000001</v>
      </c>
      <c r="AZ223" s="74">
        <f>AY223/AX223*100</f>
        <v>59.4951062215478</v>
      </c>
      <c r="BA223" s="74"/>
      <c r="BB223" s="74"/>
      <c r="BC223" s="74"/>
      <c r="BD223" s="74"/>
      <c r="BE223" s="74"/>
      <c r="BF223" s="78"/>
      <c r="BG223" s="74"/>
      <c r="BH223" s="74"/>
      <c r="BI223" s="74"/>
      <c r="BJ223" s="74"/>
      <c r="BK223" s="74"/>
      <c r="BL223" s="78"/>
      <c r="BM223" s="74"/>
      <c r="BN223" s="74"/>
      <c r="BO223" s="78"/>
      <c r="BP223" s="74"/>
      <c r="BQ223" s="74"/>
      <c r="BR223" s="78"/>
    </row>
    <row r="224" spans="1:70" x14ac:dyDescent="0.25">
      <c r="A224" s="160" t="s">
        <v>474</v>
      </c>
      <c r="B224" s="94">
        <f t="shared" si="142"/>
        <v>0</v>
      </c>
      <c r="C224" s="94">
        <f t="shared" si="143"/>
        <v>0</v>
      </c>
      <c r="D224" s="74"/>
      <c r="E224" s="74"/>
      <c r="F224" s="74"/>
      <c r="G224" s="74"/>
      <c r="H224" s="74"/>
      <c r="I224" s="74"/>
      <c r="J224" s="78"/>
      <c r="K224" s="74"/>
      <c r="L224" s="74"/>
      <c r="M224" s="78"/>
      <c r="N224" s="74"/>
      <c r="O224" s="74"/>
      <c r="P224" s="78"/>
      <c r="Q224" s="74"/>
      <c r="R224" s="74"/>
      <c r="S224" s="74"/>
      <c r="T224" s="74"/>
      <c r="U224" s="74"/>
      <c r="V224" s="78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8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8"/>
      <c r="BG224" s="74"/>
      <c r="BH224" s="74"/>
      <c r="BI224" s="74"/>
      <c r="BJ224" s="74"/>
      <c r="BK224" s="74"/>
      <c r="BL224" s="78"/>
      <c r="BM224" s="74"/>
      <c r="BN224" s="74"/>
      <c r="BO224" s="78"/>
      <c r="BP224" s="74"/>
      <c r="BQ224" s="74"/>
      <c r="BR224" s="78"/>
    </row>
    <row r="225" spans="1:70" x14ac:dyDescent="0.25">
      <c r="A225" s="160" t="s">
        <v>551</v>
      </c>
      <c r="B225" s="94">
        <f t="shared" si="142"/>
        <v>0</v>
      </c>
      <c r="C225" s="94">
        <f t="shared" si="143"/>
        <v>0</v>
      </c>
      <c r="D225" s="74"/>
      <c r="E225" s="74"/>
      <c r="F225" s="74"/>
      <c r="G225" s="74"/>
      <c r="H225" s="74"/>
      <c r="I225" s="74"/>
      <c r="J225" s="78"/>
      <c r="K225" s="74"/>
      <c r="L225" s="74"/>
      <c r="M225" s="78"/>
      <c r="N225" s="74"/>
      <c r="O225" s="74"/>
      <c r="P225" s="78"/>
      <c r="Q225" s="74"/>
      <c r="R225" s="74"/>
      <c r="S225" s="74"/>
      <c r="T225" s="74"/>
      <c r="U225" s="74"/>
      <c r="V225" s="78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8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8"/>
      <c r="BG225" s="74"/>
      <c r="BH225" s="74"/>
      <c r="BI225" s="74"/>
      <c r="BJ225" s="74"/>
      <c r="BK225" s="74"/>
      <c r="BL225" s="78"/>
      <c r="BM225" s="74"/>
      <c r="BN225" s="74"/>
      <c r="BO225" s="78"/>
      <c r="BP225" s="74"/>
      <c r="BQ225" s="74"/>
      <c r="BR225" s="78"/>
    </row>
    <row r="226" spans="1:70" x14ac:dyDescent="0.25">
      <c r="A226" s="160" t="s">
        <v>368</v>
      </c>
      <c r="B226" s="94">
        <f t="shared" si="142"/>
        <v>527.5</v>
      </c>
      <c r="C226" s="94">
        <f t="shared" si="143"/>
        <v>333.33152000000001</v>
      </c>
      <c r="D226" s="74">
        <f>C226/B226*100</f>
        <v>63.190809478672996</v>
      </c>
      <c r="E226" s="74"/>
      <c r="F226" s="74"/>
      <c r="G226" s="74"/>
      <c r="H226" s="74"/>
      <c r="I226" s="74"/>
      <c r="J226" s="78"/>
      <c r="K226" s="74"/>
      <c r="L226" s="74"/>
      <c r="M226" s="78"/>
      <c r="N226" s="74"/>
      <c r="O226" s="74"/>
      <c r="P226" s="78"/>
      <c r="Q226" s="74"/>
      <c r="R226" s="74"/>
      <c r="S226" s="74"/>
      <c r="T226" s="74"/>
      <c r="U226" s="74"/>
      <c r="V226" s="78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8"/>
      <c r="AU226" s="74"/>
      <c r="AV226" s="74"/>
      <c r="AW226" s="74"/>
      <c r="AX226" s="74">
        <v>527.5</v>
      </c>
      <c r="AY226" s="74">
        <v>333.33152000000001</v>
      </c>
      <c r="AZ226" s="74">
        <f>AY226/AX226*100</f>
        <v>63.190809478672996</v>
      </c>
      <c r="BA226" s="74"/>
      <c r="BB226" s="74"/>
      <c r="BC226" s="74"/>
      <c r="BD226" s="74"/>
      <c r="BE226" s="74"/>
      <c r="BF226" s="78"/>
      <c r="BG226" s="74"/>
      <c r="BH226" s="74"/>
      <c r="BI226" s="74"/>
      <c r="BJ226" s="74"/>
      <c r="BK226" s="74"/>
      <c r="BL226" s="78"/>
      <c r="BM226" s="74"/>
      <c r="BN226" s="74"/>
      <c r="BO226" s="78"/>
      <c r="BP226" s="74"/>
      <c r="BQ226" s="74"/>
      <c r="BR226" s="78"/>
    </row>
    <row r="227" spans="1:70" x14ac:dyDescent="0.25">
      <c r="A227" s="160" t="s">
        <v>385</v>
      </c>
      <c r="B227" s="94">
        <f t="shared" si="142"/>
        <v>263.60000000000002</v>
      </c>
      <c r="C227" s="94">
        <f t="shared" si="143"/>
        <v>162.95094</v>
      </c>
      <c r="D227" s="74">
        <f>C227/B227*100</f>
        <v>61.817503793626706</v>
      </c>
      <c r="E227" s="74"/>
      <c r="F227" s="74"/>
      <c r="G227" s="74"/>
      <c r="H227" s="74"/>
      <c r="I227" s="74"/>
      <c r="J227" s="78"/>
      <c r="K227" s="74"/>
      <c r="L227" s="74"/>
      <c r="M227" s="78"/>
      <c r="N227" s="74"/>
      <c r="O227" s="74"/>
      <c r="P227" s="78"/>
      <c r="Q227" s="74"/>
      <c r="R227" s="74"/>
      <c r="S227" s="74"/>
      <c r="T227" s="74"/>
      <c r="U227" s="74"/>
      <c r="V227" s="78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8"/>
      <c r="AU227" s="74"/>
      <c r="AV227" s="74"/>
      <c r="AW227" s="78"/>
      <c r="AX227" s="74">
        <v>263.60000000000002</v>
      </c>
      <c r="AY227" s="74">
        <v>162.95094</v>
      </c>
      <c r="AZ227" s="74">
        <f>AY227/AX227*100</f>
        <v>61.817503793626706</v>
      </c>
      <c r="BA227" s="74"/>
      <c r="BB227" s="74"/>
      <c r="BC227" s="74"/>
      <c r="BD227" s="74"/>
      <c r="BE227" s="74"/>
      <c r="BF227" s="78"/>
      <c r="BG227" s="74"/>
      <c r="BH227" s="74"/>
      <c r="BI227" s="74"/>
      <c r="BJ227" s="74"/>
      <c r="BK227" s="74"/>
      <c r="BL227" s="78"/>
      <c r="BM227" s="74"/>
      <c r="BN227" s="74"/>
      <c r="BO227" s="78"/>
      <c r="BP227" s="74"/>
      <c r="BQ227" s="74"/>
      <c r="BR227" s="78"/>
    </row>
    <row r="228" spans="1:70" s="118" customFormat="1" ht="31.5" x14ac:dyDescent="0.25">
      <c r="A228" s="162" t="s">
        <v>373</v>
      </c>
      <c r="B228" s="103">
        <f t="shared" si="142"/>
        <v>332157.89999999979</v>
      </c>
      <c r="C228" s="103">
        <f t="shared" si="143"/>
        <v>237749.01304000005</v>
      </c>
      <c r="D228" s="92">
        <f t="shared" ref="D228" si="157">C228/B228*100</f>
        <v>71.577106261811082</v>
      </c>
      <c r="E228" s="92">
        <f>SUM(E229:E239)</f>
        <v>831.7</v>
      </c>
      <c r="F228" s="92">
        <f t="shared" ref="F228:BK228" si="158">SUM(F229:F239)</f>
        <v>575.57232999999997</v>
      </c>
      <c r="G228" s="92">
        <f t="shared" si="19"/>
        <v>69.204320067331963</v>
      </c>
      <c r="H228" s="92">
        <f t="shared" si="158"/>
        <v>255.2</v>
      </c>
      <c r="I228" s="92">
        <f t="shared" si="158"/>
        <v>166.05229</v>
      </c>
      <c r="J228" s="92">
        <f t="shared" si="27"/>
        <v>65.067511755485896</v>
      </c>
      <c r="K228" s="92">
        <f t="shared" si="158"/>
        <v>3741.1</v>
      </c>
      <c r="L228" s="92">
        <f t="shared" si="158"/>
        <v>2615.6496899999997</v>
      </c>
      <c r="M228" s="92">
        <f t="shared" si="28"/>
        <v>69.916593782577309</v>
      </c>
      <c r="N228" s="92">
        <f t="shared" si="158"/>
        <v>73693.5</v>
      </c>
      <c r="O228" s="92">
        <f t="shared" si="158"/>
        <v>54971.199999999997</v>
      </c>
      <c r="P228" s="92">
        <f t="shared" si="8"/>
        <v>74.594367210133868</v>
      </c>
      <c r="Q228" s="92">
        <f t="shared" si="158"/>
        <v>4704.2</v>
      </c>
      <c r="R228" s="92">
        <f t="shared" si="158"/>
        <v>2820.6729999999998</v>
      </c>
      <c r="S228" s="92">
        <f t="shared" si="20"/>
        <v>59.960737213553841</v>
      </c>
      <c r="T228" s="92">
        <f t="shared" si="158"/>
        <v>167.9</v>
      </c>
      <c r="U228" s="92">
        <f t="shared" si="158"/>
        <v>108.54789</v>
      </c>
      <c r="V228" s="92">
        <f t="shared" si="21"/>
        <v>64.650321620011908</v>
      </c>
      <c r="W228" s="92">
        <f t="shared" si="158"/>
        <v>221365</v>
      </c>
      <c r="X228" s="92">
        <f t="shared" si="158"/>
        <v>159065</v>
      </c>
      <c r="Y228" s="92">
        <f t="shared" si="29"/>
        <v>71.856436202651736</v>
      </c>
      <c r="Z228" s="92">
        <f t="shared" si="158"/>
        <v>1069.7</v>
      </c>
      <c r="AA228" s="92">
        <f t="shared" si="158"/>
        <v>691.85148000000004</v>
      </c>
      <c r="AB228" s="91">
        <f t="shared" si="146"/>
        <v>64.677150602972802</v>
      </c>
      <c r="AC228" s="92">
        <f t="shared" si="158"/>
        <v>24.8</v>
      </c>
      <c r="AD228" s="92">
        <f t="shared" si="158"/>
        <v>5.8723999999999998</v>
      </c>
      <c r="AE228" s="92">
        <f t="shared" si="48"/>
        <v>23.679032258064513</v>
      </c>
      <c r="AF228" s="92">
        <f t="shared" si="158"/>
        <v>356.6</v>
      </c>
      <c r="AG228" s="92">
        <f t="shared" si="158"/>
        <v>244.57463000000001</v>
      </c>
      <c r="AH228" s="92">
        <f t="shared" si="158"/>
        <v>68.585145821648908</v>
      </c>
      <c r="AI228" s="92">
        <f t="shared" si="158"/>
        <v>4182.6000000000004</v>
      </c>
      <c r="AJ228" s="92">
        <f t="shared" si="158"/>
        <v>1627.4393</v>
      </c>
      <c r="AK228" s="92">
        <f t="shared" si="158"/>
        <v>38.909752307177357</v>
      </c>
      <c r="AL228" s="92">
        <f t="shared" si="158"/>
        <v>713.1</v>
      </c>
      <c r="AM228" s="92">
        <f t="shared" si="158"/>
        <v>503.41561999999999</v>
      </c>
      <c r="AN228" s="92">
        <f t="shared" si="158"/>
        <v>70.595375122703686</v>
      </c>
      <c r="AO228" s="92">
        <f t="shared" si="158"/>
        <v>356.6</v>
      </c>
      <c r="AP228" s="92">
        <f t="shared" si="158"/>
        <v>227.32124999999999</v>
      </c>
      <c r="AQ228" s="92">
        <f t="shared" si="158"/>
        <v>63.746845204711157</v>
      </c>
      <c r="AR228" s="92">
        <f t="shared" si="158"/>
        <v>1540.5</v>
      </c>
      <c r="AS228" s="92">
        <f t="shared" si="158"/>
        <v>1155.5999999999999</v>
      </c>
      <c r="AT228" s="92">
        <f t="shared" si="34"/>
        <v>75.01460564751703</v>
      </c>
      <c r="AU228" s="92">
        <f t="shared" si="158"/>
        <v>1426.3</v>
      </c>
      <c r="AV228" s="92">
        <f t="shared" si="158"/>
        <v>924.74413000000004</v>
      </c>
      <c r="AW228" s="92">
        <f t="shared" ref="AW228" si="159">AV228/AU228*100</f>
        <v>64.835177031480058</v>
      </c>
      <c r="AX228" s="92">
        <f t="shared" si="158"/>
        <v>1528.6000000000004</v>
      </c>
      <c r="AY228" s="92">
        <f t="shared" si="158"/>
        <v>947.14888000000019</v>
      </c>
      <c r="AZ228" s="91">
        <f t="shared" ref="AZ228:AZ239" si="160">AY228/AX228*100</f>
        <v>61.961852675650917</v>
      </c>
      <c r="BA228" s="92">
        <f t="shared" si="158"/>
        <v>337</v>
      </c>
      <c r="BB228" s="92">
        <f t="shared" si="158"/>
        <v>166.82499999999999</v>
      </c>
      <c r="BC228" s="92">
        <f t="shared" si="158"/>
        <v>49.502967359050444</v>
      </c>
      <c r="BD228" s="92">
        <f t="shared" si="158"/>
        <v>356.6</v>
      </c>
      <c r="BE228" s="92">
        <f t="shared" si="158"/>
        <v>219.13432999999998</v>
      </c>
      <c r="BF228" s="92">
        <f t="shared" si="148"/>
        <v>61.451017947279851</v>
      </c>
      <c r="BG228" s="92">
        <f t="shared" si="158"/>
        <v>15286</v>
      </c>
      <c r="BH228" s="92">
        <f t="shared" si="158"/>
        <v>10689.090819999999</v>
      </c>
      <c r="BI228" s="92">
        <f t="shared" si="12"/>
        <v>69.927324479916265</v>
      </c>
      <c r="BJ228" s="92">
        <f t="shared" si="158"/>
        <v>197.6</v>
      </c>
      <c r="BK228" s="92">
        <f t="shared" si="158"/>
        <v>0</v>
      </c>
      <c r="BL228" s="92">
        <f t="shared" si="149"/>
        <v>0</v>
      </c>
      <c r="BM228" s="92">
        <f t="shared" ref="BM228:BN228" si="161">SUM(BM229:BM239)</f>
        <v>23.3</v>
      </c>
      <c r="BN228" s="92">
        <f t="shared" si="161"/>
        <v>23.3</v>
      </c>
      <c r="BO228" s="92">
        <f t="shared" ref="BO228:BO229" si="162">BN228/BM228*100</f>
        <v>100</v>
      </c>
      <c r="BP228" s="92"/>
      <c r="BQ228" s="92"/>
      <c r="BR228" s="92"/>
    </row>
    <row r="229" spans="1:70" ht="21" customHeight="1" x14ac:dyDescent="0.25">
      <c r="A229" s="160" t="s">
        <v>353</v>
      </c>
      <c r="B229" s="94">
        <f t="shared" si="142"/>
        <v>330629.29999999981</v>
      </c>
      <c r="C229" s="94">
        <f t="shared" si="143"/>
        <v>236801.86416000006</v>
      </c>
      <c r="D229" s="78">
        <f t="shared" si="1"/>
        <v>71.62156050900515</v>
      </c>
      <c r="E229" s="78">
        <v>831.7</v>
      </c>
      <c r="F229" s="78">
        <v>575.57232999999997</v>
      </c>
      <c r="G229" s="78">
        <f t="shared" si="19"/>
        <v>69.204320067331963</v>
      </c>
      <c r="H229" s="78">
        <v>255.2</v>
      </c>
      <c r="I229" s="78">
        <v>166.05229</v>
      </c>
      <c r="J229" s="78">
        <f t="shared" si="27"/>
        <v>65.067511755485896</v>
      </c>
      <c r="K229" s="78">
        <v>3741.1</v>
      </c>
      <c r="L229" s="78">
        <v>2615.6496899999997</v>
      </c>
      <c r="M229" s="78">
        <f t="shared" si="28"/>
        <v>69.916593782577309</v>
      </c>
      <c r="N229" s="78">
        <v>73693.5</v>
      </c>
      <c r="O229" s="78">
        <v>54971.199999999997</v>
      </c>
      <c r="P229" s="78">
        <f t="shared" si="8"/>
        <v>74.594367210133868</v>
      </c>
      <c r="Q229" s="78">
        <v>4704.2</v>
      </c>
      <c r="R229" s="78">
        <v>2820.6729999999998</v>
      </c>
      <c r="S229" s="78">
        <f t="shared" si="20"/>
        <v>59.960737213553841</v>
      </c>
      <c r="T229" s="78">
        <v>167.9</v>
      </c>
      <c r="U229" s="78">
        <v>108.54789</v>
      </c>
      <c r="V229" s="78">
        <f t="shared" si="21"/>
        <v>64.650321620011908</v>
      </c>
      <c r="W229" s="78">
        <v>221365</v>
      </c>
      <c r="X229" s="78">
        <v>159065</v>
      </c>
      <c r="Y229" s="78">
        <f t="shared" si="29"/>
        <v>71.856436202651736</v>
      </c>
      <c r="Z229" s="78">
        <v>1069.7</v>
      </c>
      <c r="AA229" s="78">
        <v>691.85148000000004</v>
      </c>
      <c r="AB229" s="74">
        <f t="shared" si="146"/>
        <v>64.677150602972802</v>
      </c>
      <c r="AC229" s="74">
        <v>24.8</v>
      </c>
      <c r="AD229" s="78">
        <v>5.8723999999999998</v>
      </c>
      <c r="AE229" s="78">
        <f t="shared" si="48"/>
        <v>23.679032258064513</v>
      </c>
      <c r="AF229" s="78">
        <v>356.6</v>
      </c>
      <c r="AG229" s="78">
        <v>244.57463000000001</v>
      </c>
      <c r="AH229" s="78">
        <f t="shared" si="30"/>
        <v>68.585145821648908</v>
      </c>
      <c r="AI229" s="78">
        <v>4182.6000000000004</v>
      </c>
      <c r="AJ229" s="78">
        <v>1627.4393</v>
      </c>
      <c r="AK229" s="78">
        <f t="shared" si="31"/>
        <v>38.909752307177357</v>
      </c>
      <c r="AL229" s="78">
        <v>713.1</v>
      </c>
      <c r="AM229" s="78">
        <v>503.41561999999999</v>
      </c>
      <c r="AN229" s="78">
        <f t="shared" si="32"/>
        <v>70.595375122703686</v>
      </c>
      <c r="AO229" s="78">
        <v>356.6</v>
      </c>
      <c r="AP229" s="78">
        <v>227.32124999999999</v>
      </c>
      <c r="AQ229" s="78">
        <f t="shared" si="33"/>
        <v>63.746845204711157</v>
      </c>
      <c r="AR229" s="78">
        <v>1540.5</v>
      </c>
      <c r="AS229" s="78">
        <v>1155.5999999999999</v>
      </c>
      <c r="AT229" s="78">
        <f t="shared" si="34"/>
        <v>75.01460564751703</v>
      </c>
      <c r="AU229" s="78">
        <v>1426.3</v>
      </c>
      <c r="AV229" s="78">
        <v>924.74413000000004</v>
      </c>
      <c r="AW229" s="78">
        <f>AV229/AU229*100</f>
        <v>64.835177031480058</v>
      </c>
      <c r="AX229" s="78"/>
      <c r="AY229" s="78"/>
      <c r="AZ229" s="74"/>
      <c r="BA229" s="78">
        <v>337</v>
      </c>
      <c r="BB229" s="78">
        <v>166.82499999999999</v>
      </c>
      <c r="BC229" s="78">
        <f t="shared" si="35"/>
        <v>49.502967359050444</v>
      </c>
      <c r="BD229" s="78">
        <v>356.6</v>
      </c>
      <c r="BE229" s="78">
        <v>219.13432999999998</v>
      </c>
      <c r="BF229" s="78">
        <f t="shared" si="148"/>
        <v>61.451017947279851</v>
      </c>
      <c r="BG229" s="78">
        <v>15286</v>
      </c>
      <c r="BH229" s="78">
        <v>10689.090819999999</v>
      </c>
      <c r="BI229" s="78">
        <f t="shared" si="12"/>
        <v>69.927324479916265</v>
      </c>
      <c r="BJ229" s="78">
        <v>197.6</v>
      </c>
      <c r="BK229" s="78"/>
      <c r="BL229" s="78">
        <f t="shared" si="149"/>
        <v>0</v>
      </c>
      <c r="BM229" s="78">
        <v>23.3</v>
      </c>
      <c r="BN229" s="78">
        <v>23.3</v>
      </c>
      <c r="BO229" s="78">
        <f t="shared" si="162"/>
        <v>100</v>
      </c>
      <c r="BP229" s="78"/>
      <c r="BQ229" s="78"/>
      <c r="BR229" s="78"/>
    </row>
    <row r="230" spans="1:70" x14ac:dyDescent="0.25">
      <c r="A230" s="160" t="s">
        <v>552</v>
      </c>
      <c r="B230" s="94">
        <f t="shared" si="142"/>
        <v>263.60000000000002</v>
      </c>
      <c r="C230" s="94">
        <f t="shared" si="143"/>
        <v>168.67099999999999</v>
      </c>
      <c r="D230" s="74">
        <f t="shared" ref="D230:D239" si="163">C230/B230*100</f>
        <v>63.987481031866459</v>
      </c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8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>
        <v>263.60000000000002</v>
      </c>
      <c r="AY230" s="74">
        <v>168.67099999999999</v>
      </c>
      <c r="AZ230" s="74">
        <f t="shared" si="160"/>
        <v>63.987481031866459</v>
      </c>
      <c r="BA230" s="74"/>
      <c r="BB230" s="74"/>
      <c r="BC230" s="74"/>
      <c r="BD230" s="74"/>
      <c r="BE230" s="74"/>
      <c r="BF230" s="78"/>
      <c r="BG230" s="74"/>
      <c r="BH230" s="74"/>
      <c r="BI230" s="78"/>
      <c r="BJ230" s="74"/>
      <c r="BK230" s="74"/>
      <c r="BL230" s="78"/>
      <c r="BM230" s="74"/>
      <c r="BN230" s="74"/>
      <c r="BO230" s="78"/>
      <c r="BP230" s="74"/>
      <c r="BQ230" s="74"/>
      <c r="BR230" s="78"/>
    </row>
    <row r="231" spans="1:70" x14ac:dyDescent="0.25">
      <c r="A231" s="160" t="s">
        <v>553</v>
      </c>
      <c r="B231" s="94">
        <f t="shared" si="142"/>
        <v>105.4</v>
      </c>
      <c r="C231" s="94">
        <f t="shared" si="143"/>
        <v>64.340630000000004</v>
      </c>
      <c r="D231" s="74">
        <f t="shared" si="163"/>
        <v>61.04424098671727</v>
      </c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8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>
        <v>105.4</v>
      </c>
      <c r="AY231" s="74">
        <v>64.340630000000004</v>
      </c>
      <c r="AZ231" s="74">
        <f t="shared" si="160"/>
        <v>61.04424098671727</v>
      </c>
      <c r="BA231" s="74"/>
      <c r="BB231" s="74"/>
      <c r="BC231" s="74"/>
      <c r="BD231" s="74"/>
      <c r="BE231" s="74"/>
      <c r="BF231" s="78"/>
      <c r="BG231" s="74"/>
      <c r="BH231" s="74"/>
      <c r="BI231" s="78"/>
      <c r="BJ231" s="74"/>
      <c r="BK231" s="74"/>
      <c r="BL231" s="78"/>
      <c r="BM231" s="74"/>
      <c r="BN231" s="74"/>
      <c r="BO231" s="78"/>
      <c r="BP231" s="74"/>
      <c r="BQ231" s="74"/>
      <c r="BR231" s="78"/>
    </row>
    <row r="232" spans="1:70" x14ac:dyDescent="0.25">
      <c r="A232" s="160" t="s">
        <v>554</v>
      </c>
      <c r="B232" s="94">
        <f t="shared" si="142"/>
        <v>105.4</v>
      </c>
      <c r="C232" s="94">
        <f t="shared" si="143"/>
        <v>65.834070000000011</v>
      </c>
      <c r="D232" s="74">
        <f t="shared" si="163"/>
        <v>62.461166982922208</v>
      </c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8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>
        <v>105.4</v>
      </c>
      <c r="AY232" s="74">
        <v>65.834070000000011</v>
      </c>
      <c r="AZ232" s="74">
        <f t="shared" si="160"/>
        <v>62.461166982922208</v>
      </c>
      <c r="BA232" s="74"/>
      <c r="BB232" s="74"/>
      <c r="BC232" s="74"/>
      <c r="BD232" s="74"/>
      <c r="BE232" s="74"/>
      <c r="BF232" s="78"/>
      <c r="BG232" s="74"/>
      <c r="BH232" s="74"/>
      <c r="BI232" s="78"/>
      <c r="BJ232" s="74"/>
      <c r="BK232" s="74"/>
      <c r="BL232" s="78"/>
      <c r="BM232" s="74"/>
      <c r="BN232" s="74"/>
      <c r="BO232" s="78"/>
      <c r="BP232" s="74"/>
      <c r="BQ232" s="74"/>
      <c r="BR232" s="78"/>
    </row>
    <row r="233" spans="1:70" x14ac:dyDescent="0.25">
      <c r="A233" s="160" t="s">
        <v>555</v>
      </c>
      <c r="B233" s="94">
        <f t="shared" si="142"/>
        <v>105.4</v>
      </c>
      <c r="C233" s="94">
        <f t="shared" si="143"/>
        <v>67.99757000000001</v>
      </c>
      <c r="D233" s="74">
        <f t="shared" si="163"/>
        <v>64.513823529411781</v>
      </c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8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>
        <v>105.4</v>
      </c>
      <c r="AY233" s="74">
        <v>67.99757000000001</v>
      </c>
      <c r="AZ233" s="74">
        <f t="shared" si="160"/>
        <v>64.513823529411781</v>
      </c>
      <c r="BA233" s="74"/>
      <c r="BB233" s="74"/>
      <c r="BC233" s="74"/>
      <c r="BD233" s="74"/>
      <c r="BE233" s="74"/>
      <c r="BF233" s="78"/>
      <c r="BG233" s="74"/>
      <c r="BH233" s="74"/>
      <c r="BI233" s="78"/>
      <c r="BJ233" s="74"/>
      <c r="BK233" s="74"/>
      <c r="BL233" s="78"/>
      <c r="BM233" s="74"/>
      <c r="BN233" s="74"/>
      <c r="BO233" s="78"/>
      <c r="BP233" s="74"/>
      <c r="BQ233" s="74"/>
      <c r="BR233" s="78"/>
    </row>
    <row r="234" spans="1:70" x14ac:dyDescent="0.25">
      <c r="A234" s="160" t="s">
        <v>556</v>
      </c>
      <c r="B234" s="94">
        <f t="shared" si="142"/>
        <v>105.4</v>
      </c>
      <c r="C234" s="94">
        <f t="shared" si="143"/>
        <v>59.959249999999997</v>
      </c>
      <c r="D234" s="74">
        <f t="shared" si="163"/>
        <v>56.887333965844398</v>
      </c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8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>
        <v>105.4</v>
      </c>
      <c r="AY234" s="74">
        <v>59.959249999999997</v>
      </c>
      <c r="AZ234" s="74">
        <f t="shared" si="160"/>
        <v>56.887333965844398</v>
      </c>
      <c r="BA234" s="74"/>
      <c r="BB234" s="74"/>
      <c r="BC234" s="74"/>
      <c r="BD234" s="74"/>
      <c r="BE234" s="74"/>
      <c r="BF234" s="78"/>
      <c r="BG234" s="74"/>
      <c r="BH234" s="74"/>
      <c r="BI234" s="78"/>
      <c r="BJ234" s="74"/>
      <c r="BK234" s="74"/>
      <c r="BL234" s="78"/>
      <c r="BM234" s="74"/>
      <c r="BN234" s="74"/>
      <c r="BO234" s="78"/>
      <c r="BP234" s="74"/>
      <c r="BQ234" s="74"/>
      <c r="BR234" s="78"/>
    </row>
    <row r="235" spans="1:70" x14ac:dyDescent="0.25">
      <c r="A235" s="160" t="s">
        <v>371</v>
      </c>
      <c r="B235" s="94">
        <f t="shared" si="142"/>
        <v>263.60000000000002</v>
      </c>
      <c r="C235" s="94">
        <f t="shared" si="143"/>
        <v>171.71123</v>
      </c>
      <c r="D235" s="74">
        <f t="shared" si="163"/>
        <v>65.140830804248864</v>
      </c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8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>
        <v>263.60000000000002</v>
      </c>
      <c r="AY235" s="74">
        <v>171.71123</v>
      </c>
      <c r="AZ235" s="74">
        <f t="shared" si="160"/>
        <v>65.140830804248864</v>
      </c>
      <c r="BA235" s="74"/>
      <c r="BB235" s="74"/>
      <c r="BC235" s="74"/>
      <c r="BD235" s="74"/>
      <c r="BE235" s="74"/>
      <c r="BF235" s="78"/>
      <c r="BG235" s="74"/>
      <c r="BH235" s="74"/>
      <c r="BI235" s="78"/>
      <c r="BJ235" s="74"/>
      <c r="BK235" s="74"/>
      <c r="BL235" s="78"/>
      <c r="BM235" s="74"/>
      <c r="BN235" s="74"/>
      <c r="BO235" s="78"/>
      <c r="BP235" s="74"/>
      <c r="BQ235" s="74"/>
      <c r="BR235" s="78"/>
    </row>
    <row r="236" spans="1:70" x14ac:dyDescent="0.25">
      <c r="A236" s="160" t="s">
        <v>557</v>
      </c>
      <c r="B236" s="94">
        <f t="shared" si="142"/>
        <v>105.4</v>
      </c>
      <c r="C236" s="94">
        <f t="shared" si="143"/>
        <v>46.017160000000004</v>
      </c>
      <c r="D236" s="74">
        <f t="shared" si="163"/>
        <v>43.659544592030365</v>
      </c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8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>
        <v>105.4</v>
      </c>
      <c r="AY236" s="74">
        <v>46.017160000000004</v>
      </c>
      <c r="AZ236" s="74">
        <f t="shared" si="160"/>
        <v>43.659544592030365</v>
      </c>
      <c r="BA236" s="74"/>
      <c r="BB236" s="74"/>
      <c r="BC236" s="74"/>
      <c r="BD236" s="74"/>
      <c r="BE236" s="74"/>
      <c r="BF236" s="78"/>
      <c r="BG236" s="74"/>
      <c r="BH236" s="74"/>
      <c r="BI236" s="78"/>
      <c r="BJ236" s="74"/>
      <c r="BK236" s="74"/>
      <c r="BL236" s="78"/>
      <c r="BM236" s="74"/>
      <c r="BN236" s="74"/>
      <c r="BO236" s="78"/>
      <c r="BP236" s="74"/>
      <c r="BQ236" s="74"/>
      <c r="BR236" s="78"/>
    </row>
    <row r="237" spans="1:70" x14ac:dyDescent="0.25">
      <c r="A237" s="160" t="s">
        <v>372</v>
      </c>
      <c r="B237" s="94">
        <f t="shared" si="142"/>
        <v>105.4</v>
      </c>
      <c r="C237" s="94">
        <f t="shared" si="143"/>
        <v>71.889750000000006</v>
      </c>
      <c r="D237" s="74">
        <f t="shared" si="163"/>
        <v>68.206593927893749</v>
      </c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8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>
        <v>105.4</v>
      </c>
      <c r="AY237" s="74">
        <v>71.889750000000006</v>
      </c>
      <c r="AZ237" s="74">
        <f t="shared" si="160"/>
        <v>68.206593927893749</v>
      </c>
      <c r="BA237" s="74"/>
      <c r="BB237" s="74"/>
      <c r="BC237" s="74"/>
      <c r="BD237" s="74"/>
      <c r="BE237" s="74"/>
      <c r="BF237" s="78"/>
      <c r="BG237" s="74"/>
      <c r="BH237" s="74"/>
      <c r="BI237" s="78"/>
      <c r="BJ237" s="74"/>
      <c r="BK237" s="74"/>
      <c r="BL237" s="78"/>
      <c r="BM237" s="74"/>
      <c r="BN237" s="74"/>
      <c r="BO237" s="78"/>
      <c r="BP237" s="74"/>
      <c r="BQ237" s="74"/>
      <c r="BR237" s="78"/>
    </row>
    <row r="238" spans="1:70" x14ac:dyDescent="0.25">
      <c r="A238" s="160" t="s">
        <v>560</v>
      </c>
      <c r="B238" s="94">
        <f t="shared" si="142"/>
        <v>105.4</v>
      </c>
      <c r="C238" s="94">
        <f t="shared" si="143"/>
        <v>61.176870000000001</v>
      </c>
      <c r="D238" s="74">
        <f t="shared" si="163"/>
        <v>58.042571157495246</v>
      </c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8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>
        <v>105.4</v>
      </c>
      <c r="AY238" s="74">
        <v>61.176870000000001</v>
      </c>
      <c r="AZ238" s="74">
        <f t="shared" si="160"/>
        <v>58.042571157495246</v>
      </c>
      <c r="BA238" s="74"/>
      <c r="BB238" s="74"/>
      <c r="BC238" s="74"/>
      <c r="BD238" s="74"/>
      <c r="BE238" s="74"/>
      <c r="BF238" s="78"/>
      <c r="BG238" s="74"/>
      <c r="BH238" s="74"/>
      <c r="BI238" s="78"/>
      <c r="BJ238" s="74"/>
      <c r="BK238" s="74"/>
      <c r="BL238" s="78"/>
      <c r="BM238" s="74"/>
      <c r="BN238" s="74"/>
      <c r="BO238" s="78"/>
      <c r="BP238" s="74"/>
      <c r="BQ238" s="74"/>
      <c r="BR238" s="78"/>
    </row>
    <row r="239" spans="1:70" x14ac:dyDescent="0.25">
      <c r="A239" s="160" t="s">
        <v>559</v>
      </c>
      <c r="B239" s="94">
        <f t="shared" si="142"/>
        <v>263.60000000000002</v>
      </c>
      <c r="C239" s="94">
        <f t="shared" si="143"/>
        <v>169.55135000000001</v>
      </c>
      <c r="D239" s="74">
        <f t="shared" si="163"/>
        <v>64.321452959028832</v>
      </c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8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>
        <v>263.60000000000002</v>
      </c>
      <c r="AY239" s="74">
        <v>169.55135000000001</v>
      </c>
      <c r="AZ239" s="74">
        <f t="shared" si="160"/>
        <v>64.321452959028832</v>
      </c>
      <c r="BA239" s="74"/>
      <c r="BB239" s="74"/>
      <c r="BC239" s="74"/>
      <c r="BD239" s="74"/>
      <c r="BE239" s="74"/>
      <c r="BF239" s="78"/>
      <c r="BG239" s="74"/>
      <c r="BH239" s="74"/>
      <c r="BI239" s="78"/>
      <c r="BJ239" s="74"/>
      <c r="BK239" s="74"/>
      <c r="BL239" s="78"/>
      <c r="BM239" s="74"/>
      <c r="BN239" s="74"/>
      <c r="BO239" s="78"/>
      <c r="BP239" s="74"/>
      <c r="BQ239" s="74"/>
      <c r="BR239" s="78"/>
    </row>
    <row r="240" spans="1:70" s="118" customFormat="1" ht="31.5" x14ac:dyDescent="0.25">
      <c r="A240" s="162" t="s">
        <v>354</v>
      </c>
      <c r="B240" s="103">
        <f t="shared" si="142"/>
        <v>273041.90000000008</v>
      </c>
      <c r="C240" s="103">
        <f t="shared" si="143"/>
        <v>162864.48272999993</v>
      </c>
      <c r="D240" s="92">
        <f t="shared" ref="D240" si="164">C240/B240*100</f>
        <v>59.648164889711019</v>
      </c>
      <c r="E240" s="92">
        <f>SUM(E241:E252)</f>
        <v>1169</v>
      </c>
      <c r="F240" s="92">
        <f t="shared" ref="F240:BK240" si="165">SUM(F241:F252)</f>
        <v>423.56966999999997</v>
      </c>
      <c r="G240" s="92">
        <f t="shared" si="19"/>
        <v>36.233504704875962</v>
      </c>
      <c r="H240" s="92">
        <f t="shared" si="165"/>
        <v>144.19999999999999</v>
      </c>
      <c r="I240" s="92">
        <f t="shared" si="165"/>
        <v>91.194000000000003</v>
      </c>
      <c r="J240" s="92">
        <f t="shared" si="27"/>
        <v>63.241331484049937</v>
      </c>
      <c r="K240" s="92">
        <f t="shared" si="165"/>
        <v>3134.9</v>
      </c>
      <c r="L240" s="92">
        <f t="shared" si="165"/>
        <v>2196.7780400000001</v>
      </c>
      <c r="M240" s="92">
        <f t="shared" si="28"/>
        <v>70.074899996810103</v>
      </c>
      <c r="N240" s="92">
        <f t="shared" si="165"/>
        <v>40559.599999999999</v>
      </c>
      <c r="O240" s="92">
        <f t="shared" si="165"/>
        <v>25092.063109999999</v>
      </c>
      <c r="P240" s="92">
        <f t="shared" si="8"/>
        <v>61.864671027327688</v>
      </c>
      <c r="Q240" s="92">
        <f t="shared" si="165"/>
        <v>3694.1</v>
      </c>
      <c r="R240" s="92">
        <f t="shared" si="165"/>
        <v>1607.7484399999998</v>
      </c>
      <c r="S240" s="92">
        <f t="shared" si="20"/>
        <v>43.522060583091957</v>
      </c>
      <c r="T240" s="92">
        <f t="shared" si="165"/>
        <v>167.9</v>
      </c>
      <c r="U240" s="92">
        <f t="shared" si="165"/>
        <v>110.74741</v>
      </c>
      <c r="V240" s="92">
        <f t="shared" si="21"/>
        <v>65.96033948779035</v>
      </c>
      <c r="W240" s="92">
        <f t="shared" si="165"/>
        <v>204220.2</v>
      </c>
      <c r="X240" s="92">
        <f t="shared" si="165"/>
        <v>119836.28378</v>
      </c>
      <c r="Y240" s="92">
        <f t="shared" si="29"/>
        <v>58.67993654888204</v>
      </c>
      <c r="Z240" s="92">
        <f t="shared" si="165"/>
        <v>713.1</v>
      </c>
      <c r="AA240" s="92">
        <f t="shared" si="165"/>
        <v>463.63</v>
      </c>
      <c r="AB240" s="91">
        <f t="shared" si="146"/>
        <v>65.01612677043893</v>
      </c>
      <c r="AC240" s="92">
        <f t="shared" si="165"/>
        <v>158</v>
      </c>
      <c r="AD240" s="92">
        <f t="shared" si="165"/>
        <v>10.13354</v>
      </c>
      <c r="AE240" s="92">
        <f t="shared" si="48"/>
        <v>6.4136329113924058</v>
      </c>
      <c r="AF240" s="92">
        <f t="shared" si="165"/>
        <v>356.6</v>
      </c>
      <c r="AG240" s="92">
        <f t="shared" si="165"/>
        <v>210.68534</v>
      </c>
      <c r="AH240" s="92">
        <f t="shared" si="165"/>
        <v>59.081699383062244</v>
      </c>
      <c r="AI240" s="92">
        <f t="shared" si="165"/>
        <v>1520.5</v>
      </c>
      <c r="AJ240" s="92">
        <f t="shared" si="165"/>
        <v>832.6404399999999</v>
      </c>
      <c r="AK240" s="92">
        <f t="shared" si="165"/>
        <v>54.760962841170659</v>
      </c>
      <c r="AL240" s="92">
        <f t="shared" si="165"/>
        <v>356.6</v>
      </c>
      <c r="AM240" s="92">
        <f t="shared" si="165"/>
        <v>227.35086999999999</v>
      </c>
      <c r="AN240" s="92">
        <f t="shared" si="165"/>
        <v>63.755151430173854</v>
      </c>
      <c r="AO240" s="92">
        <f t="shared" si="165"/>
        <v>356.6</v>
      </c>
      <c r="AP240" s="92">
        <f t="shared" si="165"/>
        <v>262.86754999999999</v>
      </c>
      <c r="AQ240" s="92">
        <f t="shared" si="165"/>
        <v>73.714960740325282</v>
      </c>
      <c r="AR240" s="92">
        <f t="shared" si="165"/>
        <v>890.2</v>
      </c>
      <c r="AS240" s="92">
        <f t="shared" si="165"/>
        <v>667.8</v>
      </c>
      <c r="AT240" s="92">
        <f t="shared" si="34"/>
        <v>75.016850146034585</v>
      </c>
      <c r="AU240" s="92">
        <f t="shared" si="165"/>
        <v>0</v>
      </c>
      <c r="AV240" s="92">
        <f t="shared" si="165"/>
        <v>0</v>
      </c>
      <c r="AW240" s="92">
        <f t="shared" si="165"/>
        <v>0</v>
      </c>
      <c r="AX240" s="92">
        <f t="shared" si="165"/>
        <v>1581.5000000000005</v>
      </c>
      <c r="AY240" s="92">
        <f t="shared" si="165"/>
        <v>948.35976000000005</v>
      </c>
      <c r="AZ240" s="91">
        <f t="shared" ref="AZ240:AZ252" si="166">AY240/AX240*100</f>
        <v>59.96584002529243</v>
      </c>
      <c r="BA240" s="92">
        <f t="shared" si="165"/>
        <v>337</v>
      </c>
      <c r="BB240" s="92">
        <f t="shared" si="165"/>
        <v>158.90031999999999</v>
      </c>
      <c r="BC240" s="92">
        <f t="shared" si="165"/>
        <v>47.15143026706231</v>
      </c>
      <c r="BD240" s="92">
        <f t="shared" si="165"/>
        <v>356.6</v>
      </c>
      <c r="BE240" s="92">
        <f t="shared" si="165"/>
        <v>221.8141</v>
      </c>
      <c r="BF240" s="92">
        <f t="shared" si="148"/>
        <v>62.202495793606275</v>
      </c>
      <c r="BG240" s="92">
        <f t="shared" si="165"/>
        <v>13158.5</v>
      </c>
      <c r="BH240" s="92">
        <f t="shared" si="165"/>
        <v>9493.11636</v>
      </c>
      <c r="BI240" s="92">
        <f t="shared" si="12"/>
        <v>72.144365695178024</v>
      </c>
      <c r="BJ240" s="92">
        <f t="shared" si="165"/>
        <v>158</v>
      </c>
      <c r="BK240" s="92">
        <f t="shared" si="165"/>
        <v>0</v>
      </c>
      <c r="BL240" s="92">
        <f t="shared" si="149"/>
        <v>0</v>
      </c>
      <c r="BM240" s="92">
        <f t="shared" ref="BM240:BN240" si="167">SUM(BM241:BM252)</f>
        <v>8.8000000000000007</v>
      </c>
      <c r="BN240" s="92">
        <f t="shared" si="167"/>
        <v>8.8000000000000007</v>
      </c>
      <c r="BO240" s="92">
        <f t="shared" ref="BO240:BO241" si="168">BN240/BM240*100</f>
        <v>100</v>
      </c>
      <c r="BP240" s="92"/>
      <c r="BQ240" s="92"/>
      <c r="BR240" s="92"/>
    </row>
    <row r="241" spans="1:70" x14ac:dyDescent="0.25">
      <c r="A241" s="160" t="s">
        <v>352</v>
      </c>
      <c r="B241" s="94">
        <f t="shared" si="142"/>
        <v>271460.40000000008</v>
      </c>
      <c r="C241" s="94">
        <f t="shared" si="143"/>
        <v>161916.12296999997</v>
      </c>
      <c r="D241" s="78">
        <f t="shared" si="1"/>
        <v>59.646314147477831</v>
      </c>
      <c r="E241" s="78">
        <v>1169</v>
      </c>
      <c r="F241" s="78">
        <v>423.56966999999997</v>
      </c>
      <c r="G241" s="78">
        <f t="shared" si="19"/>
        <v>36.233504704875962</v>
      </c>
      <c r="H241" s="78">
        <v>144.19999999999999</v>
      </c>
      <c r="I241" s="78">
        <v>91.194000000000003</v>
      </c>
      <c r="J241" s="78">
        <f t="shared" si="27"/>
        <v>63.241331484049937</v>
      </c>
      <c r="K241" s="78">
        <v>3134.9</v>
      </c>
      <c r="L241" s="78">
        <v>2196.7780400000001</v>
      </c>
      <c r="M241" s="78">
        <f t="shared" si="28"/>
        <v>70.074899996810103</v>
      </c>
      <c r="N241" s="78">
        <v>40559.599999999999</v>
      </c>
      <c r="O241" s="78">
        <v>25092.063109999999</v>
      </c>
      <c r="P241" s="78">
        <f t="shared" si="8"/>
        <v>61.864671027327688</v>
      </c>
      <c r="Q241" s="78">
        <v>3694.1</v>
      </c>
      <c r="R241" s="78">
        <v>1607.7484399999998</v>
      </c>
      <c r="S241" s="78">
        <f t="shared" si="20"/>
        <v>43.522060583091957</v>
      </c>
      <c r="T241" s="78">
        <v>167.9</v>
      </c>
      <c r="U241" s="78">
        <v>110.74741</v>
      </c>
      <c r="V241" s="78">
        <f t="shared" si="21"/>
        <v>65.96033948779035</v>
      </c>
      <c r="W241" s="78">
        <v>204220.2</v>
      </c>
      <c r="X241" s="78">
        <v>119836.28378</v>
      </c>
      <c r="Y241" s="78">
        <f t="shared" si="29"/>
        <v>58.67993654888204</v>
      </c>
      <c r="Z241" s="78">
        <v>713.1</v>
      </c>
      <c r="AA241" s="78">
        <v>463.63</v>
      </c>
      <c r="AB241" s="74">
        <f t="shared" si="146"/>
        <v>65.01612677043893</v>
      </c>
      <c r="AC241" s="74">
        <v>158</v>
      </c>
      <c r="AD241" s="78">
        <v>10.13354</v>
      </c>
      <c r="AE241" s="78">
        <f t="shared" si="48"/>
        <v>6.4136329113924058</v>
      </c>
      <c r="AF241" s="78">
        <v>356.6</v>
      </c>
      <c r="AG241" s="78">
        <v>210.68534</v>
      </c>
      <c r="AH241" s="78">
        <f t="shared" si="30"/>
        <v>59.081699383062244</v>
      </c>
      <c r="AI241" s="78">
        <v>1520.5</v>
      </c>
      <c r="AJ241" s="78">
        <v>832.6404399999999</v>
      </c>
      <c r="AK241" s="78">
        <f t="shared" si="31"/>
        <v>54.760962841170659</v>
      </c>
      <c r="AL241" s="78">
        <v>356.6</v>
      </c>
      <c r="AM241" s="78">
        <v>227.35086999999999</v>
      </c>
      <c r="AN241" s="78">
        <f t="shared" si="32"/>
        <v>63.755151430173854</v>
      </c>
      <c r="AO241" s="78">
        <v>356.6</v>
      </c>
      <c r="AP241" s="78">
        <v>262.86754999999999</v>
      </c>
      <c r="AQ241" s="78">
        <f t="shared" si="33"/>
        <v>73.714960740325282</v>
      </c>
      <c r="AR241" s="78">
        <v>890.2</v>
      </c>
      <c r="AS241" s="78">
        <v>667.8</v>
      </c>
      <c r="AT241" s="78">
        <f t="shared" si="34"/>
        <v>75.016850146034585</v>
      </c>
      <c r="AU241" s="78"/>
      <c r="AV241" s="78"/>
      <c r="AW241" s="78"/>
      <c r="AX241" s="78"/>
      <c r="AY241" s="78"/>
      <c r="AZ241" s="74"/>
      <c r="BA241" s="78">
        <v>337</v>
      </c>
      <c r="BB241" s="78">
        <v>158.90031999999999</v>
      </c>
      <c r="BC241" s="78">
        <f t="shared" si="35"/>
        <v>47.15143026706231</v>
      </c>
      <c r="BD241" s="78">
        <v>356.6</v>
      </c>
      <c r="BE241" s="78">
        <v>221.8141</v>
      </c>
      <c r="BF241" s="78">
        <f t="shared" si="148"/>
        <v>62.202495793606275</v>
      </c>
      <c r="BG241" s="78">
        <v>13158.5</v>
      </c>
      <c r="BH241" s="78">
        <v>9493.11636</v>
      </c>
      <c r="BI241" s="78">
        <f t="shared" si="12"/>
        <v>72.144365695178024</v>
      </c>
      <c r="BJ241" s="78">
        <v>158</v>
      </c>
      <c r="BK241" s="78"/>
      <c r="BL241" s="78">
        <f t="shared" si="149"/>
        <v>0</v>
      </c>
      <c r="BM241" s="78">
        <v>8.8000000000000007</v>
      </c>
      <c r="BN241" s="78">
        <v>8.8000000000000007</v>
      </c>
      <c r="BO241" s="78">
        <f t="shared" si="168"/>
        <v>100</v>
      </c>
      <c r="BP241" s="78"/>
      <c r="BQ241" s="78"/>
      <c r="BR241" s="78"/>
    </row>
    <row r="242" spans="1:70" x14ac:dyDescent="0.25">
      <c r="A242" s="160" t="s">
        <v>561</v>
      </c>
      <c r="B242" s="94">
        <f t="shared" si="142"/>
        <v>105.4</v>
      </c>
      <c r="C242" s="94">
        <f t="shared" si="143"/>
        <v>61.417910000000006</v>
      </c>
      <c r="D242" s="74">
        <f t="shared" ref="D242:D252" si="169">C242/B242*100</f>
        <v>58.271261859582545</v>
      </c>
      <c r="E242" s="74"/>
      <c r="F242" s="74"/>
      <c r="G242" s="74"/>
      <c r="H242" s="74"/>
      <c r="I242" s="74"/>
      <c r="J242" s="78"/>
      <c r="K242" s="74"/>
      <c r="L242" s="74"/>
      <c r="M242" s="78"/>
      <c r="N242" s="74"/>
      <c r="O242" s="74"/>
      <c r="P242" s="78"/>
      <c r="Q242" s="74"/>
      <c r="R242" s="74"/>
      <c r="S242" s="74"/>
      <c r="T242" s="74"/>
      <c r="U242" s="74"/>
      <c r="V242" s="78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8"/>
      <c r="AU242" s="74"/>
      <c r="AV242" s="74"/>
      <c r="AW242" s="74"/>
      <c r="AX242" s="74">
        <v>105.4</v>
      </c>
      <c r="AY242" s="74">
        <v>61.417910000000006</v>
      </c>
      <c r="AZ242" s="74">
        <f t="shared" si="166"/>
        <v>58.271261859582545</v>
      </c>
      <c r="BA242" s="74"/>
      <c r="BB242" s="74"/>
      <c r="BC242" s="74"/>
      <c r="BD242" s="74"/>
      <c r="BE242" s="74"/>
      <c r="BF242" s="78"/>
      <c r="BG242" s="74"/>
      <c r="BH242" s="74"/>
      <c r="BI242" s="74"/>
      <c r="BJ242" s="74"/>
      <c r="BK242" s="74"/>
      <c r="BL242" s="78"/>
      <c r="BM242" s="74"/>
      <c r="BN242" s="74"/>
      <c r="BO242" s="78"/>
      <c r="BP242" s="74"/>
      <c r="BQ242" s="74"/>
      <c r="BR242" s="78"/>
    </row>
    <row r="243" spans="1:70" x14ac:dyDescent="0.25">
      <c r="A243" s="160" t="s">
        <v>400</v>
      </c>
      <c r="B243" s="94">
        <f t="shared" si="142"/>
        <v>105.4</v>
      </c>
      <c r="C243" s="94">
        <f t="shared" si="143"/>
        <v>62.36853</v>
      </c>
      <c r="D243" s="74">
        <f t="shared" si="169"/>
        <v>59.173178368121441</v>
      </c>
      <c r="E243" s="74"/>
      <c r="F243" s="74"/>
      <c r="G243" s="74"/>
      <c r="H243" s="74"/>
      <c r="I243" s="74"/>
      <c r="J243" s="78"/>
      <c r="K243" s="74"/>
      <c r="L243" s="74"/>
      <c r="M243" s="78"/>
      <c r="N243" s="74"/>
      <c r="O243" s="74"/>
      <c r="P243" s="78"/>
      <c r="Q243" s="74"/>
      <c r="R243" s="74"/>
      <c r="S243" s="74"/>
      <c r="T243" s="74"/>
      <c r="U243" s="74"/>
      <c r="V243" s="78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8"/>
      <c r="AU243" s="74"/>
      <c r="AV243" s="74"/>
      <c r="AW243" s="74"/>
      <c r="AX243" s="74">
        <v>105.4</v>
      </c>
      <c r="AY243" s="74">
        <v>62.36853</v>
      </c>
      <c r="AZ243" s="74">
        <f t="shared" si="166"/>
        <v>59.173178368121441</v>
      </c>
      <c r="BA243" s="74"/>
      <c r="BB243" s="74"/>
      <c r="BC243" s="74"/>
      <c r="BD243" s="74"/>
      <c r="BE243" s="74"/>
      <c r="BF243" s="78"/>
      <c r="BG243" s="74"/>
      <c r="BH243" s="74"/>
      <c r="BI243" s="74"/>
      <c r="BJ243" s="74"/>
      <c r="BK243" s="74"/>
      <c r="BL243" s="78"/>
      <c r="BM243" s="74"/>
      <c r="BN243" s="74"/>
      <c r="BO243" s="78"/>
      <c r="BP243" s="74"/>
      <c r="BQ243" s="74"/>
      <c r="BR243" s="78"/>
    </row>
    <row r="244" spans="1:70" x14ac:dyDescent="0.25">
      <c r="A244" s="160" t="s">
        <v>562</v>
      </c>
      <c r="B244" s="94">
        <f t="shared" si="142"/>
        <v>105.4</v>
      </c>
      <c r="C244" s="94">
        <f t="shared" si="143"/>
        <v>58.9512</v>
      </c>
      <c r="D244" s="74">
        <f t="shared" si="169"/>
        <v>55.930929791271346</v>
      </c>
      <c r="E244" s="74"/>
      <c r="F244" s="74"/>
      <c r="G244" s="74"/>
      <c r="H244" s="74"/>
      <c r="I244" s="74"/>
      <c r="J244" s="78"/>
      <c r="K244" s="74"/>
      <c r="L244" s="74"/>
      <c r="M244" s="78"/>
      <c r="N244" s="74"/>
      <c r="O244" s="74"/>
      <c r="P244" s="78"/>
      <c r="Q244" s="74"/>
      <c r="R244" s="74"/>
      <c r="S244" s="74"/>
      <c r="T244" s="74"/>
      <c r="U244" s="74"/>
      <c r="V244" s="78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8"/>
      <c r="AU244" s="74"/>
      <c r="AV244" s="74"/>
      <c r="AW244" s="74"/>
      <c r="AX244" s="74">
        <v>105.4</v>
      </c>
      <c r="AY244" s="74">
        <v>58.9512</v>
      </c>
      <c r="AZ244" s="74">
        <f t="shared" si="166"/>
        <v>55.930929791271346</v>
      </c>
      <c r="BA244" s="74"/>
      <c r="BB244" s="74"/>
      <c r="BC244" s="74"/>
      <c r="BD244" s="74"/>
      <c r="BE244" s="74"/>
      <c r="BF244" s="78"/>
      <c r="BG244" s="74"/>
      <c r="BH244" s="74"/>
      <c r="BI244" s="74"/>
      <c r="BJ244" s="74"/>
      <c r="BK244" s="74"/>
      <c r="BL244" s="78"/>
      <c r="BM244" s="74"/>
      <c r="BN244" s="74"/>
      <c r="BO244" s="78"/>
      <c r="BP244" s="74"/>
      <c r="BQ244" s="74"/>
      <c r="BR244" s="78"/>
    </row>
    <row r="245" spans="1:70" x14ac:dyDescent="0.25">
      <c r="A245" s="160" t="s">
        <v>364</v>
      </c>
      <c r="B245" s="94">
        <f t="shared" si="142"/>
        <v>105.4</v>
      </c>
      <c r="C245" s="94">
        <f t="shared" si="143"/>
        <v>61.650940000000006</v>
      </c>
      <c r="D245" s="74">
        <f t="shared" si="169"/>
        <v>58.49235294117647</v>
      </c>
      <c r="E245" s="74"/>
      <c r="F245" s="74"/>
      <c r="G245" s="74"/>
      <c r="H245" s="74"/>
      <c r="I245" s="74"/>
      <c r="J245" s="78"/>
      <c r="K245" s="74"/>
      <c r="L245" s="74"/>
      <c r="M245" s="78"/>
      <c r="N245" s="74"/>
      <c r="O245" s="74"/>
      <c r="P245" s="78"/>
      <c r="Q245" s="74"/>
      <c r="R245" s="74"/>
      <c r="S245" s="74"/>
      <c r="T245" s="74"/>
      <c r="U245" s="74"/>
      <c r="V245" s="78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8"/>
      <c r="AU245" s="74"/>
      <c r="AV245" s="74"/>
      <c r="AW245" s="74"/>
      <c r="AX245" s="74">
        <v>105.4</v>
      </c>
      <c r="AY245" s="74">
        <v>61.650940000000006</v>
      </c>
      <c r="AZ245" s="74">
        <f t="shared" si="166"/>
        <v>58.49235294117647</v>
      </c>
      <c r="BA245" s="74"/>
      <c r="BB245" s="74"/>
      <c r="BC245" s="74"/>
      <c r="BD245" s="74"/>
      <c r="BE245" s="74"/>
      <c r="BF245" s="78"/>
      <c r="BG245" s="74"/>
      <c r="BH245" s="74"/>
      <c r="BI245" s="74"/>
      <c r="BJ245" s="74"/>
      <c r="BK245" s="74"/>
      <c r="BL245" s="78"/>
      <c r="BM245" s="74"/>
      <c r="BN245" s="74"/>
      <c r="BO245" s="78"/>
      <c r="BP245" s="74"/>
      <c r="BQ245" s="74"/>
      <c r="BR245" s="78"/>
    </row>
    <row r="246" spans="1:70" x14ac:dyDescent="0.25">
      <c r="A246" s="160" t="s">
        <v>515</v>
      </c>
      <c r="B246" s="94">
        <f t="shared" si="142"/>
        <v>105.4</v>
      </c>
      <c r="C246" s="94">
        <f t="shared" si="143"/>
        <v>61.119129999999998</v>
      </c>
      <c r="D246" s="74">
        <f t="shared" si="169"/>
        <v>57.987789373814039</v>
      </c>
      <c r="E246" s="74"/>
      <c r="F246" s="74"/>
      <c r="G246" s="74"/>
      <c r="H246" s="74"/>
      <c r="I246" s="74"/>
      <c r="J246" s="78"/>
      <c r="K246" s="74"/>
      <c r="L246" s="74"/>
      <c r="M246" s="78"/>
      <c r="N246" s="74"/>
      <c r="O246" s="74"/>
      <c r="P246" s="78"/>
      <c r="Q246" s="74"/>
      <c r="R246" s="74"/>
      <c r="S246" s="74"/>
      <c r="T246" s="74"/>
      <c r="U246" s="74"/>
      <c r="V246" s="78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8"/>
      <c r="AU246" s="74"/>
      <c r="AV246" s="74"/>
      <c r="AW246" s="74"/>
      <c r="AX246" s="74">
        <v>105.4</v>
      </c>
      <c r="AY246" s="74">
        <v>61.119129999999998</v>
      </c>
      <c r="AZ246" s="74">
        <f t="shared" si="166"/>
        <v>57.987789373814039</v>
      </c>
      <c r="BA246" s="74"/>
      <c r="BB246" s="74"/>
      <c r="BC246" s="74"/>
      <c r="BD246" s="74"/>
      <c r="BE246" s="74"/>
      <c r="BF246" s="78"/>
      <c r="BG246" s="74"/>
      <c r="BH246" s="74"/>
      <c r="BI246" s="74"/>
      <c r="BJ246" s="74"/>
      <c r="BK246" s="74"/>
      <c r="BL246" s="78"/>
      <c r="BM246" s="74"/>
      <c r="BN246" s="74"/>
      <c r="BO246" s="78"/>
      <c r="BP246" s="74"/>
      <c r="BQ246" s="74"/>
      <c r="BR246" s="78"/>
    </row>
    <row r="247" spans="1:70" x14ac:dyDescent="0.25">
      <c r="A247" s="160" t="s">
        <v>350</v>
      </c>
      <c r="B247" s="94">
        <f t="shared" si="142"/>
        <v>527.5</v>
      </c>
      <c r="C247" s="94">
        <f t="shared" si="143"/>
        <v>324.27896000000004</v>
      </c>
      <c r="D247" s="74">
        <f t="shared" si="169"/>
        <v>61.474684360189578</v>
      </c>
      <c r="E247" s="74"/>
      <c r="F247" s="74"/>
      <c r="G247" s="74"/>
      <c r="H247" s="74"/>
      <c r="I247" s="74"/>
      <c r="J247" s="78"/>
      <c r="K247" s="74"/>
      <c r="L247" s="74"/>
      <c r="M247" s="78"/>
      <c r="N247" s="74"/>
      <c r="O247" s="74"/>
      <c r="P247" s="78"/>
      <c r="Q247" s="74"/>
      <c r="R247" s="74"/>
      <c r="S247" s="74"/>
      <c r="T247" s="74"/>
      <c r="U247" s="74"/>
      <c r="V247" s="78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8"/>
      <c r="AU247" s="74"/>
      <c r="AV247" s="74"/>
      <c r="AW247" s="74"/>
      <c r="AX247" s="74">
        <v>527.5</v>
      </c>
      <c r="AY247" s="74">
        <v>324.27896000000004</v>
      </c>
      <c r="AZ247" s="74">
        <f t="shared" si="166"/>
        <v>61.474684360189578</v>
      </c>
      <c r="BA247" s="74"/>
      <c r="BB247" s="74"/>
      <c r="BC247" s="74"/>
      <c r="BD247" s="74"/>
      <c r="BE247" s="74"/>
      <c r="BF247" s="78"/>
      <c r="BG247" s="74"/>
      <c r="BH247" s="74"/>
      <c r="BI247" s="74"/>
      <c r="BJ247" s="74"/>
      <c r="BK247" s="74"/>
      <c r="BL247" s="78"/>
      <c r="BM247" s="74"/>
      <c r="BN247" s="74"/>
      <c r="BO247" s="78"/>
      <c r="BP247" s="74"/>
      <c r="BQ247" s="74"/>
      <c r="BR247" s="78"/>
    </row>
    <row r="248" spans="1:70" x14ac:dyDescent="0.25">
      <c r="A248" s="160" t="s">
        <v>563</v>
      </c>
      <c r="B248" s="94">
        <f t="shared" si="142"/>
        <v>105.4</v>
      </c>
      <c r="C248" s="94">
        <f t="shared" si="143"/>
        <v>62.379089999999998</v>
      </c>
      <c r="D248" s="74">
        <f t="shared" si="169"/>
        <v>59.183197343453507</v>
      </c>
      <c r="E248" s="74"/>
      <c r="F248" s="74"/>
      <c r="G248" s="74"/>
      <c r="H248" s="74"/>
      <c r="I248" s="74"/>
      <c r="J248" s="78"/>
      <c r="K248" s="74"/>
      <c r="L248" s="74"/>
      <c r="M248" s="78"/>
      <c r="N248" s="74"/>
      <c r="O248" s="74"/>
      <c r="P248" s="78"/>
      <c r="Q248" s="74"/>
      <c r="R248" s="74"/>
      <c r="S248" s="74"/>
      <c r="T248" s="74"/>
      <c r="U248" s="74"/>
      <c r="V248" s="78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8"/>
      <c r="AU248" s="74"/>
      <c r="AV248" s="74"/>
      <c r="AW248" s="74"/>
      <c r="AX248" s="74">
        <v>105.4</v>
      </c>
      <c r="AY248" s="74">
        <v>62.379089999999998</v>
      </c>
      <c r="AZ248" s="74">
        <f t="shared" si="166"/>
        <v>59.183197343453507</v>
      </c>
      <c r="BA248" s="74"/>
      <c r="BB248" s="74"/>
      <c r="BC248" s="74"/>
      <c r="BD248" s="74"/>
      <c r="BE248" s="74"/>
      <c r="BF248" s="78"/>
      <c r="BG248" s="74"/>
      <c r="BH248" s="74"/>
      <c r="BI248" s="74"/>
      <c r="BJ248" s="74"/>
      <c r="BK248" s="74"/>
      <c r="BL248" s="78"/>
      <c r="BM248" s="74"/>
      <c r="BN248" s="74"/>
      <c r="BO248" s="78"/>
      <c r="BP248" s="74"/>
      <c r="BQ248" s="74"/>
      <c r="BR248" s="78"/>
    </row>
    <row r="249" spans="1:70" x14ac:dyDescent="0.25">
      <c r="A249" s="160" t="s">
        <v>564</v>
      </c>
      <c r="B249" s="94">
        <f t="shared" si="142"/>
        <v>105.4</v>
      </c>
      <c r="C249" s="94">
        <f t="shared" si="143"/>
        <v>63.052930000000003</v>
      </c>
      <c r="D249" s="74">
        <f t="shared" si="169"/>
        <v>59.822514231499049</v>
      </c>
      <c r="E249" s="74"/>
      <c r="F249" s="74"/>
      <c r="G249" s="74"/>
      <c r="H249" s="74"/>
      <c r="I249" s="74"/>
      <c r="J249" s="78"/>
      <c r="K249" s="74"/>
      <c r="L249" s="74"/>
      <c r="M249" s="78"/>
      <c r="N249" s="74"/>
      <c r="O249" s="74"/>
      <c r="P249" s="78"/>
      <c r="Q249" s="74"/>
      <c r="R249" s="74"/>
      <c r="S249" s="74"/>
      <c r="T249" s="74"/>
      <c r="U249" s="74"/>
      <c r="V249" s="78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8"/>
      <c r="AU249" s="74"/>
      <c r="AV249" s="74"/>
      <c r="AW249" s="74"/>
      <c r="AX249" s="74">
        <v>105.4</v>
      </c>
      <c r="AY249" s="74">
        <v>63.052930000000003</v>
      </c>
      <c r="AZ249" s="74">
        <f t="shared" si="166"/>
        <v>59.822514231499049</v>
      </c>
      <c r="BA249" s="74"/>
      <c r="BB249" s="74"/>
      <c r="BC249" s="74"/>
      <c r="BD249" s="74"/>
      <c r="BE249" s="74"/>
      <c r="BF249" s="78"/>
      <c r="BG249" s="74"/>
      <c r="BH249" s="74"/>
      <c r="BI249" s="74"/>
      <c r="BJ249" s="74"/>
      <c r="BK249" s="74"/>
      <c r="BL249" s="78"/>
      <c r="BM249" s="74"/>
      <c r="BN249" s="74"/>
      <c r="BO249" s="78"/>
      <c r="BP249" s="74"/>
      <c r="BQ249" s="74"/>
      <c r="BR249" s="78"/>
    </row>
    <row r="250" spans="1:70" x14ac:dyDescent="0.25">
      <c r="A250" s="160" t="s">
        <v>349</v>
      </c>
      <c r="B250" s="94">
        <f t="shared" si="142"/>
        <v>105.4</v>
      </c>
      <c r="C250" s="94">
        <f t="shared" si="143"/>
        <v>63.785820000000001</v>
      </c>
      <c r="D250" s="74">
        <f t="shared" si="169"/>
        <v>60.517855787476279</v>
      </c>
      <c r="E250" s="74"/>
      <c r="F250" s="74"/>
      <c r="G250" s="74"/>
      <c r="H250" s="74"/>
      <c r="I250" s="74"/>
      <c r="J250" s="78"/>
      <c r="K250" s="74"/>
      <c r="L250" s="74"/>
      <c r="M250" s="78"/>
      <c r="N250" s="74"/>
      <c r="O250" s="74"/>
      <c r="P250" s="78"/>
      <c r="Q250" s="74"/>
      <c r="R250" s="74"/>
      <c r="S250" s="74"/>
      <c r="T250" s="74"/>
      <c r="U250" s="74"/>
      <c r="V250" s="78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8"/>
      <c r="AU250" s="74"/>
      <c r="AV250" s="74"/>
      <c r="AW250" s="74"/>
      <c r="AX250" s="74">
        <v>105.4</v>
      </c>
      <c r="AY250" s="74">
        <v>63.785820000000001</v>
      </c>
      <c r="AZ250" s="74">
        <f t="shared" si="166"/>
        <v>60.517855787476279</v>
      </c>
      <c r="BA250" s="74"/>
      <c r="BB250" s="74"/>
      <c r="BC250" s="74"/>
      <c r="BD250" s="74"/>
      <c r="BE250" s="74"/>
      <c r="BF250" s="78"/>
      <c r="BG250" s="74"/>
      <c r="BH250" s="74"/>
      <c r="BI250" s="74"/>
      <c r="BJ250" s="74"/>
      <c r="BK250" s="74"/>
      <c r="BL250" s="78"/>
      <c r="BM250" s="74"/>
      <c r="BN250" s="74"/>
      <c r="BO250" s="78"/>
      <c r="BP250" s="74"/>
      <c r="BQ250" s="74"/>
      <c r="BR250" s="78"/>
    </row>
    <row r="251" spans="1:70" x14ac:dyDescent="0.25">
      <c r="A251" s="160" t="s">
        <v>565</v>
      </c>
      <c r="B251" s="94">
        <f t="shared" si="142"/>
        <v>105.4</v>
      </c>
      <c r="C251" s="94">
        <f t="shared" si="143"/>
        <v>65.57311</v>
      </c>
      <c r="D251" s="74">
        <f t="shared" si="169"/>
        <v>62.213576850094874</v>
      </c>
      <c r="E251" s="74"/>
      <c r="F251" s="74"/>
      <c r="G251" s="74"/>
      <c r="H251" s="74"/>
      <c r="I251" s="74"/>
      <c r="J251" s="78"/>
      <c r="K251" s="74"/>
      <c r="L251" s="74"/>
      <c r="M251" s="78"/>
      <c r="N251" s="74"/>
      <c r="O251" s="74"/>
      <c r="P251" s="78"/>
      <c r="Q251" s="74"/>
      <c r="R251" s="74"/>
      <c r="S251" s="74"/>
      <c r="T251" s="74"/>
      <c r="U251" s="74"/>
      <c r="V251" s="78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8"/>
      <c r="AU251" s="74"/>
      <c r="AV251" s="74"/>
      <c r="AW251" s="74"/>
      <c r="AX251" s="74">
        <v>105.4</v>
      </c>
      <c r="AY251" s="74">
        <v>65.57311</v>
      </c>
      <c r="AZ251" s="74">
        <f t="shared" si="166"/>
        <v>62.213576850094874</v>
      </c>
      <c r="BA251" s="74"/>
      <c r="BB251" s="74"/>
      <c r="BC251" s="74"/>
      <c r="BD251" s="74"/>
      <c r="BE251" s="74"/>
      <c r="BF251" s="78"/>
      <c r="BG251" s="74"/>
      <c r="BH251" s="74"/>
      <c r="BI251" s="74"/>
      <c r="BJ251" s="74"/>
      <c r="BK251" s="74"/>
      <c r="BL251" s="78"/>
      <c r="BM251" s="74"/>
      <c r="BN251" s="74"/>
      <c r="BO251" s="78"/>
      <c r="BP251" s="74"/>
      <c r="BQ251" s="74"/>
      <c r="BR251" s="78"/>
    </row>
    <row r="252" spans="1:70" x14ac:dyDescent="0.25">
      <c r="A252" s="160" t="s">
        <v>566</v>
      </c>
      <c r="B252" s="94">
        <f t="shared" si="142"/>
        <v>105.4</v>
      </c>
      <c r="C252" s="94">
        <f t="shared" si="143"/>
        <v>63.782139999999998</v>
      </c>
      <c r="D252" s="74">
        <f t="shared" si="169"/>
        <v>60.514364326375706</v>
      </c>
      <c r="E252" s="74"/>
      <c r="F252" s="74"/>
      <c r="G252" s="74"/>
      <c r="H252" s="74"/>
      <c r="I252" s="74"/>
      <c r="J252" s="78"/>
      <c r="K252" s="74"/>
      <c r="L252" s="74"/>
      <c r="M252" s="78"/>
      <c r="N252" s="74"/>
      <c r="O252" s="74"/>
      <c r="P252" s="78"/>
      <c r="Q252" s="74"/>
      <c r="R252" s="74"/>
      <c r="S252" s="74"/>
      <c r="T252" s="74"/>
      <c r="U252" s="74"/>
      <c r="V252" s="78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8"/>
      <c r="AU252" s="74"/>
      <c r="AV252" s="74"/>
      <c r="AW252" s="74"/>
      <c r="AX252" s="74">
        <v>105.4</v>
      </c>
      <c r="AY252" s="74">
        <v>63.782139999999998</v>
      </c>
      <c r="AZ252" s="74">
        <f t="shared" si="166"/>
        <v>60.514364326375706</v>
      </c>
      <c r="BA252" s="74"/>
      <c r="BB252" s="74"/>
      <c r="BC252" s="74"/>
      <c r="BD252" s="74"/>
      <c r="BE252" s="74"/>
      <c r="BF252" s="78"/>
      <c r="BG252" s="74"/>
      <c r="BH252" s="74"/>
      <c r="BI252" s="74"/>
      <c r="BJ252" s="74"/>
      <c r="BK252" s="74"/>
      <c r="BL252" s="78"/>
      <c r="BM252" s="74"/>
      <c r="BN252" s="74"/>
      <c r="BO252" s="78"/>
      <c r="BP252" s="74"/>
      <c r="BQ252" s="74"/>
      <c r="BR252" s="78"/>
    </row>
    <row r="253" spans="1:70" s="118" customFormat="1" ht="31.5" x14ac:dyDescent="0.25">
      <c r="A253" s="162" t="s">
        <v>387</v>
      </c>
      <c r="B253" s="103">
        <f t="shared" si="142"/>
        <v>242973.90000000002</v>
      </c>
      <c r="C253" s="103">
        <f t="shared" si="143"/>
        <v>161573.86385000002</v>
      </c>
      <c r="D253" s="92">
        <f t="shared" ref="D253" si="170">C253/B253*100</f>
        <v>66.498444421396712</v>
      </c>
      <c r="E253" s="91">
        <f>SUM(E254:E266)</f>
        <v>718.2</v>
      </c>
      <c r="F253" s="91">
        <f t="shared" ref="F253:BK253" si="171">SUM(F254:F266)</f>
        <v>422.44745</v>
      </c>
      <c r="G253" s="92">
        <f t="shared" si="19"/>
        <v>58.820307713728759</v>
      </c>
      <c r="H253" s="91">
        <f t="shared" si="171"/>
        <v>135.1</v>
      </c>
      <c r="I253" s="91">
        <f t="shared" si="171"/>
        <v>78.708219999999997</v>
      </c>
      <c r="J253" s="92">
        <f t="shared" si="27"/>
        <v>58.259230199851963</v>
      </c>
      <c r="K253" s="91">
        <f t="shared" si="171"/>
        <v>3030.4</v>
      </c>
      <c r="L253" s="91">
        <f t="shared" si="171"/>
        <v>1631.0076100000001</v>
      </c>
      <c r="M253" s="92">
        <f t="shared" si="28"/>
        <v>53.821528841077097</v>
      </c>
      <c r="N253" s="91">
        <f t="shared" si="171"/>
        <v>39661.300000000003</v>
      </c>
      <c r="O253" s="91">
        <f t="shared" si="171"/>
        <v>26215.900249999999</v>
      </c>
      <c r="P253" s="92">
        <f t="shared" si="8"/>
        <v>66.099447698386072</v>
      </c>
      <c r="Q253" s="91">
        <f t="shared" si="171"/>
        <v>4165.7</v>
      </c>
      <c r="R253" s="91">
        <f t="shared" si="171"/>
        <v>2042.92371</v>
      </c>
      <c r="S253" s="92">
        <f t="shared" si="20"/>
        <v>49.041546678829491</v>
      </c>
      <c r="T253" s="91">
        <f t="shared" si="171"/>
        <v>111.9</v>
      </c>
      <c r="U253" s="91">
        <f t="shared" si="171"/>
        <v>70.120779999999996</v>
      </c>
      <c r="V253" s="92">
        <f t="shared" si="21"/>
        <v>62.663789097408397</v>
      </c>
      <c r="W253" s="91">
        <f t="shared" si="171"/>
        <v>178491.8</v>
      </c>
      <c r="X253" s="91">
        <f t="shared" si="171"/>
        <v>120300.25137</v>
      </c>
      <c r="Y253" s="92">
        <f t="shared" si="29"/>
        <v>67.398194970301162</v>
      </c>
      <c r="Z253" s="91">
        <f t="shared" si="171"/>
        <v>356.6</v>
      </c>
      <c r="AA253" s="91">
        <f t="shared" si="171"/>
        <v>172.9025</v>
      </c>
      <c r="AB253" s="91">
        <f t="shared" si="146"/>
        <v>48.486399326977001</v>
      </c>
      <c r="AC253" s="91">
        <f t="shared" si="171"/>
        <v>0</v>
      </c>
      <c r="AD253" s="91">
        <f t="shared" si="171"/>
        <v>0</v>
      </c>
      <c r="AE253" s="91">
        <f t="shared" si="171"/>
        <v>0</v>
      </c>
      <c r="AF253" s="91">
        <f t="shared" si="171"/>
        <v>356.6</v>
      </c>
      <c r="AG253" s="91">
        <f t="shared" si="171"/>
        <v>216.17746</v>
      </c>
      <c r="AH253" s="91">
        <f t="shared" si="171"/>
        <v>60.621833987661248</v>
      </c>
      <c r="AI253" s="91">
        <f t="shared" si="171"/>
        <v>310.2</v>
      </c>
      <c r="AJ253" s="91">
        <f t="shared" si="171"/>
        <v>170.02721</v>
      </c>
      <c r="AK253" s="91">
        <f t="shared" si="171"/>
        <v>54.812124435847842</v>
      </c>
      <c r="AL253" s="91">
        <f t="shared" si="171"/>
        <v>356.6</v>
      </c>
      <c r="AM253" s="91">
        <f t="shared" si="171"/>
        <v>221.08913000000001</v>
      </c>
      <c r="AN253" s="91">
        <f t="shared" si="171"/>
        <v>61.999195176668529</v>
      </c>
      <c r="AO253" s="91">
        <f t="shared" si="171"/>
        <v>356.6</v>
      </c>
      <c r="AP253" s="91">
        <f t="shared" si="171"/>
        <v>185.78829000000002</v>
      </c>
      <c r="AQ253" s="91">
        <f t="shared" si="171"/>
        <v>52.099913067863156</v>
      </c>
      <c r="AR253" s="91">
        <f t="shared" si="171"/>
        <v>474.2</v>
      </c>
      <c r="AS253" s="91">
        <f t="shared" si="171"/>
        <v>355.5</v>
      </c>
      <c r="AT253" s="92">
        <f t="shared" si="34"/>
        <v>74.968367777309155</v>
      </c>
      <c r="AU253" s="91">
        <f t="shared" si="171"/>
        <v>0</v>
      </c>
      <c r="AV253" s="91">
        <f t="shared" si="171"/>
        <v>0</v>
      </c>
      <c r="AW253" s="91">
        <f t="shared" si="171"/>
        <v>0</v>
      </c>
      <c r="AX253" s="91">
        <f t="shared" si="171"/>
        <v>1423.0000000000002</v>
      </c>
      <c r="AY253" s="91">
        <f t="shared" si="171"/>
        <v>845.19686999999999</v>
      </c>
      <c r="AZ253" s="91">
        <f t="shared" ref="AZ253:AZ255" si="172">AY253/AX253*100</f>
        <v>59.395423049894582</v>
      </c>
      <c r="BA253" s="91">
        <f t="shared" si="171"/>
        <v>337</v>
      </c>
      <c r="BB253" s="91">
        <f t="shared" si="171"/>
        <v>122.98422000000001</v>
      </c>
      <c r="BC253" s="91">
        <f t="shared" si="171"/>
        <v>36.493833827893177</v>
      </c>
      <c r="BD253" s="91">
        <f t="shared" si="171"/>
        <v>356.6</v>
      </c>
      <c r="BE253" s="91">
        <f t="shared" si="171"/>
        <v>215.28878</v>
      </c>
      <c r="BF253" s="92">
        <f t="shared" si="148"/>
        <v>60.372624789680309</v>
      </c>
      <c r="BG253" s="91">
        <f t="shared" si="171"/>
        <v>12291.9</v>
      </c>
      <c r="BH253" s="91">
        <f t="shared" si="171"/>
        <v>8300.25</v>
      </c>
      <c r="BI253" s="92">
        <f t="shared" si="12"/>
        <v>67.52617577429038</v>
      </c>
      <c r="BJ253" s="91">
        <f t="shared" si="171"/>
        <v>32.9</v>
      </c>
      <c r="BK253" s="91">
        <f t="shared" si="171"/>
        <v>0</v>
      </c>
      <c r="BL253" s="92">
        <f t="shared" si="149"/>
        <v>0</v>
      </c>
      <c r="BM253" s="91">
        <f t="shared" ref="BM253:BN253" si="173">SUM(BM254:BM266)</f>
        <v>7.3</v>
      </c>
      <c r="BN253" s="91">
        <f t="shared" si="173"/>
        <v>7.3</v>
      </c>
      <c r="BO253" s="92">
        <f t="shared" ref="BO253:BO254" si="174">BN253/BM253*100</f>
        <v>100</v>
      </c>
      <c r="BP253" s="91"/>
      <c r="BQ253" s="91"/>
      <c r="BR253" s="92"/>
    </row>
    <row r="254" spans="1:70" ht="18" customHeight="1" x14ac:dyDescent="0.25">
      <c r="A254" s="160" t="s">
        <v>348</v>
      </c>
      <c r="B254" s="94">
        <f t="shared" si="142"/>
        <v>241550.90000000002</v>
      </c>
      <c r="C254" s="94">
        <f t="shared" si="143"/>
        <v>160728.66698000001</v>
      </c>
      <c r="D254" s="78">
        <f t="shared" si="1"/>
        <v>66.540289015689851</v>
      </c>
      <c r="E254" s="78">
        <v>718.2</v>
      </c>
      <c r="F254" s="78">
        <v>422.44745</v>
      </c>
      <c r="G254" s="78">
        <f t="shared" si="19"/>
        <v>58.820307713728759</v>
      </c>
      <c r="H254" s="78">
        <v>135.1</v>
      </c>
      <c r="I254" s="78">
        <v>78.708219999999997</v>
      </c>
      <c r="J254" s="78">
        <f t="shared" si="27"/>
        <v>58.259230199851963</v>
      </c>
      <c r="K254" s="78">
        <v>3030.4</v>
      </c>
      <c r="L254" s="78">
        <v>1631.0076100000001</v>
      </c>
      <c r="M254" s="78">
        <f t="shared" si="28"/>
        <v>53.821528841077097</v>
      </c>
      <c r="N254" s="78">
        <v>39661.300000000003</v>
      </c>
      <c r="O254" s="78">
        <v>26215.900249999999</v>
      </c>
      <c r="P254" s="78">
        <f t="shared" si="8"/>
        <v>66.099447698386072</v>
      </c>
      <c r="Q254" s="78">
        <v>4165.7</v>
      </c>
      <c r="R254" s="78">
        <v>2042.92371</v>
      </c>
      <c r="S254" s="78">
        <f t="shared" si="20"/>
        <v>49.041546678829491</v>
      </c>
      <c r="T254" s="78">
        <v>111.9</v>
      </c>
      <c r="U254" s="78">
        <v>70.120779999999996</v>
      </c>
      <c r="V254" s="78">
        <f t="shared" si="21"/>
        <v>62.663789097408397</v>
      </c>
      <c r="W254" s="78">
        <v>178491.8</v>
      </c>
      <c r="X254" s="78">
        <v>120300.25137</v>
      </c>
      <c r="Y254" s="78">
        <f t="shared" si="29"/>
        <v>67.398194970301162</v>
      </c>
      <c r="Z254" s="78">
        <v>356.6</v>
      </c>
      <c r="AA254" s="78">
        <v>172.9025</v>
      </c>
      <c r="AB254" s="74">
        <f t="shared" si="146"/>
        <v>48.486399326977001</v>
      </c>
      <c r="AC254" s="74"/>
      <c r="AD254" s="78"/>
      <c r="AE254" s="78"/>
      <c r="AF254" s="78">
        <v>356.6</v>
      </c>
      <c r="AG254" s="78">
        <v>216.17746</v>
      </c>
      <c r="AH254" s="78">
        <f t="shared" si="30"/>
        <v>60.621833987661248</v>
      </c>
      <c r="AI254" s="78">
        <v>310.2</v>
      </c>
      <c r="AJ254" s="78">
        <v>170.02721</v>
      </c>
      <c r="AK254" s="78">
        <f t="shared" si="31"/>
        <v>54.812124435847842</v>
      </c>
      <c r="AL254" s="78">
        <v>356.6</v>
      </c>
      <c r="AM254" s="78">
        <v>221.08913000000001</v>
      </c>
      <c r="AN254" s="78">
        <f t="shared" si="32"/>
        <v>61.999195176668529</v>
      </c>
      <c r="AO254" s="78">
        <v>356.6</v>
      </c>
      <c r="AP254" s="78">
        <v>185.78829000000002</v>
      </c>
      <c r="AQ254" s="78">
        <f t="shared" si="33"/>
        <v>52.099913067863156</v>
      </c>
      <c r="AR254" s="78">
        <v>474.2</v>
      </c>
      <c r="AS254" s="78">
        <v>355.5</v>
      </c>
      <c r="AT254" s="78">
        <f t="shared" si="34"/>
        <v>74.968367777309155</v>
      </c>
      <c r="AU254" s="78"/>
      <c r="AV254" s="78"/>
      <c r="AW254" s="78"/>
      <c r="AX254" s="78"/>
      <c r="AY254" s="78"/>
      <c r="AZ254" s="74"/>
      <c r="BA254" s="78">
        <v>337</v>
      </c>
      <c r="BB254" s="78">
        <v>122.98422000000001</v>
      </c>
      <c r="BC254" s="78">
        <f t="shared" si="35"/>
        <v>36.493833827893177</v>
      </c>
      <c r="BD254" s="78">
        <v>356.6</v>
      </c>
      <c r="BE254" s="78">
        <v>215.28878</v>
      </c>
      <c r="BF254" s="78">
        <f t="shared" si="148"/>
        <v>60.372624789680309</v>
      </c>
      <c r="BG254" s="78">
        <v>12291.9</v>
      </c>
      <c r="BH254" s="78">
        <v>8300.25</v>
      </c>
      <c r="BI254" s="78">
        <f t="shared" si="12"/>
        <v>67.52617577429038</v>
      </c>
      <c r="BJ254" s="78">
        <v>32.9</v>
      </c>
      <c r="BK254" s="78"/>
      <c r="BL254" s="78">
        <f t="shared" si="149"/>
        <v>0</v>
      </c>
      <c r="BM254" s="78">
        <v>7.3</v>
      </c>
      <c r="BN254" s="78">
        <v>7.3</v>
      </c>
      <c r="BO254" s="78">
        <f t="shared" si="174"/>
        <v>100</v>
      </c>
      <c r="BP254" s="78"/>
      <c r="BQ254" s="78"/>
      <c r="BR254" s="78"/>
    </row>
    <row r="255" spans="1:70" x14ac:dyDescent="0.25">
      <c r="A255" s="160" t="s">
        <v>376</v>
      </c>
      <c r="B255" s="94">
        <f t="shared" si="142"/>
        <v>105.4</v>
      </c>
      <c r="C255" s="94">
        <f t="shared" si="143"/>
        <v>60.387480000000004</v>
      </c>
      <c r="D255" s="74">
        <f t="shared" ref="D255:D266" si="175">C255/B255*100</f>
        <v>57.29362428842505</v>
      </c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8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>
        <v>105.4</v>
      </c>
      <c r="AY255" s="74">
        <v>60.387480000000004</v>
      </c>
      <c r="AZ255" s="74">
        <f t="shared" si="172"/>
        <v>57.29362428842505</v>
      </c>
      <c r="BA255" s="74"/>
      <c r="BB255" s="74"/>
      <c r="BC255" s="74"/>
      <c r="BD255" s="74"/>
      <c r="BE255" s="74"/>
      <c r="BF255" s="78"/>
      <c r="BG255" s="74"/>
      <c r="BH255" s="74"/>
      <c r="BI255" s="78"/>
      <c r="BJ255" s="74"/>
      <c r="BK255" s="74"/>
      <c r="BL255" s="78"/>
      <c r="BM255" s="74"/>
      <c r="BN255" s="74"/>
      <c r="BO255" s="78"/>
      <c r="BP255" s="74"/>
      <c r="BQ255" s="74"/>
      <c r="BR255" s="78"/>
    </row>
    <row r="256" spans="1:70" x14ac:dyDescent="0.25">
      <c r="A256" s="160" t="s">
        <v>377</v>
      </c>
      <c r="B256" s="94">
        <f t="shared" si="142"/>
        <v>105.4</v>
      </c>
      <c r="C256" s="94">
        <f t="shared" si="143"/>
        <v>66.182850000000002</v>
      </c>
      <c r="D256" s="74">
        <f t="shared" si="175"/>
        <v>62.792077798861477</v>
      </c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8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>
        <v>105.4</v>
      </c>
      <c r="AY256" s="74">
        <v>66.182850000000002</v>
      </c>
      <c r="AZ256" s="74">
        <f t="shared" ref="AZ256:AZ267" si="176">AY256/AX256*100</f>
        <v>62.792077798861477</v>
      </c>
      <c r="BA256" s="74"/>
      <c r="BB256" s="74"/>
      <c r="BC256" s="74"/>
      <c r="BD256" s="74"/>
      <c r="BE256" s="74"/>
      <c r="BF256" s="78"/>
      <c r="BG256" s="74"/>
      <c r="BH256" s="74"/>
      <c r="BI256" s="78"/>
      <c r="BJ256" s="74"/>
      <c r="BK256" s="74"/>
      <c r="BL256" s="78"/>
      <c r="BM256" s="74"/>
      <c r="BN256" s="74"/>
      <c r="BO256" s="78"/>
      <c r="BP256" s="74"/>
      <c r="BQ256" s="74"/>
      <c r="BR256" s="78"/>
    </row>
    <row r="257" spans="1:70" x14ac:dyDescent="0.25">
      <c r="A257" s="160" t="s">
        <v>378</v>
      </c>
      <c r="B257" s="94">
        <f t="shared" si="142"/>
        <v>105.4</v>
      </c>
      <c r="C257" s="94">
        <f t="shared" si="143"/>
        <v>46.851279999999996</v>
      </c>
      <c r="D257" s="74">
        <f t="shared" si="175"/>
        <v>44.450929791271342</v>
      </c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8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>
        <v>105.4</v>
      </c>
      <c r="AY257" s="74">
        <v>46.851279999999996</v>
      </c>
      <c r="AZ257" s="74">
        <f t="shared" si="176"/>
        <v>44.450929791271342</v>
      </c>
      <c r="BA257" s="74"/>
      <c r="BB257" s="74"/>
      <c r="BC257" s="74"/>
      <c r="BD257" s="74"/>
      <c r="BE257" s="74"/>
      <c r="BF257" s="78"/>
      <c r="BG257" s="74"/>
      <c r="BH257" s="74"/>
      <c r="BI257" s="78"/>
      <c r="BJ257" s="74"/>
      <c r="BK257" s="74"/>
      <c r="BL257" s="78"/>
      <c r="BM257" s="74"/>
      <c r="BN257" s="74"/>
      <c r="BO257" s="78"/>
      <c r="BP257" s="74"/>
      <c r="BQ257" s="74"/>
      <c r="BR257" s="78"/>
    </row>
    <row r="258" spans="1:70" x14ac:dyDescent="0.25">
      <c r="A258" s="160" t="s">
        <v>379</v>
      </c>
      <c r="B258" s="94">
        <f t="shared" si="142"/>
        <v>105.4</v>
      </c>
      <c r="C258" s="94">
        <f t="shared" si="143"/>
        <v>62.312190000000001</v>
      </c>
      <c r="D258" s="74">
        <f t="shared" si="175"/>
        <v>59.119724857685007</v>
      </c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8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>
        <v>105.4</v>
      </c>
      <c r="AY258" s="74">
        <v>62.312190000000001</v>
      </c>
      <c r="AZ258" s="74">
        <f t="shared" si="176"/>
        <v>59.119724857685007</v>
      </c>
      <c r="BA258" s="74"/>
      <c r="BB258" s="74"/>
      <c r="BC258" s="74"/>
      <c r="BD258" s="74"/>
      <c r="BE258" s="74"/>
      <c r="BF258" s="78"/>
      <c r="BG258" s="74"/>
      <c r="BH258" s="74"/>
      <c r="BI258" s="78"/>
      <c r="BJ258" s="74"/>
      <c r="BK258" s="74"/>
      <c r="BL258" s="78"/>
      <c r="BM258" s="74"/>
      <c r="BN258" s="74"/>
      <c r="BO258" s="78"/>
      <c r="BP258" s="74"/>
      <c r="BQ258" s="74"/>
      <c r="BR258" s="78"/>
    </row>
    <row r="259" spans="1:70" x14ac:dyDescent="0.25">
      <c r="A259" s="160" t="s">
        <v>380</v>
      </c>
      <c r="B259" s="94">
        <f t="shared" si="142"/>
        <v>105.4</v>
      </c>
      <c r="C259" s="94">
        <f t="shared" si="143"/>
        <v>62.543010000000002</v>
      </c>
      <c r="D259" s="74">
        <f t="shared" si="175"/>
        <v>59.338719165085386</v>
      </c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8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>
        <v>105.4</v>
      </c>
      <c r="AY259" s="74">
        <v>62.543010000000002</v>
      </c>
      <c r="AZ259" s="74">
        <f t="shared" si="176"/>
        <v>59.338719165085386</v>
      </c>
      <c r="BA259" s="74"/>
      <c r="BB259" s="74"/>
      <c r="BC259" s="74"/>
      <c r="BD259" s="74"/>
      <c r="BE259" s="74"/>
      <c r="BF259" s="78"/>
      <c r="BG259" s="74"/>
      <c r="BH259" s="74"/>
      <c r="BI259" s="78"/>
      <c r="BJ259" s="74"/>
      <c r="BK259" s="74"/>
      <c r="BL259" s="78"/>
      <c r="BM259" s="74"/>
      <c r="BN259" s="74"/>
      <c r="BO259" s="78"/>
      <c r="BP259" s="74"/>
      <c r="BQ259" s="74"/>
      <c r="BR259" s="78"/>
    </row>
    <row r="260" spans="1:70" x14ac:dyDescent="0.25">
      <c r="A260" s="160" t="s">
        <v>381</v>
      </c>
      <c r="B260" s="94">
        <f t="shared" si="142"/>
        <v>105.4</v>
      </c>
      <c r="C260" s="94">
        <f t="shared" si="143"/>
        <v>63.929490000000001</v>
      </c>
      <c r="D260" s="74">
        <f t="shared" si="175"/>
        <v>60.654165085388989</v>
      </c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8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>
        <v>105.4</v>
      </c>
      <c r="AY260" s="74">
        <v>63.929490000000001</v>
      </c>
      <c r="AZ260" s="74">
        <f t="shared" si="176"/>
        <v>60.654165085388989</v>
      </c>
      <c r="BA260" s="74"/>
      <c r="BB260" s="74"/>
      <c r="BC260" s="74"/>
      <c r="BD260" s="74"/>
      <c r="BE260" s="74"/>
      <c r="BF260" s="78"/>
      <c r="BG260" s="74"/>
      <c r="BH260" s="74"/>
      <c r="BI260" s="78"/>
      <c r="BJ260" s="74"/>
      <c r="BK260" s="74"/>
      <c r="BL260" s="78"/>
      <c r="BM260" s="74"/>
      <c r="BN260" s="74"/>
      <c r="BO260" s="78"/>
      <c r="BP260" s="74"/>
      <c r="BQ260" s="74"/>
      <c r="BR260" s="78"/>
    </row>
    <row r="261" spans="1:70" x14ac:dyDescent="0.25">
      <c r="A261" s="160" t="s">
        <v>285</v>
      </c>
      <c r="B261" s="94">
        <f t="shared" si="142"/>
        <v>105.4</v>
      </c>
      <c r="C261" s="94">
        <f t="shared" si="143"/>
        <v>64.87491</v>
      </c>
      <c r="D261" s="74">
        <f t="shared" si="175"/>
        <v>61.551148007590129</v>
      </c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8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>
        <v>105.4</v>
      </c>
      <c r="AY261" s="74">
        <v>64.87491</v>
      </c>
      <c r="AZ261" s="74">
        <f t="shared" si="176"/>
        <v>61.551148007590129</v>
      </c>
      <c r="BA261" s="74"/>
      <c r="BB261" s="74"/>
      <c r="BC261" s="74"/>
      <c r="BD261" s="74"/>
      <c r="BE261" s="74"/>
      <c r="BF261" s="78"/>
      <c r="BG261" s="74"/>
      <c r="BH261" s="74"/>
      <c r="BI261" s="78"/>
      <c r="BJ261" s="74"/>
      <c r="BK261" s="74"/>
      <c r="BL261" s="78"/>
      <c r="BM261" s="74"/>
      <c r="BN261" s="74"/>
      <c r="BO261" s="78"/>
      <c r="BP261" s="74"/>
      <c r="BQ261" s="74"/>
      <c r="BR261" s="78"/>
    </row>
    <row r="262" spans="1:70" x14ac:dyDescent="0.25">
      <c r="A262" s="160" t="s">
        <v>382</v>
      </c>
      <c r="B262" s="94">
        <f t="shared" si="142"/>
        <v>105.4</v>
      </c>
      <c r="C262" s="94">
        <f t="shared" si="143"/>
        <v>65.19605</v>
      </c>
      <c r="D262" s="74">
        <f t="shared" si="175"/>
        <v>61.855834914610995</v>
      </c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8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>
        <v>105.4</v>
      </c>
      <c r="AY262" s="74">
        <v>65.19605</v>
      </c>
      <c r="AZ262" s="74">
        <f t="shared" si="176"/>
        <v>61.855834914610995</v>
      </c>
      <c r="BA262" s="74"/>
      <c r="BB262" s="74"/>
      <c r="BC262" s="74"/>
      <c r="BD262" s="74"/>
      <c r="BE262" s="74"/>
      <c r="BF262" s="78"/>
      <c r="BG262" s="74"/>
      <c r="BH262" s="74"/>
      <c r="BI262" s="78"/>
      <c r="BJ262" s="74"/>
      <c r="BK262" s="74"/>
      <c r="BL262" s="78"/>
      <c r="BM262" s="74"/>
      <c r="BN262" s="74"/>
      <c r="BO262" s="78"/>
      <c r="BP262" s="74"/>
      <c r="BQ262" s="74"/>
      <c r="BR262" s="78"/>
    </row>
    <row r="263" spans="1:70" x14ac:dyDescent="0.25">
      <c r="A263" s="160" t="s">
        <v>383</v>
      </c>
      <c r="B263" s="94">
        <f t="shared" si="142"/>
        <v>263.60000000000002</v>
      </c>
      <c r="C263" s="94">
        <f t="shared" si="143"/>
        <v>178.08528000000001</v>
      </c>
      <c r="D263" s="74">
        <f t="shared" si="175"/>
        <v>67.558907435508345</v>
      </c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8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>
        <v>263.60000000000002</v>
      </c>
      <c r="AY263" s="74">
        <v>178.08528000000001</v>
      </c>
      <c r="AZ263" s="74">
        <f t="shared" si="176"/>
        <v>67.558907435508345</v>
      </c>
      <c r="BA263" s="74"/>
      <c r="BB263" s="74"/>
      <c r="BC263" s="74"/>
      <c r="BD263" s="74"/>
      <c r="BE263" s="74"/>
      <c r="BF263" s="78"/>
      <c r="BG263" s="74"/>
      <c r="BH263" s="74"/>
      <c r="BI263" s="78"/>
      <c r="BJ263" s="74"/>
      <c r="BK263" s="74"/>
      <c r="BL263" s="78"/>
      <c r="BM263" s="74"/>
      <c r="BN263" s="74"/>
      <c r="BO263" s="78"/>
      <c r="BP263" s="74"/>
      <c r="BQ263" s="74"/>
      <c r="BR263" s="78"/>
    </row>
    <row r="264" spans="1:70" x14ac:dyDescent="0.25">
      <c r="A264" s="160" t="s">
        <v>384</v>
      </c>
      <c r="B264" s="94">
        <f t="shared" si="142"/>
        <v>105.4</v>
      </c>
      <c r="C264" s="94">
        <f t="shared" si="143"/>
        <v>64.760059999999996</v>
      </c>
      <c r="D264" s="74">
        <f t="shared" si="175"/>
        <v>61.442182163187852</v>
      </c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8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>
        <v>105.4</v>
      </c>
      <c r="AY264" s="74">
        <v>64.760059999999996</v>
      </c>
      <c r="AZ264" s="74">
        <f t="shared" si="176"/>
        <v>61.442182163187852</v>
      </c>
      <c r="BA264" s="74"/>
      <c r="BB264" s="74"/>
      <c r="BC264" s="74"/>
      <c r="BD264" s="74"/>
      <c r="BE264" s="74"/>
      <c r="BF264" s="78"/>
      <c r="BG264" s="74"/>
      <c r="BH264" s="74"/>
      <c r="BI264" s="78"/>
      <c r="BJ264" s="74"/>
      <c r="BK264" s="74"/>
      <c r="BL264" s="78"/>
      <c r="BM264" s="74"/>
      <c r="BN264" s="74"/>
      <c r="BO264" s="78"/>
      <c r="BP264" s="74"/>
      <c r="BQ264" s="74"/>
      <c r="BR264" s="78"/>
    </row>
    <row r="265" spans="1:70" x14ac:dyDescent="0.25">
      <c r="A265" s="160" t="s">
        <v>385</v>
      </c>
      <c r="B265" s="94">
        <f t="shared" si="142"/>
        <v>105.4</v>
      </c>
      <c r="C265" s="94">
        <f t="shared" si="143"/>
        <v>52.085190000000004</v>
      </c>
      <c r="D265" s="74">
        <f t="shared" si="175"/>
        <v>49.416688804554084</v>
      </c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8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>
        <v>105.4</v>
      </c>
      <c r="AY265" s="74">
        <v>52.085190000000004</v>
      </c>
      <c r="AZ265" s="74">
        <f t="shared" si="176"/>
        <v>49.416688804554084</v>
      </c>
      <c r="BA265" s="74"/>
      <c r="BB265" s="74"/>
      <c r="BC265" s="74"/>
      <c r="BD265" s="74"/>
      <c r="BE265" s="74"/>
      <c r="BF265" s="78"/>
      <c r="BG265" s="74"/>
      <c r="BH265" s="74"/>
      <c r="BI265" s="78"/>
      <c r="BJ265" s="74"/>
      <c r="BK265" s="74"/>
      <c r="BL265" s="78"/>
      <c r="BM265" s="74"/>
      <c r="BN265" s="74"/>
      <c r="BO265" s="78"/>
      <c r="BP265" s="74"/>
      <c r="BQ265" s="74"/>
      <c r="BR265" s="78"/>
    </row>
    <row r="266" spans="1:70" x14ac:dyDescent="0.25">
      <c r="A266" s="160" t="s">
        <v>386</v>
      </c>
      <c r="B266" s="94">
        <f t="shared" si="142"/>
        <v>105.4</v>
      </c>
      <c r="C266" s="94">
        <f t="shared" si="143"/>
        <v>57.989080000000001</v>
      </c>
      <c r="D266" s="74">
        <f t="shared" si="175"/>
        <v>55.01810246679316</v>
      </c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8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>
        <v>105.4</v>
      </c>
      <c r="AY266" s="74">
        <v>57.989080000000001</v>
      </c>
      <c r="AZ266" s="74">
        <f t="shared" si="176"/>
        <v>55.01810246679316</v>
      </c>
      <c r="BA266" s="74"/>
      <c r="BB266" s="74"/>
      <c r="BC266" s="74"/>
      <c r="BD266" s="74"/>
      <c r="BE266" s="74"/>
      <c r="BF266" s="78"/>
      <c r="BG266" s="74"/>
      <c r="BH266" s="74"/>
      <c r="BI266" s="78"/>
      <c r="BJ266" s="74"/>
      <c r="BK266" s="74"/>
      <c r="BL266" s="78"/>
      <c r="BM266" s="74"/>
      <c r="BN266" s="74"/>
      <c r="BO266" s="78"/>
      <c r="BP266" s="74"/>
      <c r="BQ266" s="74"/>
      <c r="BR266" s="78"/>
    </row>
    <row r="267" spans="1:70" s="118" customFormat="1" ht="31.5" x14ac:dyDescent="0.25">
      <c r="A267" s="162" t="s">
        <v>375</v>
      </c>
      <c r="B267" s="103">
        <f t="shared" si="142"/>
        <v>371529.89999999991</v>
      </c>
      <c r="C267" s="103">
        <f t="shared" si="143"/>
        <v>259375.16054000001</v>
      </c>
      <c r="D267" s="92">
        <f t="shared" ref="D267" si="177">C267/B267*100</f>
        <v>69.812728542171186</v>
      </c>
      <c r="E267" s="91">
        <f>SUM(E268:E273)</f>
        <v>2055.1</v>
      </c>
      <c r="F267" s="91">
        <f t="shared" ref="F267:BK267" si="178">SUM(F268:F273)</f>
        <v>933.42055000000005</v>
      </c>
      <c r="G267" s="92">
        <f t="shared" si="19"/>
        <v>45.41971436913046</v>
      </c>
      <c r="H267" s="91">
        <f t="shared" si="178"/>
        <v>350.9</v>
      </c>
      <c r="I267" s="91">
        <f t="shared" si="178"/>
        <v>150.81792000000002</v>
      </c>
      <c r="J267" s="92">
        <f t="shared" si="27"/>
        <v>42.980313479623831</v>
      </c>
      <c r="K267" s="91">
        <f t="shared" si="178"/>
        <v>5179.7</v>
      </c>
      <c r="L267" s="91">
        <f t="shared" si="178"/>
        <v>3257.518</v>
      </c>
      <c r="M267" s="92">
        <f t="shared" si="28"/>
        <v>62.89009015966176</v>
      </c>
      <c r="N267" s="91">
        <f t="shared" si="178"/>
        <v>68075.5</v>
      </c>
      <c r="O267" s="91">
        <f t="shared" si="178"/>
        <v>56842.064960000003</v>
      </c>
      <c r="P267" s="92">
        <f t="shared" si="8"/>
        <v>83.498564035519394</v>
      </c>
      <c r="Q267" s="91">
        <f t="shared" si="178"/>
        <v>5557.5</v>
      </c>
      <c r="R267" s="91">
        <f t="shared" si="178"/>
        <v>2213.0762</v>
      </c>
      <c r="S267" s="92">
        <f t="shared" si="20"/>
        <v>39.82143409806568</v>
      </c>
      <c r="T267" s="91">
        <f t="shared" si="178"/>
        <v>223.8</v>
      </c>
      <c r="U267" s="91">
        <f t="shared" si="178"/>
        <v>151.83801</v>
      </c>
      <c r="V267" s="92">
        <f t="shared" si="21"/>
        <v>67.845402144772109</v>
      </c>
      <c r="W267" s="91">
        <f t="shared" si="178"/>
        <v>252676.5</v>
      </c>
      <c r="X267" s="91">
        <f t="shared" si="178"/>
        <v>172176.40922</v>
      </c>
      <c r="Y267" s="92">
        <f t="shared" si="29"/>
        <v>68.141045653236461</v>
      </c>
      <c r="Z267" s="91">
        <f t="shared" si="178"/>
        <v>1069.7</v>
      </c>
      <c r="AA267" s="91">
        <f t="shared" si="178"/>
        <v>717.98527000000001</v>
      </c>
      <c r="AB267" s="91">
        <f t="shared" si="146"/>
        <v>67.120245863326161</v>
      </c>
      <c r="AC267" s="91">
        <f t="shared" si="178"/>
        <v>32</v>
      </c>
      <c r="AD267" s="91">
        <f t="shared" si="178"/>
        <v>15.279719999999999</v>
      </c>
      <c r="AE267" s="92">
        <f>AD267/AC267*100</f>
        <v>47.749124999999999</v>
      </c>
      <c r="AF267" s="91">
        <f t="shared" si="178"/>
        <v>713.1</v>
      </c>
      <c r="AG267" s="91">
        <f t="shared" si="178"/>
        <v>477.50565999999998</v>
      </c>
      <c r="AH267" s="91">
        <f t="shared" si="178"/>
        <v>66.961949235731311</v>
      </c>
      <c r="AI267" s="91">
        <f t="shared" si="178"/>
        <v>9703.2000000000007</v>
      </c>
      <c r="AJ267" s="91">
        <f t="shared" si="178"/>
        <v>3767.3539700000001</v>
      </c>
      <c r="AK267" s="91">
        <f t="shared" si="178"/>
        <v>38.825892179899412</v>
      </c>
      <c r="AL267" s="91">
        <f t="shared" si="178"/>
        <v>713.1</v>
      </c>
      <c r="AM267" s="91">
        <f t="shared" si="178"/>
        <v>400.79692999999997</v>
      </c>
      <c r="AN267" s="91">
        <f t="shared" si="178"/>
        <v>56.204870284672545</v>
      </c>
      <c r="AO267" s="91">
        <f t="shared" si="178"/>
        <v>356.6</v>
      </c>
      <c r="AP267" s="91">
        <f t="shared" si="178"/>
        <v>261.80601999999999</v>
      </c>
      <c r="AQ267" s="91">
        <f t="shared" si="178"/>
        <v>73.417279865395386</v>
      </c>
      <c r="AR267" s="91">
        <f t="shared" si="178"/>
        <v>2199.1999999999998</v>
      </c>
      <c r="AS267" s="91">
        <f t="shared" si="178"/>
        <v>1649.7</v>
      </c>
      <c r="AT267" s="92">
        <f t="shared" si="34"/>
        <v>75.01364132411787</v>
      </c>
      <c r="AU267" s="91">
        <f t="shared" si="178"/>
        <v>1426.3</v>
      </c>
      <c r="AV267" s="91">
        <f t="shared" si="178"/>
        <v>1004.15</v>
      </c>
      <c r="AW267" s="92">
        <f>AV267/AU267*100</f>
        <v>70.402439879408263</v>
      </c>
      <c r="AX267" s="91">
        <f t="shared" si="178"/>
        <v>1318</v>
      </c>
      <c r="AY267" s="91">
        <f t="shared" si="178"/>
        <v>819.54495999999995</v>
      </c>
      <c r="AZ267" s="91">
        <f t="shared" si="176"/>
        <v>62.180952959028822</v>
      </c>
      <c r="BA267" s="91">
        <f t="shared" si="178"/>
        <v>337</v>
      </c>
      <c r="BB267" s="91">
        <f t="shared" si="178"/>
        <v>166.82499999999999</v>
      </c>
      <c r="BC267" s="91">
        <f t="shared" si="178"/>
        <v>49.502967359050444</v>
      </c>
      <c r="BD267" s="91">
        <f t="shared" si="178"/>
        <v>356.6</v>
      </c>
      <c r="BE267" s="91">
        <f t="shared" si="178"/>
        <v>228.21839000000003</v>
      </c>
      <c r="BF267" s="92">
        <f t="shared" si="148"/>
        <v>63.998426808749301</v>
      </c>
      <c r="BG267" s="91">
        <f t="shared" si="178"/>
        <v>18595.3</v>
      </c>
      <c r="BH267" s="91">
        <f t="shared" si="178"/>
        <v>13951.713760000001</v>
      </c>
      <c r="BI267" s="92">
        <f t="shared" si="12"/>
        <v>75.028172495200408</v>
      </c>
      <c r="BJ267" s="91">
        <f t="shared" si="178"/>
        <v>553.1</v>
      </c>
      <c r="BK267" s="91">
        <f t="shared" si="178"/>
        <v>155.73599999999999</v>
      </c>
      <c r="BL267" s="92">
        <f t="shared" si="149"/>
        <v>28.156933646718489</v>
      </c>
      <c r="BM267" s="91">
        <f t="shared" ref="BM267:BN267" si="179">SUM(BM268:BM273)</f>
        <v>37.700000000000003</v>
      </c>
      <c r="BN267" s="91">
        <f t="shared" si="179"/>
        <v>33.4</v>
      </c>
      <c r="BO267" s="92">
        <f t="shared" ref="BO267:BO268" si="180">BN267/BM267*100</f>
        <v>88.594164456233415</v>
      </c>
      <c r="BP267" s="91"/>
      <c r="BQ267" s="91"/>
      <c r="BR267" s="92"/>
    </row>
    <row r="268" spans="1:70" x14ac:dyDescent="0.25">
      <c r="A268" s="160" t="s">
        <v>347</v>
      </c>
      <c r="B268" s="94">
        <f t="shared" si="142"/>
        <v>370211.89999999991</v>
      </c>
      <c r="C268" s="94">
        <f t="shared" si="143"/>
        <v>258555.61558000001</v>
      </c>
      <c r="D268" s="78">
        <f t="shared" si="1"/>
        <v>69.83989860401573</v>
      </c>
      <c r="E268" s="78">
        <v>2055.1</v>
      </c>
      <c r="F268" s="78">
        <v>933.42055000000005</v>
      </c>
      <c r="G268" s="78">
        <f t="shared" si="19"/>
        <v>45.41971436913046</v>
      </c>
      <c r="H268" s="78">
        <v>350.9</v>
      </c>
      <c r="I268" s="78">
        <v>150.81792000000002</v>
      </c>
      <c r="J268" s="78">
        <f t="shared" si="27"/>
        <v>42.980313479623831</v>
      </c>
      <c r="K268" s="78">
        <v>5179.7</v>
      </c>
      <c r="L268" s="78">
        <v>3257.518</v>
      </c>
      <c r="M268" s="78">
        <f t="shared" si="28"/>
        <v>62.89009015966176</v>
      </c>
      <c r="N268" s="78">
        <v>68075.5</v>
      </c>
      <c r="O268" s="78">
        <v>56842.064960000003</v>
      </c>
      <c r="P268" s="78">
        <f t="shared" si="8"/>
        <v>83.498564035519394</v>
      </c>
      <c r="Q268" s="78">
        <v>5557.5</v>
      </c>
      <c r="R268" s="78">
        <v>2213.0762</v>
      </c>
      <c r="S268" s="78">
        <f t="shared" si="20"/>
        <v>39.82143409806568</v>
      </c>
      <c r="T268" s="78">
        <v>223.8</v>
      </c>
      <c r="U268" s="78">
        <v>151.83801</v>
      </c>
      <c r="V268" s="78">
        <f t="shared" si="21"/>
        <v>67.845402144772109</v>
      </c>
      <c r="W268" s="78">
        <v>252676.5</v>
      </c>
      <c r="X268" s="78">
        <v>172176.40922</v>
      </c>
      <c r="Y268" s="78">
        <f t="shared" si="29"/>
        <v>68.141045653236461</v>
      </c>
      <c r="Z268" s="78">
        <v>1069.7</v>
      </c>
      <c r="AA268" s="78">
        <v>717.98527000000001</v>
      </c>
      <c r="AB268" s="74">
        <f t="shared" si="146"/>
        <v>67.120245863326161</v>
      </c>
      <c r="AC268" s="74">
        <v>32</v>
      </c>
      <c r="AD268" s="78">
        <v>15.279719999999999</v>
      </c>
      <c r="AE268" s="78">
        <f>AD268/AC268*100</f>
        <v>47.749124999999999</v>
      </c>
      <c r="AF268" s="78">
        <v>713.1</v>
      </c>
      <c r="AG268" s="78">
        <v>477.50565999999998</v>
      </c>
      <c r="AH268" s="78">
        <f t="shared" si="30"/>
        <v>66.961949235731311</v>
      </c>
      <c r="AI268" s="78">
        <v>9703.2000000000007</v>
      </c>
      <c r="AJ268" s="78">
        <v>3767.3539700000001</v>
      </c>
      <c r="AK268" s="78">
        <f t="shared" si="31"/>
        <v>38.825892179899412</v>
      </c>
      <c r="AL268" s="78">
        <v>713.1</v>
      </c>
      <c r="AM268" s="78">
        <v>400.79692999999997</v>
      </c>
      <c r="AN268" s="78">
        <f t="shared" si="32"/>
        <v>56.204870284672545</v>
      </c>
      <c r="AO268" s="78">
        <v>356.6</v>
      </c>
      <c r="AP268" s="78">
        <v>261.80601999999999</v>
      </c>
      <c r="AQ268" s="78">
        <f t="shared" si="33"/>
        <v>73.417279865395386</v>
      </c>
      <c r="AR268" s="78">
        <v>2199.1999999999998</v>
      </c>
      <c r="AS268" s="78">
        <v>1649.7</v>
      </c>
      <c r="AT268" s="78">
        <f t="shared" si="34"/>
        <v>75.01364132411787</v>
      </c>
      <c r="AU268" s="78">
        <v>1426.3</v>
      </c>
      <c r="AV268" s="78">
        <v>1004.15</v>
      </c>
      <c r="AW268" s="78">
        <f>AV268/AU268*100</f>
        <v>70.402439879408263</v>
      </c>
      <c r="AX268" s="78"/>
      <c r="AY268" s="78"/>
      <c r="AZ268" s="74"/>
      <c r="BA268" s="78">
        <v>337</v>
      </c>
      <c r="BB268" s="78">
        <v>166.82499999999999</v>
      </c>
      <c r="BC268" s="78">
        <f t="shared" si="35"/>
        <v>49.502967359050444</v>
      </c>
      <c r="BD268" s="78">
        <v>356.6</v>
      </c>
      <c r="BE268" s="78">
        <v>228.21839000000003</v>
      </c>
      <c r="BF268" s="78">
        <f t="shared" si="148"/>
        <v>63.998426808749301</v>
      </c>
      <c r="BG268" s="78">
        <v>18595.3</v>
      </c>
      <c r="BH268" s="78">
        <v>13951.713760000001</v>
      </c>
      <c r="BI268" s="78">
        <f t="shared" si="12"/>
        <v>75.028172495200408</v>
      </c>
      <c r="BJ268" s="78">
        <v>553.1</v>
      </c>
      <c r="BK268" s="78">
        <v>155.73599999999999</v>
      </c>
      <c r="BL268" s="78">
        <f t="shared" si="149"/>
        <v>28.156933646718489</v>
      </c>
      <c r="BM268" s="78">
        <v>37.700000000000003</v>
      </c>
      <c r="BN268" s="78">
        <v>33.4</v>
      </c>
      <c r="BO268" s="78">
        <f t="shared" si="180"/>
        <v>88.594164456233415</v>
      </c>
      <c r="BP268" s="78"/>
      <c r="BQ268" s="78"/>
      <c r="BR268" s="78"/>
    </row>
    <row r="269" spans="1:70" x14ac:dyDescent="0.25">
      <c r="A269" s="160" t="s">
        <v>567</v>
      </c>
      <c r="B269" s="94">
        <f t="shared" si="142"/>
        <v>263.60000000000002</v>
      </c>
      <c r="C269" s="94">
        <f t="shared" si="143"/>
        <v>170.12467999999998</v>
      </c>
      <c r="D269" s="74">
        <f>C269/B269*100</f>
        <v>64.538952959028819</v>
      </c>
      <c r="E269" s="74"/>
      <c r="F269" s="74"/>
      <c r="G269" s="74"/>
      <c r="H269" s="74"/>
      <c r="I269" s="74"/>
      <c r="J269" s="78"/>
      <c r="K269" s="74"/>
      <c r="L269" s="74"/>
      <c r="M269" s="78"/>
      <c r="N269" s="74"/>
      <c r="O269" s="74"/>
      <c r="P269" s="78"/>
      <c r="Q269" s="74"/>
      <c r="R269" s="74"/>
      <c r="S269" s="78"/>
      <c r="T269" s="74"/>
      <c r="U269" s="74"/>
      <c r="V269" s="78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8"/>
      <c r="AU269" s="74"/>
      <c r="AV269" s="74"/>
      <c r="AW269" s="74"/>
      <c r="AX269" s="74">
        <v>263.60000000000002</v>
      </c>
      <c r="AY269" s="74">
        <v>170.12467999999998</v>
      </c>
      <c r="AZ269" s="74">
        <f>AY269/AX269*100</f>
        <v>64.538952959028819</v>
      </c>
      <c r="BA269" s="74"/>
      <c r="BB269" s="74"/>
      <c r="BC269" s="74"/>
      <c r="BD269" s="74"/>
      <c r="BE269" s="74"/>
      <c r="BF269" s="78"/>
      <c r="BG269" s="74"/>
      <c r="BH269" s="74"/>
      <c r="BI269" s="74"/>
      <c r="BJ269" s="74"/>
      <c r="BK269" s="74"/>
      <c r="BL269" s="78"/>
      <c r="BM269" s="74"/>
      <c r="BN269" s="74"/>
      <c r="BO269" s="78"/>
      <c r="BP269" s="74"/>
      <c r="BQ269" s="74"/>
      <c r="BR269" s="78"/>
    </row>
    <row r="270" spans="1:70" x14ac:dyDescent="0.25">
      <c r="A270" s="160" t="s">
        <v>568</v>
      </c>
      <c r="B270" s="94">
        <f t="shared" ref="B270:B333" si="181">E270+H270+K270+N270+Q270+T270+W270+Z270+AC270+AF270+AI270+AL270+AO270+AR270+AU270+AX270+BA270+BD270+BG270+BJ270+BM270+BP270</f>
        <v>263.60000000000002</v>
      </c>
      <c r="C270" s="94">
        <f t="shared" ref="C270:C333" si="182">F270+I270+L270+O270+R270+U270+X270+AA270+AD270+AG270+AJ270+AM270+AP270+AS270+AV270+AY270+BB270+BE270+BH270+BK270+BN270+BQ270</f>
        <v>156.10367000000002</v>
      </c>
      <c r="D270" s="74">
        <f>C270/B270*100</f>
        <v>59.21990515933232</v>
      </c>
      <c r="E270" s="74"/>
      <c r="F270" s="74"/>
      <c r="G270" s="74"/>
      <c r="H270" s="74"/>
      <c r="I270" s="74"/>
      <c r="J270" s="78"/>
      <c r="K270" s="74"/>
      <c r="L270" s="74"/>
      <c r="M270" s="78"/>
      <c r="N270" s="74"/>
      <c r="O270" s="74"/>
      <c r="P270" s="78"/>
      <c r="Q270" s="74"/>
      <c r="R270" s="74"/>
      <c r="S270" s="78"/>
      <c r="T270" s="74"/>
      <c r="U270" s="74"/>
      <c r="V270" s="78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8"/>
      <c r="AU270" s="74"/>
      <c r="AV270" s="74"/>
      <c r="AW270" s="74"/>
      <c r="AX270" s="74">
        <v>263.60000000000002</v>
      </c>
      <c r="AY270" s="74">
        <v>156.10367000000002</v>
      </c>
      <c r="AZ270" s="74">
        <f>AY270/AX270*100</f>
        <v>59.21990515933232</v>
      </c>
      <c r="BA270" s="74"/>
      <c r="BB270" s="74"/>
      <c r="BC270" s="74"/>
      <c r="BD270" s="74"/>
      <c r="BE270" s="74"/>
      <c r="BF270" s="78"/>
      <c r="BG270" s="74"/>
      <c r="BH270" s="74"/>
      <c r="BI270" s="74"/>
      <c r="BJ270" s="74"/>
      <c r="BK270" s="74"/>
      <c r="BL270" s="78"/>
      <c r="BM270" s="74"/>
      <c r="BN270" s="74"/>
      <c r="BO270" s="78"/>
      <c r="BP270" s="74"/>
      <c r="BQ270" s="74"/>
      <c r="BR270" s="78"/>
    </row>
    <row r="271" spans="1:70" x14ac:dyDescent="0.25">
      <c r="A271" s="160" t="s">
        <v>485</v>
      </c>
      <c r="B271" s="94">
        <f t="shared" si="181"/>
        <v>263.60000000000002</v>
      </c>
      <c r="C271" s="94">
        <f t="shared" si="182"/>
        <v>158.05284</v>
      </c>
      <c r="D271" s="74">
        <f>C271/B271*100</f>
        <v>59.959347496206369</v>
      </c>
      <c r="E271" s="74"/>
      <c r="F271" s="74"/>
      <c r="G271" s="74"/>
      <c r="H271" s="74"/>
      <c r="I271" s="74"/>
      <c r="J271" s="78"/>
      <c r="K271" s="74"/>
      <c r="L271" s="74"/>
      <c r="M271" s="78"/>
      <c r="N271" s="74"/>
      <c r="O271" s="74"/>
      <c r="P271" s="78"/>
      <c r="Q271" s="74"/>
      <c r="R271" s="74"/>
      <c r="S271" s="78"/>
      <c r="T271" s="74"/>
      <c r="U271" s="74"/>
      <c r="V271" s="78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8"/>
      <c r="AU271" s="74"/>
      <c r="AV271" s="74"/>
      <c r="AW271" s="74"/>
      <c r="AX271" s="74">
        <v>263.60000000000002</v>
      </c>
      <c r="AY271" s="74">
        <v>158.05284</v>
      </c>
      <c r="AZ271" s="74">
        <f>AY271/AX271*100</f>
        <v>59.959347496206369</v>
      </c>
      <c r="BA271" s="74"/>
      <c r="BB271" s="74"/>
      <c r="BC271" s="74"/>
      <c r="BD271" s="74"/>
      <c r="BE271" s="74"/>
      <c r="BF271" s="78"/>
      <c r="BG271" s="74"/>
      <c r="BH271" s="74"/>
      <c r="BI271" s="74"/>
      <c r="BJ271" s="74"/>
      <c r="BK271" s="74"/>
      <c r="BL271" s="78"/>
      <c r="BM271" s="74"/>
      <c r="BN271" s="74"/>
      <c r="BO271" s="78"/>
      <c r="BP271" s="74"/>
      <c r="BQ271" s="74"/>
      <c r="BR271" s="78"/>
    </row>
    <row r="272" spans="1:70" x14ac:dyDescent="0.25">
      <c r="A272" s="160" t="s">
        <v>569</v>
      </c>
      <c r="B272" s="94">
        <f t="shared" si="181"/>
        <v>263.60000000000002</v>
      </c>
      <c r="C272" s="94">
        <f t="shared" si="182"/>
        <v>169.87479000000002</v>
      </c>
      <c r="D272" s="74">
        <f>C272/B272*100</f>
        <v>64.444154021244316</v>
      </c>
      <c r="E272" s="74"/>
      <c r="F272" s="74"/>
      <c r="G272" s="74"/>
      <c r="H272" s="74"/>
      <c r="I272" s="74"/>
      <c r="J272" s="78"/>
      <c r="K272" s="74"/>
      <c r="L272" s="74"/>
      <c r="M272" s="78"/>
      <c r="N272" s="74"/>
      <c r="O272" s="74"/>
      <c r="P272" s="78"/>
      <c r="Q272" s="74"/>
      <c r="R272" s="74"/>
      <c r="S272" s="78"/>
      <c r="T272" s="74"/>
      <c r="U272" s="74"/>
      <c r="V272" s="78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8"/>
      <c r="AU272" s="74"/>
      <c r="AV272" s="74"/>
      <c r="AW272" s="74"/>
      <c r="AX272" s="74">
        <v>263.60000000000002</v>
      </c>
      <c r="AY272" s="74">
        <v>169.87479000000002</v>
      </c>
      <c r="AZ272" s="74">
        <f>AY272/AX272*100</f>
        <v>64.444154021244316</v>
      </c>
      <c r="BA272" s="74"/>
      <c r="BB272" s="74"/>
      <c r="BC272" s="74"/>
      <c r="BD272" s="74"/>
      <c r="BE272" s="74"/>
      <c r="BF272" s="78"/>
      <c r="BG272" s="74"/>
      <c r="BH272" s="74"/>
      <c r="BI272" s="74"/>
      <c r="BJ272" s="74"/>
      <c r="BK272" s="74"/>
      <c r="BL272" s="78"/>
      <c r="BM272" s="74"/>
      <c r="BN272" s="74"/>
      <c r="BO272" s="78"/>
      <c r="BP272" s="74"/>
      <c r="BQ272" s="74"/>
      <c r="BR272" s="78"/>
    </row>
    <row r="273" spans="1:70" x14ac:dyDescent="0.25">
      <c r="A273" s="160" t="s">
        <v>570</v>
      </c>
      <c r="B273" s="94">
        <f t="shared" si="181"/>
        <v>263.60000000000002</v>
      </c>
      <c r="C273" s="94">
        <f t="shared" si="182"/>
        <v>165.38898</v>
      </c>
      <c r="D273" s="74">
        <f>C273/B273*100</f>
        <v>62.742405159332314</v>
      </c>
      <c r="E273" s="74"/>
      <c r="F273" s="74"/>
      <c r="G273" s="74"/>
      <c r="H273" s="74"/>
      <c r="I273" s="74"/>
      <c r="J273" s="78"/>
      <c r="K273" s="74"/>
      <c r="L273" s="74"/>
      <c r="M273" s="78"/>
      <c r="N273" s="74"/>
      <c r="O273" s="74"/>
      <c r="P273" s="78"/>
      <c r="Q273" s="74"/>
      <c r="R273" s="74"/>
      <c r="S273" s="78"/>
      <c r="T273" s="74"/>
      <c r="U273" s="74"/>
      <c r="V273" s="78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8"/>
      <c r="AU273" s="74"/>
      <c r="AV273" s="74"/>
      <c r="AW273" s="74"/>
      <c r="AX273" s="74">
        <v>263.60000000000002</v>
      </c>
      <c r="AY273" s="74">
        <v>165.38898</v>
      </c>
      <c r="AZ273" s="74">
        <f>AY273/AX273*100</f>
        <v>62.742405159332314</v>
      </c>
      <c r="BA273" s="74"/>
      <c r="BB273" s="74"/>
      <c r="BC273" s="74"/>
      <c r="BD273" s="74"/>
      <c r="BE273" s="74"/>
      <c r="BF273" s="78"/>
      <c r="BG273" s="74"/>
      <c r="BH273" s="74"/>
      <c r="BI273" s="74"/>
      <c r="BJ273" s="74"/>
      <c r="BK273" s="74"/>
      <c r="BL273" s="78"/>
      <c r="BM273" s="74"/>
      <c r="BN273" s="74"/>
      <c r="BO273" s="78"/>
      <c r="BP273" s="74"/>
      <c r="BQ273" s="74"/>
      <c r="BR273" s="78"/>
    </row>
    <row r="274" spans="1:70" s="118" customFormat="1" ht="31.5" x14ac:dyDescent="0.25">
      <c r="A274" s="162" t="s">
        <v>411</v>
      </c>
      <c r="B274" s="103">
        <f t="shared" si="181"/>
        <v>206047.8</v>
      </c>
      <c r="C274" s="103">
        <f t="shared" si="182"/>
        <v>137512.07376</v>
      </c>
      <c r="D274" s="92">
        <f t="shared" ref="D274" si="183">C274/B274*100</f>
        <v>66.737948068360836</v>
      </c>
      <c r="E274" s="92">
        <f>SUM(E275:E283)</f>
        <v>721.2</v>
      </c>
      <c r="F274" s="92">
        <f t="shared" ref="F274:BK274" si="184">SUM(F275:F283)</f>
        <v>432.89184999999998</v>
      </c>
      <c r="G274" s="92">
        <f t="shared" si="19"/>
        <v>60.023828341652795</v>
      </c>
      <c r="H274" s="92">
        <f t="shared" si="184"/>
        <v>105.1</v>
      </c>
      <c r="I274" s="92">
        <f t="shared" si="184"/>
        <v>58.616080000000004</v>
      </c>
      <c r="J274" s="92">
        <f t="shared" si="27"/>
        <v>55.771722169362512</v>
      </c>
      <c r="K274" s="92">
        <f t="shared" si="184"/>
        <v>1485.8</v>
      </c>
      <c r="L274" s="92">
        <f t="shared" si="184"/>
        <v>783.81600000000003</v>
      </c>
      <c r="M274" s="92">
        <f t="shared" si="28"/>
        <v>52.75380266523085</v>
      </c>
      <c r="N274" s="92">
        <f t="shared" si="184"/>
        <v>47329.599999999999</v>
      </c>
      <c r="O274" s="92">
        <f t="shared" si="184"/>
        <v>32024.48129</v>
      </c>
      <c r="P274" s="92">
        <f t="shared" si="8"/>
        <v>67.662691613704737</v>
      </c>
      <c r="Q274" s="92">
        <f t="shared" si="184"/>
        <v>3046.1</v>
      </c>
      <c r="R274" s="92">
        <f t="shared" si="184"/>
        <v>1789.87717</v>
      </c>
      <c r="S274" s="92">
        <f t="shared" si="20"/>
        <v>58.759632645021512</v>
      </c>
      <c r="T274" s="92">
        <f t="shared" si="184"/>
        <v>56</v>
      </c>
      <c r="U274" s="92">
        <f t="shared" si="184"/>
        <v>33.997839999999997</v>
      </c>
      <c r="V274" s="92">
        <f t="shared" si="21"/>
        <v>60.710428571428565</v>
      </c>
      <c r="W274" s="92">
        <f t="shared" si="184"/>
        <v>138172.29999999999</v>
      </c>
      <c r="X274" s="92">
        <f t="shared" si="184"/>
        <v>93395.246670000008</v>
      </c>
      <c r="Y274" s="92">
        <f t="shared" si="29"/>
        <v>67.5933212879861</v>
      </c>
      <c r="Z274" s="92">
        <f t="shared" si="184"/>
        <v>356.6</v>
      </c>
      <c r="AA274" s="92">
        <f t="shared" si="184"/>
        <v>216.47212999999999</v>
      </c>
      <c r="AB274" s="91">
        <f t="shared" ref="AB274:AB322" si="185">AA274/Z274*100</f>
        <v>60.704467190128987</v>
      </c>
      <c r="AC274" s="92">
        <f t="shared" si="184"/>
        <v>0</v>
      </c>
      <c r="AD274" s="92">
        <f t="shared" si="184"/>
        <v>0</v>
      </c>
      <c r="AE274" s="92">
        <f t="shared" si="184"/>
        <v>0</v>
      </c>
      <c r="AF274" s="92">
        <f t="shared" si="184"/>
        <v>356.6</v>
      </c>
      <c r="AG274" s="92">
        <f t="shared" si="184"/>
        <v>237.88767999999999</v>
      </c>
      <c r="AH274" s="92">
        <f t="shared" si="184"/>
        <v>66.70994952327537</v>
      </c>
      <c r="AI274" s="92">
        <f t="shared" si="184"/>
        <v>1037.0999999999999</v>
      </c>
      <c r="AJ274" s="92">
        <f t="shared" si="184"/>
        <v>525.84116000000006</v>
      </c>
      <c r="AK274" s="92">
        <f t="shared" si="184"/>
        <v>50.703033458682881</v>
      </c>
      <c r="AL274" s="92">
        <f t="shared" si="184"/>
        <v>356.6</v>
      </c>
      <c r="AM274" s="92">
        <f t="shared" si="184"/>
        <v>227.22205</v>
      </c>
      <c r="AN274" s="92">
        <f t="shared" si="184"/>
        <v>63.719026920919795</v>
      </c>
      <c r="AO274" s="92">
        <f t="shared" si="184"/>
        <v>356.6</v>
      </c>
      <c r="AP274" s="92">
        <f t="shared" si="184"/>
        <v>189.96494000000001</v>
      </c>
      <c r="AQ274" s="92">
        <f t="shared" si="184"/>
        <v>53.271155356141328</v>
      </c>
      <c r="AR274" s="92">
        <f t="shared" si="184"/>
        <v>848.7</v>
      </c>
      <c r="AS274" s="92">
        <f t="shared" si="184"/>
        <v>636.29999999999995</v>
      </c>
      <c r="AT274" s="92">
        <f t="shared" si="34"/>
        <v>74.973488865323418</v>
      </c>
      <c r="AU274" s="92">
        <f t="shared" si="184"/>
        <v>0</v>
      </c>
      <c r="AV274" s="92">
        <f t="shared" si="184"/>
        <v>0</v>
      </c>
      <c r="AW274" s="92">
        <f t="shared" si="184"/>
        <v>0</v>
      </c>
      <c r="AX274" s="92">
        <f t="shared" si="184"/>
        <v>1317.8000000000002</v>
      </c>
      <c r="AY274" s="92">
        <f t="shared" si="184"/>
        <v>769.10755999999992</v>
      </c>
      <c r="AZ274" s="91">
        <f t="shared" ref="AZ274:AZ283" si="186">AY274/AX274*100</f>
        <v>58.362995902261325</v>
      </c>
      <c r="BA274" s="92">
        <f t="shared" si="184"/>
        <v>337</v>
      </c>
      <c r="BB274" s="92">
        <f t="shared" si="184"/>
        <v>130.23652000000001</v>
      </c>
      <c r="BC274" s="92">
        <f t="shared" si="184"/>
        <v>38.645851632047481</v>
      </c>
      <c r="BD274" s="92">
        <f t="shared" si="184"/>
        <v>356.6</v>
      </c>
      <c r="BE274" s="92">
        <f t="shared" si="184"/>
        <v>239.79595999999998</v>
      </c>
      <c r="BF274" s="92">
        <f t="shared" ref="BF274:BF322" si="187">BE274/BD274*100</f>
        <v>67.245081323611871</v>
      </c>
      <c r="BG274" s="92">
        <f t="shared" si="184"/>
        <v>9770.4</v>
      </c>
      <c r="BH274" s="92">
        <f t="shared" si="184"/>
        <v>5820.3188600000003</v>
      </c>
      <c r="BI274" s="92">
        <f t="shared" si="12"/>
        <v>59.570937320887587</v>
      </c>
      <c r="BJ274" s="92">
        <f t="shared" si="184"/>
        <v>32.9</v>
      </c>
      <c r="BK274" s="92">
        <f t="shared" si="184"/>
        <v>0</v>
      </c>
      <c r="BL274" s="92">
        <f t="shared" ref="BL274:BL322" si="188">BK274/BJ274*100</f>
        <v>0</v>
      </c>
      <c r="BM274" s="92">
        <f t="shared" ref="BM274:BN274" si="189">SUM(BM275:BM283)</f>
        <v>4.8</v>
      </c>
      <c r="BN274" s="92">
        <f t="shared" si="189"/>
        <v>0</v>
      </c>
      <c r="BO274" s="92">
        <f t="shared" ref="BO274:BO275" si="190">BN274/BM274*100</f>
        <v>0</v>
      </c>
      <c r="BP274" s="92"/>
      <c r="BQ274" s="92"/>
      <c r="BR274" s="92"/>
    </row>
    <row r="275" spans="1:70" x14ac:dyDescent="0.25">
      <c r="A275" s="160" t="s">
        <v>346</v>
      </c>
      <c r="B275" s="94">
        <f t="shared" si="181"/>
        <v>204730</v>
      </c>
      <c r="C275" s="94">
        <f t="shared" si="182"/>
        <v>136742.96620000002</v>
      </c>
      <c r="D275" s="78">
        <f t="shared" si="1"/>
        <v>66.791855712401713</v>
      </c>
      <c r="E275" s="78">
        <v>721.2</v>
      </c>
      <c r="F275" s="78">
        <v>432.89184999999998</v>
      </c>
      <c r="G275" s="78">
        <f t="shared" si="19"/>
        <v>60.023828341652795</v>
      </c>
      <c r="H275" s="78">
        <v>105.1</v>
      </c>
      <c r="I275" s="78">
        <v>58.616080000000004</v>
      </c>
      <c r="J275" s="78">
        <f t="shared" si="27"/>
        <v>55.771722169362512</v>
      </c>
      <c r="K275" s="78">
        <v>1485.8</v>
      </c>
      <c r="L275" s="78">
        <v>783.81600000000003</v>
      </c>
      <c r="M275" s="78">
        <f t="shared" si="28"/>
        <v>52.75380266523085</v>
      </c>
      <c r="N275" s="78">
        <v>47329.599999999999</v>
      </c>
      <c r="O275" s="78">
        <v>32024.48129</v>
      </c>
      <c r="P275" s="78">
        <f t="shared" si="8"/>
        <v>67.662691613704737</v>
      </c>
      <c r="Q275" s="78">
        <v>3046.1</v>
      </c>
      <c r="R275" s="78">
        <v>1789.87717</v>
      </c>
      <c r="S275" s="78">
        <f t="shared" si="20"/>
        <v>58.759632645021512</v>
      </c>
      <c r="T275" s="78">
        <v>56</v>
      </c>
      <c r="U275" s="78">
        <v>33.997839999999997</v>
      </c>
      <c r="V275" s="78">
        <f t="shared" si="21"/>
        <v>60.710428571428565</v>
      </c>
      <c r="W275" s="78">
        <v>138172.29999999999</v>
      </c>
      <c r="X275" s="78">
        <v>93395.246670000008</v>
      </c>
      <c r="Y275" s="78">
        <f t="shared" si="29"/>
        <v>67.5933212879861</v>
      </c>
      <c r="Z275" s="78">
        <v>356.6</v>
      </c>
      <c r="AA275" s="78">
        <v>216.47212999999999</v>
      </c>
      <c r="AB275" s="74">
        <f t="shared" si="185"/>
        <v>60.704467190128987</v>
      </c>
      <c r="AC275" s="74"/>
      <c r="AD275" s="78"/>
      <c r="AE275" s="78"/>
      <c r="AF275" s="78">
        <v>356.6</v>
      </c>
      <c r="AG275" s="78">
        <v>237.88767999999999</v>
      </c>
      <c r="AH275" s="78">
        <f t="shared" si="30"/>
        <v>66.70994952327537</v>
      </c>
      <c r="AI275" s="78">
        <v>1037.0999999999999</v>
      </c>
      <c r="AJ275" s="78">
        <v>525.84116000000006</v>
      </c>
      <c r="AK275" s="78">
        <f t="shared" si="31"/>
        <v>50.703033458682881</v>
      </c>
      <c r="AL275" s="78">
        <v>356.6</v>
      </c>
      <c r="AM275" s="78">
        <v>227.22205</v>
      </c>
      <c r="AN275" s="78">
        <f t="shared" si="32"/>
        <v>63.719026920919795</v>
      </c>
      <c r="AO275" s="78">
        <v>356.6</v>
      </c>
      <c r="AP275" s="78">
        <v>189.96494000000001</v>
      </c>
      <c r="AQ275" s="78">
        <f t="shared" si="33"/>
        <v>53.271155356141328</v>
      </c>
      <c r="AR275" s="78">
        <v>848.7</v>
      </c>
      <c r="AS275" s="78">
        <v>636.29999999999995</v>
      </c>
      <c r="AT275" s="78">
        <f t="shared" si="34"/>
        <v>74.973488865323418</v>
      </c>
      <c r="AU275" s="78"/>
      <c r="AV275" s="78"/>
      <c r="AW275" s="78"/>
      <c r="AX275" s="78"/>
      <c r="AY275" s="78"/>
      <c r="AZ275" s="74"/>
      <c r="BA275" s="78">
        <v>337</v>
      </c>
      <c r="BB275" s="78">
        <v>130.23652000000001</v>
      </c>
      <c r="BC275" s="78">
        <f t="shared" si="35"/>
        <v>38.645851632047481</v>
      </c>
      <c r="BD275" s="78">
        <v>356.6</v>
      </c>
      <c r="BE275" s="78">
        <v>239.79595999999998</v>
      </c>
      <c r="BF275" s="78">
        <f t="shared" si="187"/>
        <v>67.245081323611871</v>
      </c>
      <c r="BG275" s="78">
        <v>9770.4</v>
      </c>
      <c r="BH275" s="78">
        <v>5820.3188600000003</v>
      </c>
      <c r="BI275" s="78">
        <f t="shared" si="12"/>
        <v>59.570937320887587</v>
      </c>
      <c r="BJ275" s="78">
        <v>32.9</v>
      </c>
      <c r="BK275" s="78"/>
      <c r="BL275" s="78">
        <f t="shared" si="188"/>
        <v>0</v>
      </c>
      <c r="BM275" s="78">
        <v>4.8</v>
      </c>
      <c r="BN275" s="78"/>
      <c r="BO275" s="78">
        <f t="shared" si="190"/>
        <v>0</v>
      </c>
      <c r="BP275" s="78"/>
      <c r="BQ275" s="78"/>
      <c r="BR275" s="78"/>
    </row>
    <row r="276" spans="1:70" x14ac:dyDescent="0.25">
      <c r="A276" s="160" t="s">
        <v>572</v>
      </c>
      <c r="B276" s="94">
        <f t="shared" si="181"/>
        <v>105.4</v>
      </c>
      <c r="C276" s="94">
        <f t="shared" si="182"/>
        <v>62.45767</v>
      </c>
      <c r="D276" s="74">
        <f t="shared" ref="D276:D283" si="191">C276/B276*100</f>
        <v>59.257751423149905</v>
      </c>
      <c r="E276" s="74"/>
      <c r="F276" s="74"/>
      <c r="G276" s="74"/>
      <c r="H276" s="74"/>
      <c r="I276" s="74"/>
      <c r="J276" s="74"/>
      <c r="K276" s="74"/>
      <c r="L276" s="74"/>
      <c r="M276" s="78"/>
      <c r="N276" s="74"/>
      <c r="O276" s="74"/>
      <c r="P276" s="78"/>
      <c r="Q276" s="74"/>
      <c r="R276" s="74"/>
      <c r="S276" s="74"/>
      <c r="T276" s="74"/>
      <c r="U276" s="74"/>
      <c r="V276" s="78"/>
      <c r="W276" s="74"/>
      <c r="X276" s="74"/>
      <c r="Y276" s="78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>
        <v>105.4</v>
      </c>
      <c r="AY276" s="74">
        <v>62.45767</v>
      </c>
      <c r="AZ276" s="74">
        <f t="shared" si="186"/>
        <v>59.257751423149905</v>
      </c>
      <c r="BA276" s="74"/>
      <c r="BB276" s="74"/>
      <c r="BC276" s="74"/>
      <c r="BD276" s="74"/>
      <c r="BE276" s="74"/>
      <c r="BF276" s="78"/>
      <c r="BG276" s="74"/>
      <c r="BH276" s="74"/>
      <c r="BI276" s="78"/>
      <c r="BJ276" s="74"/>
      <c r="BK276" s="74"/>
      <c r="BL276" s="78"/>
      <c r="BM276" s="74"/>
      <c r="BN276" s="74"/>
      <c r="BO276" s="78"/>
      <c r="BP276" s="74"/>
      <c r="BQ276" s="74"/>
      <c r="BR276" s="78"/>
    </row>
    <row r="277" spans="1:70" x14ac:dyDescent="0.25">
      <c r="A277" s="160" t="s">
        <v>642</v>
      </c>
      <c r="B277" s="94">
        <f t="shared" si="181"/>
        <v>105.4</v>
      </c>
      <c r="C277" s="94">
        <f t="shared" si="182"/>
        <v>61.149809999999995</v>
      </c>
      <c r="D277" s="74">
        <f t="shared" si="191"/>
        <v>58.016897533206823</v>
      </c>
      <c r="E277" s="74"/>
      <c r="F277" s="74"/>
      <c r="G277" s="74"/>
      <c r="H277" s="74"/>
      <c r="I277" s="74"/>
      <c r="J277" s="74"/>
      <c r="K277" s="74"/>
      <c r="L277" s="74"/>
      <c r="M277" s="78"/>
      <c r="N277" s="74"/>
      <c r="O277" s="74"/>
      <c r="P277" s="78"/>
      <c r="Q277" s="74"/>
      <c r="R277" s="74"/>
      <c r="S277" s="74"/>
      <c r="T277" s="74"/>
      <c r="U277" s="74"/>
      <c r="V277" s="78"/>
      <c r="W277" s="74"/>
      <c r="X277" s="74"/>
      <c r="Y277" s="78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>
        <v>105.4</v>
      </c>
      <c r="AY277" s="74">
        <v>61.149809999999995</v>
      </c>
      <c r="AZ277" s="74">
        <f t="shared" si="186"/>
        <v>58.016897533206823</v>
      </c>
      <c r="BA277" s="74"/>
      <c r="BB277" s="74"/>
      <c r="BC277" s="74"/>
      <c r="BD277" s="74"/>
      <c r="BE277" s="74"/>
      <c r="BF277" s="78"/>
      <c r="BG277" s="74"/>
      <c r="BH277" s="74"/>
      <c r="BI277" s="78"/>
      <c r="BJ277" s="74"/>
      <c r="BK277" s="74"/>
      <c r="BL277" s="78"/>
      <c r="BM277" s="74"/>
      <c r="BN277" s="74"/>
      <c r="BO277" s="78"/>
      <c r="BP277" s="74"/>
      <c r="BQ277" s="74"/>
      <c r="BR277" s="78"/>
    </row>
    <row r="278" spans="1:70" x14ac:dyDescent="0.25">
      <c r="A278" s="160" t="s">
        <v>575</v>
      </c>
      <c r="B278" s="94">
        <f t="shared" si="181"/>
        <v>105.4</v>
      </c>
      <c r="C278" s="94">
        <f t="shared" si="182"/>
        <v>61.579709999999999</v>
      </c>
      <c r="D278" s="74">
        <f t="shared" si="191"/>
        <v>58.424772296015171</v>
      </c>
      <c r="E278" s="74"/>
      <c r="F278" s="74"/>
      <c r="G278" s="74"/>
      <c r="H278" s="74"/>
      <c r="I278" s="74"/>
      <c r="J278" s="74"/>
      <c r="K278" s="74"/>
      <c r="L278" s="74"/>
      <c r="M278" s="78"/>
      <c r="N278" s="74"/>
      <c r="O278" s="74"/>
      <c r="P278" s="78"/>
      <c r="Q278" s="74"/>
      <c r="R278" s="74"/>
      <c r="S278" s="74"/>
      <c r="T278" s="74"/>
      <c r="U278" s="74"/>
      <c r="V278" s="78"/>
      <c r="W278" s="74"/>
      <c r="X278" s="74"/>
      <c r="Y278" s="78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>
        <v>105.4</v>
      </c>
      <c r="AY278" s="74">
        <v>61.579709999999999</v>
      </c>
      <c r="AZ278" s="74">
        <f t="shared" si="186"/>
        <v>58.424772296015171</v>
      </c>
      <c r="BA278" s="74"/>
      <c r="BB278" s="74"/>
      <c r="BC278" s="74"/>
      <c r="BD278" s="74"/>
      <c r="BE278" s="74"/>
      <c r="BF278" s="78"/>
      <c r="BG278" s="74"/>
      <c r="BH278" s="74"/>
      <c r="BI278" s="78"/>
      <c r="BJ278" s="74"/>
      <c r="BK278" s="74"/>
      <c r="BL278" s="78"/>
      <c r="BM278" s="74"/>
      <c r="BN278" s="74"/>
      <c r="BO278" s="78"/>
      <c r="BP278" s="74"/>
      <c r="BQ278" s="74"/>
      <c r="BR278" s="78"/>
    </row>
    <row r="279" spans="1:70" x14ac:dyDescent="0.25">
      <c r="A279" s="160" t="s">
        <v>410</v>
      </c>
      <c r="B279" s="94">
        <f t="shared" si="181"/>
        <v>263.60000000000002</v>
      </c>
      <c r="C279" s="94">
        <f t="shared" si="182"/>
        <v>148.82086999999999</v>
      </c>
      <c r="D279" s="74">
        <f t="shared" si="191"/>
        <v>56.457082701062198</v>
      </c>
      <c r="E279" s="74"/>
      <c r="F279" s="74"/>
      <c r="G279" s="74"/>
      <c r="H279" s="74"/>
      <c r="I279" s="74"/>
      <c r="J279" s="74"/>
      <c r="K279" s="74"/>
      <c r="L279" s="74"/>
      <c r="M279" s="78"/>
      <c r="N279" s="74"/>
      <c r="O279" s="74"/>
      <c r="P279" s="78"/>
      <c r="Q279" s="74"/>
      <c r="R279" s="74"/>
      <c r="S279" s="74"/>
      <c r="T279" s="74"/>
      <c r="U279" s="74"/>
      <c r="V279" s="78"/>
      <c r="W279" s="74"/>
      <c r="X279" s="74"/>
      <c r="Y279" s="78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>
        <v>263.60000000000002</v>
      </c>
      <c r="AY279" s="74">
        <v>148.82086999999999</v>
      </c>
      <c r="AZ279" s="74">
        <f t="shared" si="186"/>
        <v>56.457082701062198</v>
      </c>
      <c r="BA279" s="74"/>
      <c r="BB279" s="74"/>
      <c r="BC279" s="74"/>
      <c r="BD279" s="74"/>
      <c r="BE279" s="74"/>
      <c r="BF279" s="78"/>
      <c r="BG279" s="74"/>
      <c r="BH279" s="74"/>
      <c r="BI279" s="78"/>
      <c r="BJ279" s="74"/>
      <c r="BK279" s="74"/>
      <c r="BL279" s="78"/>
      <c r="BM279" s="74"/>
      <c r="BN279" s="74"/>
      <c r="BO279" s="78"/>
      <c r="BP279" s="74"/>
      <c r="BQ279" s="74"/>
      <c r="BR279" s="78"/>
    </row>
    <row r="280" spans="1:70" x14ac:dyDescent="0.25">
      <c r="A280" s="160" t="s">
        <v>643</v>
      </c>
      <c r="B280" s="94">
        <f t="shared" si="181"/>
        <v>105.4</v>
      </c>
      <c r="C280" s="94">
        <f t="shared" si="182"/>
        <v>57.943559999999998</v>
      </c>
      <c r="D280" s="74">
        <f t="shared" si="191"/>
        <v>54.974914611005687</v>
      </c>
      <c r="E280" s="74"/>
      <c r="F280" s="74"/>
      <c r="G280" s="74"/>
      <c r="H280" s="74"/>
      <c r="I280" s="74"/>
      <c r="J280" s="74"/>
      <c r="K280" s="74"/>
      <c r="L280" s="74"/>
      <c r="M280" s="78"/>
      <c r="N280" s="74"/>
      <c r="O280" s="74"/>
      <c r="P280" s="78"/>
      <c r="Q280" s="74"/>
      <c r="R280" s="74"/>
      <c r="S280" s="74"/>
      <c r="T280" s="74"/>
      <c r="U280" s="74"/>
      <c r="V280" s="78"/>
      <c r="W280" s="74"/>
      <c r="X280" s="74"/>
      <c r="Y280" s="78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>
        <v>105.4</v>
      </c>
      <c r="AY280" s="74">
        <v>57.943559999999998</v>
      </c>
      <c r="AZ280" s="74">
        <f t="shared" si="186"/>
        <v>54.974914611005687</v>
      </c>
      <c r="BA280" s="74"/>
      <c r="BB280" s="74"/>
      <c r="BC280" s="74"/>
      <c r="BD280" s="74"/>
      <c r="BE280" s="74"/>
      <c r="BF280" s="78"/>
      <c r="BG280" s="74"/>
      <c r="BH280" s="74"/>
      <c r="BI280" s="78"/>
      <c r="BJ280" s="74"/>
      <c r="BK280" s="74"/>
      <c r="BL280" s="78"/>
      <c r="BM280" s="74"/>
      <c r="BN280" s="74"/>
      <c r="BO280" s="78"/>
      <c r="BP280" s="74"/>
      <c r="BQ280" s="74"/>
      <c r="BR280" s="78"/>
    </row>
    <row r="281" spans="1:70" x14ac:dyDescent="0.25">
      <c r="A281" s="160" t="s">
        <v>573</v>
      </c>
      <c r="B281" s="94">
        <f t="shared" si="181"/>
        <v>263.60000000000002</v>
      </c>
      <c r="C281" s="94">
        <f t="shared" si="182"/>
        <v>171.07317</v>
      </c>
      <c r="D281" s="74">
        <f t="shared" si="191"/>
        <v>64.898774658573586</v>
      </c>
      <c r="E281" s="74"/>
      <c r="F281" s="74"/>
      <c r="G281" s="74"/>
      <c r="H281" s="74"/>
      <c r="I281" s="74"/>
      <c r="J281" s="74"/>
      <c r="K281" s="74"/>
      <c r="L281" s="74"/>
      <c r="M281" s="78"/>
      <c r="N281" s="74"/>
      <c r="O281" s="74"/>
      <c r="P281" s="78"/>
      <c r="Q281" s="74"/>
      <c r="R281" s="74"/>
      <c r="S281" s="74"/>
      <c r="T281" s="74"/>
      <c r="U281" s="74"/>
      <c r="V281" s="78"/>
      <c r="W281" s="74"/>
      <c r="X281" s="74"/>
      <c r="Y281" s="78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>
        <v>263.60000000000002</v>
      </c>
      <c r="AY281" s="74">
        <v>171.07317</v>
      </c>
      <c r="AZ281" s="74">
        <f t="shared" si="186"/>
        <v>64.898774658573586</v>
      </c>
      <c r="BA281" s="74"/>
      <c r="BB281" s="74"/>
      <c r="BC281" s="74"/>
      <c r="BD281" s="74"/>
      <c r="BE281" s="74"/>
      <c r="BF281" s="78"/>
      <c r="BG281" s="74"/>
      <c r="BH281" s="74"/>
      <c r="BI281" s="78"/>
      <c r="BJ281" s="74"/>
      <c r="BK281" s="74"/>
      <c r="BL281" s="78"/>
      <c r="BM281" s="74"/>
      <c r="BN281" s="74"/>
      <c r="BO281" s="78"/>
      <c r="BP281" s="74"/>
      <c r="BQ281" s="74"/>
      <c r="BR281" s="78"/>
    </row>
    <row r="282" spans="1:70" x14ac:dyDescent="0.25">
      <c r="A282" s="160" t="s">
        <v>299</v>
      </c>
      <c r="B282" s="94">
        <f t="shared" si="181"/>
        <v>105.4</v>
      </c>
      <c r="C282" s="94">
        <f t="shared" si="182"/>
        <v>60.042519999999996</v>
      </c>
      <c r="D282" s="74">
        <f t="shared" si="191"/>
        <v>56.966337760910811</v>
      </c>
      <c r="E282" s="74"/>
      <c r="F282" s="74"/>
      <c r="G282" s="74"/>
      <c r="H282" s="74"/>
      <c r="I282" s="74"/>
      <c r="J282" s="74"/>
      <c r="K282" s="74"/>
      <c r="L282" s="74"/>
      <c r="M282" s="78"/>
      <c r="N282" s="74"/>
      <c r="O282" s="74"/>
      <c r="P282" s="78"/>
      <c r="Q282" s="74"/>
      <c r="R282" s="74"/>
      <c r="S282" s="74"/>
      <c r="T282" s="74"/>
      <c r="U282" s="74"/>
      <c r="V282" s="78"/>
      <c r="W282" s="74"/>
      <c r="X282" s="74"/>
      <c r="Y282" s="78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>
        <v>105.4</v>
      </c>
      <c r="AY282" s="74">
        <v>60.042519999999996</v>
      </c>
      <c r="AZ282" s="74">
        <f t="shared" si="186"/>
        <v>56.966337760910811</v>
      </c>
      <c r="BA282" s="74"/>
      <c r="BB282" s="74"/>
      <c r="BC282" s="74"/>
      <c r="BD282" s="74"/>
      <c r="BE282" s="74"/>
      <c r="BF282" s="78"/>
      <c r="BG282" s="74"/>
      <c r="BH282" s="74"/>
      <c r="BI282" s="78"/>
      <c r="BJ282" s="74"/>
      <c r="BK282" s="74"/>
      <c r="BL282" s="78"/>
      <c r="BM282" s="74"/>
      <c r="BN282" s="74"/>
      <c r="BO282" s="78"/>
      <c r="BP282" s="74"/>
      <c r="BQ282" s="74"/>
      <c r="BR282" s="78"/>
    </row>
    <row r="283" spans="1:70" x14ac:dyDescent="0.25">
      <c r="A283" s="160" t="s">
        <v>574</v>
      </c>
      <c r="B283" s="94">
        <f t="shared" si="181"/>
        <v>263.60000000000002</v>
      </c>
      <c r="C283" s="94">
        <f t="shared" si="182"/>
        <v>146.04024999999999</v>
      </c>
      <c r="D283" s="74">
        <f t="shared" si="191"/>
        <v>55.402219271623665</v>
      </c>
      <c r="E283" s="74"/>
      <c r="F283" s="74"/>
      <c r="G283" s="74"/>
      <c r="H283" s="74"/>
      <c r="I283" s="74"/>
      <c r="J283" s="74"/>
      <c r="K283" s="74"/>
      <c r="L283" s="74"/>
      <c r="M283" s="78"/>
      <c r="N283" s="74"/>
      <c r="O283" s="74"/>
      <c r="P283" s="78"/>
      <c r="Q283" s="74"/>
      <c r="R283" s="74"/>
      <c r="S283" s="74"/>
      <c r="T283" s="74"/>
      <c r="U283" s="74"/>
      <c r="V283" s="78"/>
      <c r="W283" s="74"/>
      <c r="X283" s="74"/>
      <c r="Y283" s="78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>
        <v>263.60000000000002</v>
      </c>
      <c r="AY283" s="74">
        <v>146.04024999999999</v>
      </c>
      <c r="AZ283" s="74">
        <f t="shared" si="186"/>
        <v>55.402219271623665</v>
      </c>
      <c r="BA283" s="74"/>
      <c r="BB283" s="74"/>
      <c r="BC283" s="74"/>
      <c r="BD283" s="74"/>
      <c r="BE283" s="74"/>
      <c r="BF283" s="78"/>
      <c r="BG283" s="74"/>
      <c r="BH283" s="74"/>
      <c r="BI283" s="78"/>
      <c r="BJ283" s="74"/>
      <c r="BK283" s="74"/>
      <c r="BL283" s="78"/>
      <c r="BM283" s="74"/>
      <c r="BN283" s="74"/>
      <c r="BO283" s="78"/>
      <c r="BP283" s="74"/>
      <c r="BQ283" s="74"/>
      <c r="BR283" s="78"/>
    </row>
    <row r="284" spans="1:70" s="118" customFormat="1" ht="31.5" x14ac:dyDescent="0.25">
      <c r="A284" s="162" t="s">
        <v>403</v>
      </c>
      <c r="B284" s="103">
        <f t="shared" si="181"/>
        <v>592333.89999999991</v>
      </c>
      <c r="C284" s="103">
        <f t="shared" si="182"/>
        <v>419247.87869000004</v>
      </c>
      <c r="D284" s="92">
        <f t="shared" ref="D284" si="192">C284/B284*100</f>
        <v>70.778977649261705</v>
      </c>
      <c r="E284" s="92">
        <f>SUM(E285:E293)</f>
        <v>1312.2</v>
      </c>
      <c r="F284" s="92">
        <f t="shared" ref="F284:BK284" si="193">SUM(F285:F293)</f>
        <v>697.25450999999998</v>
      </c>
      <c r="G284" s="92">
        <f t="shared" si="19"/>
        <v>53.136298582533151</v>
      </c>
      <c r="H284" s="92">
        <f t="shared" si="193"/>
        <v>436.8</v>
      </c>
      <c r="I284" s="92">
        <f t="shared" si="193"/>
        <v>312.84084999999999</v>
      </c>
      <c r="J284" s="92">
        <f t="shared" si="27"/>
        <v>71.621073717948718</v>
      </c>
      <c r="K284" s="92">
        <f t="shared" si="193"/>
        <v>8593.5</v>
      </c>
      <c r="L284" s="92">
        <f t="shared" si="193"/>
        <v>5403.8386</v>
      </c>
      <c r="M284" s="92">
        <f t="shared" si="28"/>
        <v>62.882860301390586</v>
      </c>
      <c r="N284" s="92">
        <f t="shared" si="193"/>
        <v>123648.6</v>
      </c>
      <c r="O284" s="92">
        <f t="shared" si="193"/>
        <v>90764.578590000005</v>
      </c>
      <c r="P284" s="92">
        <f t="shared" si="8"/>
        <v>73.405261838791546</v>
      </c>
      <c r="Q284" s="92">
        <f t="shared" si="193"/>
        <v>8228.9</v>
      </c>
      <c r="R284" s="92">
        <f t="shared" si="193"/>
        <v>3854.9347000000002</v>
      </c>
      <c r="S284" s="92">
        <f t="shared" si="20"/>
        <v>46.846294158392986</v>
      </c>
      <c r="T284" s="92">
        <f t="shared" si="193"/>
        <v>391.7</v>
      </c>
      <c r="U284" s="92">
        <f t="shared" si="193"/>
        <v>313.09035</v>
      </c>
      <c r="V284" s="92">
        <f t="shared" si="21"/>
        <v>79.931159050293601</v>
      </c>
      <c r="W284" s="92">
        <f t="shared" si="193"/>
        <v>402790.3</v>
      </c>
      <c r="X284" s="92">
        <f t="shared" si="193"/>
        <v>285723.34338999999</v>
      </c>
      <c r="Y284" s="92">
        <f t="shared" si="29"/>
        <v>70.936004017475099</v>
      </c>
      <c r="Z284" s="92">
        <f t="shared" si="193"/>
        <v>1888.5</v>
      </c>
      <c r="AA284" s="92">
        <f t="shared" si="193"/>
        <v>1262.58257</v>
      </c>
      <c r="AB284" s="91">
        <f t="shared" si="185"/>
        <v>66.856371194069368</v>
      </c>
      <c r="AC284" s="92">
        <f t="shared" si="193"/>
        <v>0</v>
      </c>
      <c r="AD284" s="92">
        <f t="shared" si="193"/>
        <v>0</v>
      </c>
      <c r="AE284" s="92">
        <f t="shared" si="193"/>
        <v>0</v>
      </c>
      <c r="AF284" s="92">
        <f t="shared" si="193"/>
        <v>377.7</v>
      </c>
      <c r="AG284" s="92">
        <f t="shared" si="193"/>
        <v>253.06860999999998</v>
      </c>
      <c r="AH284" s="92">
        <f t="shared" si="193"/>
        <v>67.002544347365628</v>
      </c>
      <c r="AI284" s="92">
        <f t="shared" si="193"/>
        <v>7174.6</v>
      </c>
      <c r="AJ284" s="92">
        <f t="shared" si="193"/>
        <v>3080.6191699999999</v>
      </c>
      <c r="AK284" s="92">
        <f t="shared" si="193"/>
        <v>42.937852563209091</v>
      </c>
      <c r="AL284" s="92">
        <f t="shared" si="193"/>
        <v>1133.0999999999999</v>
      </c>
      <c r="AM284" s="92">
        <f t="shared" si="193"/>
        <v>798.91259000000002</v>
      </c>
      <c r="AN284" s="92">
        <f t="shared" si="193"/>
        <v>70.506803459535789</v>
      </c>
      <c r="AO284" s="92">
        <f t="shared" si="193"/>
        <v>377.7</v>
      </c>
      <c r="AP284" s="92">
        <f t="shared" si="193"/>
        <v>257.23957000000001</v>
      </c>
      <c r="AQ284" s="92">
        <f t="shared" si="193"/>
        <v>68.106849351337047</v>
      </c>
      <c r="AR284" s="92">
        <f t="shared" si="193"/>
        <v>3094.4</v>
      </c>
      <c r="AS284" s="92">
        <f t="shared" si="193"/>
        <v>2321.1</v>
      </c>
      <c r="AT284" s="92">
        <f t="shared" si="34"/>
        <v>75.009694932781784</v>
      </c>
      <c r="AU284" s="92">
        <f t="shared" si="193"/>
        <v>0</v>
      </c>
      <c r="AV284" s="92">
        <f t="shared" si="193"/>
        <v>0</v>
      </c>
      <c r="AW284" s="92">
        <f t="shared" si="193"/>
        <v>0</v>
      </c>
      <c r="AX284" s="92">
        <f t="shared" si="193"/>
        <v>1792.4</v>
      </c>
      <c r="AY284" s="92">
        <f t="shared" si="193"/>
        <v>1097.8890900000001</v>
      </c>
      <c r="AZ284" s="91">
        <f t="shared" ref="AZ284:AZ293" si="194">AY284/AX284*100</f>
        <v>61.252459830394997</v>
      </c>
      <c r="BA284" s="92">
        <f t="shared" si="193"/>
        <v>356.8</v>
      </c>
      <c r="BB284" s="92">
        <f t="shared" si="193"/>
        <v>161.9914</v>
      </c>
      <c r="BC284" s="92">
        <f t="shared" si="193"/>
        <v>45.401177130044843</v>
      </c>
      <c r="BD284" s="92">
        <f t="shared" si="193"/>
        <v>377.7</v>
      </c>
      <c r="BE284" s="92">
        <f t="shared" si="193"/>
        <v>247.33445</v>
      </c>
      <c r="BF284" s="92">
        <f t="shared" si="187"/>
        <v>65.484365898861526</v>
      </c>
      <c r="BG284" s="92">
        <f t="shared" si="193"/>
        <v>29784.1</v>
      </c>
      <c r="BH284" s="92">
        <f t="shared" si="193"/>
        <v>22389.60025</v>
      </c>
      <c r="BI284" s="92">
        <f t="shared" si="12"/>
        <v>75.172995826632331</v>
      </c>
      <c r="BJ284" s="92">
        <f t="shared" si="193"/>
        <v>526.79999999999995</v>
      </c>
      <c r="BK284" s="92">
        <f t="shared" si="193"/>
        <v>259.56</v>
      </c>
      <c r="BL284" s="92">
        <f t="shared" si="188"/>
        <v>49.271070615034176</v>
      </c>
      <c r="BM284" s="92">
        <f t="shared" ref="BM284:BN284" si="195">SUM(BM285:BM293)</f>
        <v>48.1</v>
      </c>
      <c r="BN284" s="92">
        <f t="shared" si="195"/>
        <v>48.1</v>
      </c>
      <c r="BO284" s="92">
        <f t="shared" ref="BO284:BO285" si="196">BN284/BM284*100</f>
        <v>100</v>
      </c>
      <c r="BP284" s="92"/>
      <c r="BQ284" s="92"/>
      <c r="BR284" s="92"/>
    </row>
    <row r="285" spans="1:70" x14ac:dyDescent="0.25">
      <c r="A285" s="160" t="s">
        <v>345</v>
      </c>
      <c r="B285" s="94">
        <f t="shared" si="181"/>
        <v>590541.49999999988</v>
      </c>
      <c r="C285" s="94">
        <f t="shared" si="182"/>
        <v>418149.98960000003</v>
      </c>
      <c r="D285" s="78">
        <f t="shared" si="1"/>
        <v>70.807892349648611</v>
      </c>
      <c r="E285" s="78">
        <v>1312.2</v>
      </c>
      <c r="F285" s="78">
        <v>697.25450999999998</v>
      </c>
      <c r="G285" s="78">
        <f t="shared" si="19"/>
        <v>53.136298582533151</v>
      </c>
      <c r="H285" s="78">
        <v>436.8</v>
      </c>
      <c r="I285" s="78">
        <v>312.84084999999999</v>
      </c>
      <c r="J285" s="78">
        <f t="shared" si="27"/>
        <v>71.621073717948718</v>
      </c>
      <c r="K285" s="78">
        <v>8593.5</v>
      </c>
      <c r="L285" s="78">
        <v>5403.8386</v>
      </c>
      <c r="M285" s="78">
        <f t="shared" si="28"/>
        <v>62.882860301390586</v>
      </c>
      <c r="N285" s="78">
        <v>123648.6</v>
      </c>
      <c r="O285" s="78">
        <v>90764.578590000005</v>
      </c>
      <c r="P285" s="78">
        <f t="shared" si="8"/>
        <v>73.405261838791546</v>
      </c>
      <c r="Q285" s="78">
        <v>8228.9</v>
      </c>
      <c r="R285" s="78">
        <v>3854.9347000000002</v>
      </c>
      <c r="S285" s="78">
        <f t="shared" si="20"/>
        <v>46.846294158392986</v>
      </c>
      <c r="T285" s="78">
        <v>391.7</v>
      </c>
      <c r="U285" s="78">
        <v>313.09035</v>
      </c>
      <c r="V285" s="78">
        <f t="shared" si="21"/>
        <v>79.931159050293601</v>
      </c>
      <c r="W285" s="78">
        <v>402790.3</v>
      </c>
      <c r="X285" s="78">
        <v>285723.34338999999</v>
      </c>
      <c r="Y285" s="78">
        <f t="shared" si="29"/>
        <v>70.936004017475099</v>
      </c>
      <c r="Z285" s="78">
        <v>1888.5</v>
      </c>
      <c r="AA285" s="78">
        <v>1262.58257</v>
      </c>
      <c r="AB285" s="74">
        <f t="shared" si="185"/>
        <v>66.856371194069368</v>
      </c>
      <c r="AC285" s="74"/>
      <c r="AD285" s="78"/>
      <c r="AE285" s="78"/>
      <c r="AF285" s="78">
        <v>377.7</v>
      </c>
      <c r="AG285" s="78">
        <v>253.06860999999998</v>
      </c>
      <c r="AH285" s="78">
        <f t="shared" si="30"/>
        <v>67.002544347365628</v>
      </c>
      <c r="AI285" s="78">
        <v>7174.6</v>
      </c>
      <c r="AJ285" s="78">
        <v>3080.6191699999999</v>
      </c>
      <c r="AK285" s="78">
        <f t="shared" si="31"/>
        <v>42.937852563209091</v>
      </c>
      <c r="AL285" s="78">
        <v>1133.0999999999999</v>
      </c>
      <c r="AM285" s="78">
        <v>798.91259000000002</v>
      </c>
      <c r="AN285" s="78">
        <f t="shared" si="32"/>
        <v>70.506803459535789</v>
      </c>
      <c r="AO285" s="78">
        <v>377.7</v>
      </c>
      <c r="AP285" s="78">
        <v>257.23957000000001</v>
      </c>
      <c r="AQ285" s="78">
        <f t="shared" si="33"/>
        <v>68.106849351337047</v>
      </c>
      <c r="AR285" s="78">
        <v>3094.4</v>
      </c>
      <c r="AS285" s="78">
        <v>2321.1</v>
      </c>
      <c r="AT285" s="78">
        <f t="shared" si="34"/>
        <v>75.009694932781784</v>
      </c>
      <c r="AU285" s="78"/>
      <c r="AV285" s="78"/>
      <c r="AW285" s="78"/>
      <c r="AX285" s="78"/>
      <c r="AY285" s="78"/>
      <c r="AZ285" s="74"/>
      <c r="BA285" s="78">
        <v>356.8</v>
      </c>
      <c r="BB285" s="78">
        <v>161.9914</v>
      </c>
      <c r="BC285" s="78">
        <f t="shared" si="35"/>
        <v>45.401177130044843</v>
      </c>
      <c r="BD285" s="78">
        <v>377.7</v>
      </c>
      <c r="BE285" s="78">
        <v>247.33445</v>
      </c>
      <c r="BF285" s="78">
        <f t="shared" si="187"/>
        <v>65.484365898861526</v>
      </c>
      <c r="BG285" s="78">
        <v>29784.1</v>
      </c>
      <c r="BH285" s="78">
        <v>22389.60025</v>
      </c>
      <c r="BI285" s="78">
        <f t="shared" si="12"/>
        <v>75.172995826632331</v>
      </c>
      <c r="BJ285" s="78">
        <v>526.79999999999995</v>
      </c>
      <c r="BK285" s="78">
        <v>259.56</v>
      </c>
      <c r="BL285" s="78">
        <f t="shared" si="188"/>
        <v>49.271070615034176</v>
      </c>
      <c r="BM285" s="78">
        <v>48.1</v>
      </c>
      <c r="BN285" s="78">
        <v>48.1</v>
      </c>
      <c r="BO285" s="78">
        <f t="shared" si="196"/>
        <v>100</v>
      </c>
      <c r="BP285" s="78"/>
      <c r="BQ285" s="78"/>
      <c r="BR285" s="78"/>
    </row>
    <row r="286" spans="1:70" x14ac:dyDescent="0.25">
      <c r="A286" s="160" t="s">
        <v>577</v>
      </c>
      <c r="B286" s="94">
        <f t="shared" si="181"/>
        <v>263.60000000000002</v>
      </c>
      <c r="C286" s="94">
        <f t="shared" si="182"/>
        <v>166.76128</v>
      </c>
      <c r="D286" s="74">
        <f t="shared" ref="D286:D293" si="197">C286/B286*100</f>
        <v>63.263004552352044</v>
      </c>
      <c r="E286" s="74"/>
      <c r="F286" s="74"/>
      <c r="G286" s="74"/>
      <c r="H286" s="74"/>
      <c r="I286" s="74"/>
      <c r="J286" s="78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8"/>
      <c r="AU286" s="74"/>
      <c r="AV286" s="74"/>
      <c r="AW286" s="74"/>
      <c r="AX286" s="74">
        <v>263.60000000000002</v>
      </c>
      <c r="AY286" s="74">
        <v>166.76128</v>
      </c>
      <c r="AZ286" s="74">
        <f t="shared" si="194"/>
        <v>63.263004552352044</v>
      </c>
      <c r="BA286" s="74"/>
      <c r="BB286" s="74"/>
      <c r="BC286" s="74"/>
      <c r="BD286" s="74"/>
      <c r="BE286" s="74"/>
      <c r="BF286" s="78"/>
      <c r="BG286" s="74"/>
      <c r="BH286" s="74"/>
      <c r="BI286" s="74"/>
      <c r="BJ286" s="74"/>
      <c r="BK286" s="74"/>
      <c r="BL286" s="78"/>
      <c r="BM286" s="74"/>
      <c r="BN286" s="74"/>
      <c r="BO286" s="78"/>
      <c r="BP286" s="74"/>
      <c r="BQ286" s="74"/>
      <c r="BR286" s="78"/>
    </row>
    <row r="287" spans="1:70" x14ac:dyDescent="0.25">
      <c r="A287" s="160" t="s">
        <v>400</v>
      </c>
      <c r="B287" s="94">
        <f t="shared" si="181"/>
        <v>263.60000000000002</v>
      </c>
      <c r="C287" s="94">
        <f t="shared" si="182"/>
        <v>119.12391000000001</v>
      </c>
      <c r="D287" s="74">
        <f t="shared" si="197"/>
        <v>45.191164643399091</v>
      </c>
      <c r="E287" s="74"/>
      <c r="F287" s="74"/>
      <c r="G287" s="74"/>
      <c r="H287" s="74"/>
      <c r="I287" s="74"/>
      <c r="J287" s="78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8"/>
      <c r="AU287" s="74"/>
      <c r="AV287" s="74"/>
      <c r="AW287" s="74"/>
      <c r="AX287" s="74">
        <v>263.60000000000002</v>
      </c>
      <c r="AY287" s="74">
        <v>119.12391000000001</v>
      </c>
      <c r="AZ287" s="74">
        <f t="shared" si="194"/>
        <v>45.191164643399091</v>
      </c>
      <c r="BA287" s="74"/>
      <c r="BB287" s="74"/>
      <c r="BC287" s="74"/>
      <c r="BD287" s="74"/>
      <c r="BE287" s="74"/>
      <c r="BF287" s="78"/>
      <c r="BG287" s="74"/>
      <c r="BH287" s="74"/>
      <c r="BI287" s="74"/>
      <c r="BJ287" s="74"/>
      <c r="BK287" s="74"/>
      <c r="BL287" s="78"/>
      <c r="BM287" s="74"/>
      <c r="BN287" s="74"/>
      <c r="BO287" s="78"/>
      <c r="BP287" s="74"/>
      <c r="BQ287" s="74"/>
      <c r="BR287" s="78"/>
    </row>
    <row r="288" spans="1:70" x14ac:dyDescent="0.25">
      <c r="A288" s="160" t="s">
        <v>401</v>
      </c>
      <c r="B288" s="94">
        <f t="shared" si="181"/>
        <v>105.4</v>
      </c>
      <c r="C288" s="94">
        <f t="shared" si="182"/>
        <v>69.104439999999997</v>
      </c>
      <c r="D288" s="74">
        <f t="shared" si="197"/>
        <v>65.56398481973433</v>
      </c>
      <c r="E288" s="74"/>
      <c r="F288" s="74"/>
      <c r="G288" s="74"/>
      <c r="H288" s="74"/>
      <c r="I288" s="74"/>
      <c r="J288" s="78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8"/>
      <c r="AU288" s="74"/>
      <c r="AV288" s="74"/>
      <c r="AW288" s="74"/>
      <c r="AX288" s="74">
        <v>105.4</v>
      </c>
      <c r="AY288" s="74">
        <v>69.104439999999997</v>
      </c>
      <c r="AZ288" s="74">
        <f t="shared" si="194"/>
        <v>65.56398481973433</v>
      </c>
      <c r="BA288" s="74"/>
      <c r="BB288" s="74"/>
      <c r="BC288" s="74"/>
      <c r="BD288" s="74"/>
      <c r="BE288" s="74"/>
      <c r="BF288" s="78"/>
      <c r="BG288" s="74"/>
      <c r="BH288" s="74"/>
      <c r="BI288" s="74"/>
      <c r="BJ288" s="74"/>
      <c r="BK288" s="74"/>
      <c r="BL288" s="78"/>
      <c r="BM288" s="74"/>
      <c r="BN288" s="74"/>
      <c r="BO288" s="78"/>
      <c r="BP288" s="74"/>
      <c r="BQ288" s="74"/>
      <c r="BR288" s="78"/>
    </row>
    <row r="289" spans="1:70" x14ac:dyDescent="0.25">
      <c r="A289" s="160" t="s">
        <v>644</v>
      </c>
      <c r="B289" s="94">
        <f t="shared" si="181"/>
        <v>263.60000000000002</v>
      </c>
      <c r="C289" s="94">
        <f t="shared" si="182"/>
        <v>175.98829000000001</v>
      </c>
      <c r="D289" s="74">
        <f t="shared" si="197"/>
        <v>66.763387708649475</v>
      </c>
      <c r="E289" s="74"/>
      <c r="F289" s="74"/>
      <c r="G289" s="74"/>
      <c r="H289" s="74"/>
      <c r="I289" s="74"/>
      <c r="J289" s="78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8"/>
      <c r="AU289" s="74"/>
      <c r="AV289" s="74"/>
      <c r="AW289" s="74"/>
      <c r="AX289" s="74">
        <v>263.60000000000002</v>
      </c>
      <c r="AY289" s="74">
        <v>175.98829000000001</v>
      </c>
      <c r="AZ289" s="74">
        <f t="shared" si="194"/>
        <v>66.763387708649475</v>
      </c>
      <c r="BA289" s="74"/>
      <c r="BB289" s="74"/>
      <c r="BC289" s="74"/>
      <c r="BD289" s="74"/>
      <c r="BE289" s="74"/>
      <c r="BF289" s="78"/>
      <c r="BG289" s="74"/>
      <c r="BH289" s="74"/>
      <c r="BI289" s="74"/>
      <c r="BJ289" s="74"/>
      <c r="BK289" s="74"/>
      <c r="BL289" s="78"/>
      <c r="BM289" s="74"/>
      <c r="BN289" s="74"/>
      <c r="BO289" s="78"/>
      <c r="BP289" s="74"/>
      <c r="BQ289" s="74"/>
      <c r="BR289" s="78"/>
    </row>
    <row r="290" spans="1:70" x14ac:dyDescent="0.25">
      <c r="A290" s="160" t="s">
        <v>580</v>
      </c>
      <c r="B290" s="94">
        <f t="shared" si="181"/>
        <v>105.4</v>
      </c>
      <c r="C290" s="94">
        <f t="shared" si="182"/>
        <v>64.43665</v>
      </c>
      <c r="D290" s="74">
        <f t="shared" si="197"/>
        <v>61.135341555977227</v>
      </c>
      <c r="E290" s="74"/>
      <c r="F290" s="74"/>
      <c r="G290" s="74"/>
      <c r="H290" s="74"/>
      <c r="I290" s="74"/>
      <c r="J290" s="78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8"/>
      <c r="AU290" s="74"/>
      <c r="AV290" s="74"/>
      <c r="AW290" s="74"/>
      <c r="AX290" s="74">
        <v>105.4</v>
      </c>
      <c r="AY290" s="74">
        <v>64.43665</v>
      </c>
      <c r="AZ290" s="74">
        <f t="shared" si="194"/>
        <v>61.135341555977227</v>
      </c>
      <c r="BA290" s="74"/>
      <c r="BB290" s="74"/>
      <c r="BC290" s="74"/>
      <c r="BD290" s="74"/>
      <c r="BE290" s="74"/>
      <c r="BF290" s="78"/>
      <c r="BG290" s="74"/>
      <c r="BH290" s="74"/>
      <c r="BI290" s="74"/>
      <c r="BJ290" s="74"/>
      <c r="BK290" s="74"/>
      <c r="BL290" s="78"/>
      <c r="BM290" s="74"/>
      <c r="BN290" s="74"/>
      <c r="BO290" s="78"/>
      <c r="BP290" s="74"/>
      <c r="BQ290" s="74"/>
      <c r="BR290" s="78"/>
    </row>
    <row r="291" spans="1:70" x14ac:dyDescent="0.25">
      <c r="A291" s="160" t="s">
        <v>579</v>
      </c>
      <c r="B291" s="94">
        <f t="shared" si="181"/>
        <v>263.60000000000002</v>
      </c>
      <c r="C291" s="94">
        <f t="shared" si="182"/>
        <v>162.81843000000001</v>
      </c>
      <c r="D291" s="74">
        <f t="shared" si="197"/>
        <v>61.767234446130502</v>
      </c>
      <c r="E291" s="74"/>
      <c r="F291" s="74"/>
      <c r="G291" s="74"/>
      <c r="H291" s="74"/>
      <c r="I291" s="74"/>
      <c r="J291" s="78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8"/>
      <c r="AU291" s="74"/>
      <c r="AV291" s="74"/>
      <c r="AW291" s="74"/>
      <c r="AX291" s="74">
        <v>263.60000000000002</v>
      </c>
      <c r="AY291" s="74">
        <v>162.81843000000001</v>
      </c>
      <c r="AZ291" s="74">
        <f t="shared" si="194"/>
        <v>61.767234446130502</v>
      </c>
      <c r="BA291" s="74"/>
      <c r="BB291" s="74"/>
      <c r="BC291" s="74"/>
      <c r="BD291" s="74"/>
      <c r="BE291" s="74"/>
      <c r="BF291" s="78"/>
      <c r="BG291" s="74"/>
      <c r="BH291" s="74"/>
      <c r="BI291" s="74"/>
      <c r="BJ291" s="74"/>
      <c r="BK291" s="74"/>
      <c r="BL291" s="78"/>
      <c r="BM291" s="74"/>
      <c r="BN291" s="74"/>
      <c r="BO291" s="78"/>
      <c r="BP291" s="74"/>
      <c r="BQ291" s="74"/>
      <c r="BR291" s="78"/>
    </row>
    <row r="292" spans="1:70" x14ac:dyDescent="0.25">
      <c r="A292" s="160" t="s">
        <v>581</v>
      </c>
      <c r="B292" s="94">
        <f t="shared" si="181"/>
        <v>263.60000000000002</v>
      </c>
      <c r="C292" s="94">
        <f t="shared" si="182"/>
        <v>169.51667999999998</v>
      </c>
      <c r="D292" s="74">
        <f t="shared" si="197"/>
        <v>64.308300455235184</v>
      </c>
      <c r="E292" s="74"/>
      <c r="F292" s="74"/>
      <c r="G292" s="74"/>
      <c r="H292" s="74"/>
      <c r="I292" s="74"/>
      <c r="J292" s="78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8"/>
      <c r="AU292" s="74"/>
      <c r="AV292" s="74"/>
      <c r="AW292" s="74"/>
      <c r="AX292" s="74">
        <v>263.60000000000002</v>
      </c>
      <c r="AY292" s="74">
        <v>169.51667999999998</v>
      </c>
      <c r="AZ292" s="74">
        <f t="shared" si="194"/>
        <v>64.308300455235184</v>
      </c>
      <c r="BA292" s="74"/>
      <c r="BB292" s="74"/>
      <c r="BC292" s="74"/>
      <c r="BD292" s="74"/>
      <c r="BE292" s="74"/>
      <c r="BF292" s="78"/>
      <c r="BG292" s="74"/>
      <c r="BH292" s="74"/>
      <c r="BI292" s="74"/>
      <c r="BJ292" s="74"/>
      <c r="BK292" s="74"/>
      <c r="BL292" s="78"/>
      <c r="BM292" s="74"/>
      <c r="BN292" s="74"/>
      <c r="BO292" s="78"/>
      <c r="BP292" s="74"/>
      <c r="BQ292" s="74"/>
      <c r="BR292" s="78"/>
    </row>
    <row r="293" spans="1:70" x14ac:dyDescent="0.25">
      <c r="A293" s="160" t="s">
        <v>402</v>
      </c>
      <c r="B293" s="94">
        <f t="shared" si="181"/>
        <v>263.60000000000002</v>
      </c>
      <c r="C293" s="94">
        <f t="shared" si="182"/>
        <v>170.13941</v>
      </c>
      <c r="D293" s="74">
        <f t="shared" si="197"/>
        <v>64.544540971168431</v>
      </c>
      <c r="E293" s="74"/>
      <c r="F293" s="74"/>
      <c r="G293" s="74"/>
      <c r="H293" s="74"/>
      <c r="I293" s="74"/>
      <c r="J293" s="78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8"/>
      <c r="AU293" s="74"/>
      <c r="AV293" s="74"/>
      <c r="AW293" s="74"/>
      <c r="AX293" s="74">
        <v>263.60000000000002</v>
      </c>
      <c r="AY293" s="74">
        <v>170.13941</v>
      </c>
      <c r="AZ293" s="74">
        <f t="shared" si="194"/>
        <v>64.544540971168431</v>
      </c>
      <c r="BA293" s="74"/>
      <c r="BB293" s="74"/>
      <c r="BC293" s="74"/>
      <c r="BD293" s="74"/>
      <c r="BE293" s="74"/>
      <c r="BF293" s="78"/>
      <c r="BG293" s="74"/>
      <c r="BH293" s="74"/>
      <c r="BI293" s="74"/>
      <c r="BJ293" s="74"/>
      <c r="BK293" s="74"/>
      <c r="BL293" s="78"/>
      <c r="BM293" s="74"/>
      <c r="BN293" s="74"/>
      <c r="BO293" s="78"/>
      <c r="BP293" s="74"/>
      <c r="BQ293" s="74"/>
      <c r="BR293" s="78"/>
    </row>
    <row r="294" spans="1:70" s="118" customFormat="1" ht="31.5" x14ac:dyDescent="0.25">
      <c r="A294" s="162" t="s">
        <v>413</v>
      </c>
      <c r="B294" s="103">
        <f t="shared" si="181"/>
        <v>214080.60000000003</v>
      </c>
      <c r="C294" s="103">
        <f t="shared" si="182"/>
        <v>148119.92476999998</v>
      </c>
      <c r="D294" s="92">
        <f t="shared" ref="D294" si="198">C294/B294*100</f>
        <v>69.188859135297619</v>
      </c>
      <c r="E294" s="92">
        <f>SUM(E295:E303)</f>
        <v>904.3</v>
      </c>
      <c r="F294" s="92">
        <f t="shared" ref="F294:BK294" si="199">SUM(F295:F303)</f>
        <v>661.65079000000003</v>
      </c>
      <c r="G294" s="92">
        <f t="shared" si="19"/>
        <v>73.167177927678878</v>
      </c>
      <c r="H294" s="92">
        <f t="shared" si="199"/>
        <v>102</v>
      </c>
      <c r="I294" s="92">
        <f t="shared" si="199"/>
        <v>69.502399999999994</v>
      </c>
      <c r="J294" s="92">
        <f t="shared" si="27"/>
        <v>68.139607843137256</v>
      </c>
      <c r="K294" s="92">
        <f t="shared" si="199"/>
        <v>1849.7</v>
      </c>
      <c r="L294" s="92">
        <f t="shared" si="199"/>
        <v>1329.5440700000001</v>
      </c>
      <c r="M294" s="92">
        <f t="shared" si="28"/>
        <v>71.878903065361953</v>
      </c>
      <c r="N294" s="92">
        <f t="shared" si="199"/>
        <v>32476.6</v>
      </c>
      <c r="O294" s="92">
        <f t="shared" si="199"/>
        <v>26103.312180000001</v>
      </c>
      <c r="P294" s="92">
        <f t="shared" si="8"/>
        <v>80.375754173774354</v>
      </c>
      <c r="Q294" s="92">
        <f t="shared" si="199"/>
        <v>3235.4</v>
      </c>
      <c r="R294" s="92">
        <f t="shared" si="199"/>
        <v>2058.1133500000001</v>
      </c>
      <c r="S294" s="92">
        <f t="shared" si="20"/>
        <v>63.612330778265438</v>
      </c>
      <c r="T294" s="92">
        <f t="shared" si="199"/>
        <v>111.9</v>
      </c>
      <c r="U294" s="92">
        <f t="shared" si="199"/>
        <v>77.443600000000004</v>
      </c>
      <c r="V294" s="92">
        <f t="shared" si="21"/>
        <v>69.207864164432536</v>
      </c>
      <c r="W294" s="92">
        <f t="shared" si="199"/>
        <v>158915.1</v>
      </c>
      <c r="X294" s="92">
        <f t="shared" si="199"/>
        <v>107317.56101999999</v>
      </c>
      <c r="Y294" s="92">
        <f t="shared" si="29"/>
        <v>67.531380605115558</v>
      </c>
      <c r="Z294" s="92">
        <f t="shared" si="199"/>
        <v>713.1</v>
      </c>
      <c r="AA294" s="92">
        <f t="shared" si="199"/>
        <v>431.53323999999998</v>
      </c>
      <c r="AB294" s="91">
        <f t="shared" si="185"/>
        <v>60.515108680409483</v>
      </c>
      <c r="AC294" s="92">
        <f t="shared" si="199"/>
        <v>0</v>
      </c>
      <c r="AD294" s="92">
        <f t="shared" si="199"/>
        <v>0</v>
      </c>
      <c r="AE294" s="92"/>
      <c r="AF294" s="92">
        <f t="shared" si="199"/>
        <v>356.6</v>
      </c>
      <c r="AG294" s="92">
        <f t="shared" si="199"/>
        <v>190.18248</v>
      </c>
      <c r="AH294" s="92">
        <f t="shared" si="199"/>
        <v>53.332159282108805</v>
      </c>
      <c r="AI294" s="92">
        <f t="shared" si="199"/>
        <v>628.70000000000005</v>
      </c>
      <c r="AJ294" s="92">
        <f t="shared" si="199"/>
        <v>330.13528000000002</v>
      </c>
      <c r="AK294" s="92">
        <f t="shared" si="199"/>
        <v>52.51078097661842</v>
      </c>
      <c r="AL294" s="92">
        <f t="shared" si="199"/>
        <v>356.6</v>
      </c>
      <c r="AM294" s="92">
        <f t="shared" si="199"/>
        <v>177.70435999999998</v>
      </c>
      <c r="AN294" s="92">
        <f t="shared" si="199"/>
        <v>49.832966909702741</v>
      </c>
      <c r="AO294" s="92">
        <f t="shared" si="199"/>
        <v>356.6</v>
      </c>
      <c r="AP294" s="92">
        <f t="shared" si="199"/>
        <v>175.45570999999998</v>
      </c>
      <c r="AQ294" s="92">
        <f t="shared" si="199"/>
        <v>49.202386427369596</v>
      </c>
      <c r="AR294" s="92">
        <f t="shared" si="199"/>
        <v>921.7</v>
      </c>
      <c r="AS294" s="92">
        <f t="shared" si="199"/>
        <v>691.2</v>
      </c>
      <c r="AT294" s="92">
        <f t="shared" si="34"/>
        <v>74.991862862102636</v>
      </c>
      <c r="AU294" s="92">
        <f t="shared" si="199"/>
        <v>0</v>
      </c>
      <c r="AV294" s="92">
        <f t="shared" si="199"/>
        <v>0</v>
      </c>
      <c r="AW294" s="92">
        <f t="shared" si="199"/>
        <v>0</v>
      </c>
      <c r="AX294" s="92">
        <f t="shared" si="199"/>
        <v>1317.8000000000002</v>
      </c>
      <c r="AY294" s="92">
        <f t="shared" si="199"/>
        <v>756.3675199999999</v>
      </c>
      <c r="AZ294" s="91">
        <f t="shared" ref="AZ294:AZ304" si="200">AY294/AX294*100</f>
        <v>57.396230080437071</v>
      </c>
      <c r="BA294" s="92">
        <f t="shared" si="199"/>
        <v>337</v>
      </c>
      <c r="BB294" s="92">
        <f t="shared" si="199"/>
        <v>168.5</v>
      </c>
      <c r="BC294" s="92">
        <f t="shared" si="199"/>
        <v>50</v>
      </c>
      <c r="BD294" s="92">
        <f t="shared" si="199"/>
        <v>356.6</v>
      </c>
      <c r="BE294" s="92">
        <f t="shared" si="199"/>
        <v>247.76126000000002</v>
      </c>
      <c r="BF294" s="92">
        <f t="shared" si="187"/>
        <v>69.478760515984291</v>
      </c>
      <c r="BG294" s="92">
        <f t="shared" si="199"/>
        <v>10952.4</v>
      </c>
      <c r="BH294" s="92">
        <f t="shared" si="199"/>
        <v>7323.2575099999995</v>
      </c>
      <c r="BI294" s="92">
        <f t="shared" si="12"/>
        <v>66.864408805375987</v>
      </c>
      <c r="BJ294" s="92">
        <f t="shared" si="199"/>
        <v>177.8</v>
      </c>
      <c r="BK294" s="92">
        <f t="shared" si="199"/>
        <v>0</v>
      </c>
      <c r="BL294" s="92">
        <f t="shared" si="188"/>
        <v>0</v>
      </c>
      <c r="BM294" s="92">
        <f t="shared" ref="BM294:BN294" si="201">SUM(BM295:BM303)</f>
        <v>10.7</v>
      </c>
      <c r="BN294" s="92">
        <f t="shared" si="201"/>
        <v>10.7</v>
      </c>
      <c r="BO294" s="92">
        <f t="shared" ref="BO294:BO295" si="202">BN294/BM294*100</f>
        <v>100</v>
      </c>
      <c r="BP294" s="92"/>
      <c r="BQ294" s="92"/>
      <c r="BR294" s="92"/>
    </row>
    <row r="295" spans="1:70" x14ac:dyDescent="0.25">
      <c r="A295" s="160" t="s">
        <v>344</v>
      </c>
      <c r="B295" s="94">
        <f t="shared" si="181"/>
        <v>212762.80000000005</v>
      </c>
      <c r="C295" s="94">
        <f t="shared" si="182"/>
        <v>147363.55724999998</v>
      </c>
      <c r="D295" s="78">
        <f t="shared" si="1"/>
        <v>69.261899754092326</v>
      </c>
      <c r="E295" s="78">
        <v>904.3</v>
      </c>
      <c r="F295" s="78">
        <v>661.65079000000003</v>
      </c>
      <c r="G295" s="78">
        <f t="shared" si="19"/>
        <v>73.167177927678878</v>
      </c>
      <c r="H295" s="78">
        <v>102</v>
      </c>
      <c r="I295" s="78">
        <v>69.502399999999994</v>
      </c>
      <c r="J295" s="78">
        <f t="shared" si="27"/>
        <v>68.139607843137256</v>
      </c>
      <c r="K295" s="78">
        <v>1849.7</v>
      </c>
      <c r="L295" s="78">
        <v>1329.5440700000001</v>
      </c>
      <c r="M295" s="78">
        <f t="shared" si="28"/>
        <v>71.878903065361953</v>
      </c>
      <c r="N295" s="78">
        <v>32476.6</v>
      </c>
      <c r="O295" s="78">
        <v>26103.312180000001</v>
      </c>
      <c r="P295" s="78">
        <f t="shared" si="8"/>
        <v>80.375754173774354</v>
      </c>
      <c r="Q295" s="78">
        <v>3235.4</v>
      </c>
      <c r="R295" s="78">
        <v>2058.1133500000001</v>
      </c>
      <c r="S295" s="78">
        <f t="shared" si="20"/>
        <v>63.612330778265438</v>
      </c>
      <c r="T295" s="78">
        <v>111.9</v>
      </c>
      <c r="U295" s="78">
        <v>77.443600000000004</v>
      </c>
      <c r="V295" s="78">
        <f t="shared" si="21"/>
        <v>69.207864164432536</v>
      </c>
      <c r="W295" s="78">
        <v>158915.1</v>
      </c>
      <c r="X295" s="78">
        <v>107317.56101999999</v>
      </c>
      <c r="Y295" s="78">
        <f t="shared" si="29"/>
        <v>67.531380605115558</v>
      </c>
      <c r="Z295" s="78">
        <v>713.1</v>
      </c>
      <c r="AA295" s="78">
        <v>431.53323999999998</v>
      </c>
      <c r="AB295" s="74">
        <f t="shared" si="185"/>
        <v>60.515108680409483</v>
      </c>
      <c r="AC295" s="74"/>
      <c r="AD295" s="78"/>
      <c r="AE295" s="78"/>
      <c r="AF295" s="78">
        <v>356.6</v>
      </c>
      <c r="AG295" s="78">
        <v>190.18248</v>
      </c>
      <c r="AH295" s="78">
        <f t="shared" si="30"/>
        <v>53.332159282108805</v>
      </c>
      <c r="AI295" s="78">
        <v>628.70000000000005</v>
      </c>
      <c r="AJ295" s="78">
        <v>330.13528000000002</v>
      </c>
      <c r="AK295" s="78">
        <f t="shared" si="31"/>
        <v>52.51078097661842</v>
      </c>
      <c r="AL295" s="78">
        <v>356.6</v>
      </c>
      <c r="AM295" s="78">
        <v>177.70435999999998</v>
      </c>
      <c r="AN295" s="78">
        <f t="shared" si="32"/>
        <v>49.832966909702741</v>
      </c>
      <c r="AO295" s="78">
        <v>356.6</v>
      </c>
      <c r="AP295" s="78">
        <v>175.45570999999998</v>
      </c>
      <c r="AQ295" s="78">
        <f t="shared" si="33"/>
        <v>49.202386427369596</v>
      </c>
      <c r="AR295" s="78">
        <v>921.7</v>
      </c>
      <c r="AS295" s="78">
        <v>691.2</v>
      </c>
      <c r="AT295" s="78">
        <f t="shared" si="34"/>
        <v>74.991862862102636</v>
      </c>
      <c r="AU295" s="78"/>
      <c r="AV295" s="78"/>
      <c r="AW295" s="78"/>
      <c r="AX295" s="78"/>
      <c r="AY295" s="78"/>
      <c r="AZ295" s="74"/>
      <c r="BA295" s="78">
        <v>337</v>
      </c>
      <c r="BB295" s="78">
        <v>168.5</v>
      </c>
      <c r="BC295" s="78">
        <f t="shared" si="35"/>
        <v>50</v>
      </c>
      <c r="BD295" s="78">
        <v>356.6</v>
      </c>
      <c r="BE295" s="78">
        <v>247.76126000000002</v>
      </c>
      <c r="BF295" s="78">
        <f t="shared" si="187"/>
        <v>69.478760515984291</v>
      </c>
      <c r="BG295" s="78">
        <v>10952.4</v>
      </c>
      <c r="BH295" s="78">
        <v>7323.2575099999995</v>
      </c>
      <c r="BI295" s="78">
        <f t="shared" si="12"/>
        <v>66.864408805375987</v>
      </c>
      <c r="BJ295" s="78">
        <v>177.8</v>
      </c>
      <c r="BK295" s="78">
        <v>0</v>
      </c>
      <c r="BL295" s="78">
        <f t="shared" si="188"/>
        <v>0</v>
      </c>
      <c r="BM295" s="78">
        <v>10.7</v>
      </c>
      <c r="BN295" s="78">
        <v>10.7</v>
      </c>
      <c r="BO295" s="78">
        <f t="shared" si="202"/>
        <v>100</v>
      </c>
      <c r="BP295" s="78"/>
      <c r="BQ295" s="78"/>
      <c r="BR295" s="78"/>
    </row>
    <row r="296" spans="1:70" x14ac:dyDescent="0.25">
      <c r="A296" s="160" t="s">
        <v>582</v>
      </c>
      <c r="B296" s="94">
        <f t="shared" si="181"/>
        <v>105.4</v>
      </c>
      <c r="C296" s="94">
        <f t="shared" si="182"/>
        <v>63.2575</v>
      </c>
      <c r="D296" s="74">
        <f t="shared" ref="D296:D303" si="203">C296/B296*100</f>
        <v>60.016603415559764</v>
      </c>
      <c r="E296" s="74"/>
      <c r="F296" s="74"/>
      <c r="G296" s="74"/>
      <c r="H296" s="74"/>
      <c r="I296" s="74"/>
      <c r="J296" s="74"/>
      <c r="K296" s="74"/>
      <c r="L296" s="74"/>
      <c r="M296" s="78"/>
      <c r="N296" s="74"/>
      <c r="O296" s="74"/>
      <c r="P296" s="78"/>
      <c r="Q296" s="74"/>
      <c r="R296" s="74"/>
      <c r="S296" s="74"/>
      <c r="T296" s="74"/>
      <c r="U296" s="74"/>
      <c r="V296" s="78"/>
      <c r="W296" s="74"/>
      <c r="X296" s="74"/>
      <c r="Y296" s="78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>
        <v>105.4</v>
      </c>
      <c r="AY296" s="74">
        <v>63.2575</v>
      </c>
      <c r="AZ296" s="74">
        <f t="shared" si="200"/>
        <v>60.016603415559764</v>
      </c>
      <c r="BA296" s="74"/>
      <c r="BB296" s="74"/>
      <c r="BC296" s="74"/>
      <c r="BD296" s="74"/>
      <c r="BE296" s="74"/>
      <c r="BF296" s="78"/>
      <c r="BG296" s="74"/>
      <c r="BH296" s="74"/>
      <c r="BI296" s="78"/>
      <c r="BJ296" s="74"/>
      <c r="BK296" s="74"/>
      <c r="BL296" s="78"/>
      <c r="BM296" s="74"/>
      <c r="BN296" s="74"/>
      <c r="BO296" s="78"/>
      <c r="BP296" s="74"/>
      <c r="BQ296" s="74"/>
      <c r="BR296" s="78"/>
    </row>
    <row r="297" spans="1:70" x14ac:dyDescent="0.25">
      <c r="A297" s="160" t="s">
        <v>583</v>
      </c>
      <c r="B297" s="94">
        <f t="shared" si="181"/>
        <v>105.4</v>
      </c>
      <c r="C297" s="94">
        <f t="shared" si="182"/>
        <v>67.634919999999994</v>
      </c>
      <c r="D297" s="74">
        <f t="shared" si="203"/>
        <v>64.1697533206831</v>
      </c>
      <c r="E297" s="74"/>
      <c r="F297" s="74"/>
      <c r="G297" s="74"/>
      <c r="H297" s="74"/>
      <c r="I297" s="74"/>
      <c r="J297" s="74"/>
      <c r="K297" s="74"/>
      <c r="L297" s="74"/>
      <c r="M297" s="78"/>
      <c r="N297" s="74"/>
      <c r="O297" s="74"/>
      <c r="P297" s="78"/>
      <c r="Q297" s="74"/>
      <c r="R297" s="74"/>
      <c r="S297" s="74"/>
      <c r="T297" s="74"/>
      <c r="U297" s="74"/>
      <c r="V297" s="78"/>
      <c r="W297" s="74"/>
      <c r="X297" s="74"/>
      <c r="Y297" s="78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>
        <v>105.4</v>
      </c>
      <c r="AY297" s="74">
        <v>67.634919999999994</v>
      </c>
      <c r="AZ297" s="74">
        <f t="shared" si="200"/>
        <v>64.1697533206831</v>
      </c>
      <c r="BA297" s="74"/>
      <c r="BB297" s="74"/>
      <c r="BC297" s="74"/>
      <c r="BD297" s="74"/>
      <c r="BE297" s="74"/>
      <c r="BF297" s="78"/>
      <c r="BG297" s="74"/>
      <c r="BH297" s="74"/>
      <c r="BI297" s="78"/>
      <c r="BJ297" s="74"/>
      <c r="BK297" s="74"/>
      <c r="BL297" s="78"/>
      <c r="BM297" s="74"/>
      <c r="BN297" s="74"/>
      <c r="BO297" s="78"/>
      <c r="BP297" s="74"/>
      <c r="BQ297" s="74"/>
      <c r="BR297" s="78"/>
    </row>
    <row r="298" spans="1:70" x14ac:dyDescent="0.25">
      <c r="A298" s="160" t="s">
        <v>584</v>
      </c>
      <c r="B298" s="94">
        <f t="shared" si="181"/>
        <v>105.4</v>
      </c>
      <c r="C298" s="94">
        <f t="shared" si="182"/>
        <v>60.05818</v>
      </c>
      <c r="D298" s="74">
        <f t="shared" si="203"/>
        <v>56.981195445920299</v>
      </c>
      <c r="E298" s="74"/>
      <c r="F298" s="74"/>
      <c r="G298" s="74"/>
      <c r="H298" s="74"/>
      <c r="I298" s="74"/>
      <c r="J298" s="74"/>
      <c r="K298" s="74"/>
      <c r="L298" s="74"/>
      <c r="M298" s="78"/>
      <c r="N298" s="74"/>
      <c r="O298" s="74"/>
      <c r="P298" s="78"/>
      <c r="Q298" s="74"/>
      <c r="R298" s="74"/>
      <c r="S298" s="74"/>
      <c r="T298" s="74"/>
      <c r="U298" s="74"/>
      <c r="V298" s="78"/>
      <c r="W298" s="74"/>
      <c r="X298" s="74"/>
      <c r="Y298" s="78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>
        <v>105.4</v>
      </c>
      <c r="AY298" s="74">
        <v>60.05818</v>
      </c>
      <c r="AZ298" s="74">
        <f t="shared" si="200"/>
        <v>56.981195445920299</v>
      </c>
      <c r="BA298" s="74"/>
      <c r="BB298" s="74"/>
      <c r="BC298" s="74"/>
      <c r="BD298" s="74"/>
      <c r="BE298" s="74"/>
      <c r="BF298" s="78"/>
      <c r="BG298" s="74"/>
      <c r="BH298" s="74"/>
      <c r="BI298" s="78"/>
      <c r="BJ298" s="74"/>
      <c r="BK298" s="74"/>
      <c r="BL298" s="78"/>
      <c r="BM298" s="74"/>
      <c r="BN298" s="74"/>
      <c r="BO298" s="78"/>
      <c r="BP298" s="74"/>
      <c r="BQ298" s="74"/>
      <c r="BR298" s="78"/>
    </row>
    <row r="299" spans="1:70" x14ac:dyDescent="0.25">
      <c r="A299" s="160" t="s">
        <v>382</v>
      </c>
      <c r="B299" s="94">
        <f t="shared" si="181"/>
        <v>263.60000000000002</v>
      </c>
      <c r="C299" s="94">
        <f t="shared" si="182"/>
        <v>143.27698999999998</v>
      </c>
      <c r="D299" s="74">
        <f t="shared" si="203"/>
        <v>54.353941578148699</v>
      </c>
      <c r="E299" s="74"/>
      <c r="F299" s="74"/>
      <c r="G299" s="74"/>
      <c r="H299" s="74"/>
      <c r="I299" s="74"/>
      <c r="J299" s="74"/>
      <c r="K299" s="74"/>
      <c r="L299" s="74"/>
      <c r="M299" s="78"/>
      <c r="N299" s="74"/>
      <c r="O299" s="74"/>
      <c r="P299" s="78"/>
      <c r="Q299" s="74"/>
      <c r="R299" s="74"/>
      <c r="S299" s="74"/>
      <c r="T299" s="74"/>
      <c r="U299" s="74"/>
      <c r="V299" s="78"/>
      <c r="W299" s="74"/>
      <c r="X299" s="74"/>
      <c r="Y299" s="78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>
        <v>263.60000000000002</v>
      </c>
      <c r="AY299" s="74">
        <v>143.27698999999998</v>
      </c>
      <c r="AZ299" s="74">
        <f t="shared" si="200"/>
        <v>54.353941578148699</v>
      </c>
      <c r="BA299" s="74"/>
      <c r="BB299" s="74"/>
      <c r="BC299" s="74"/>
      <c r="BD299" s="74"/>
      <c r="BE299" s="74"/>
      <c r="BF299" s="78"/>
      <c r="BG299" s="74"/>
      <c r="BH299" s="74"/>
      <c r="BI299" s="78"/>
      <c r="BJ299" s="74"/>
      <c r="BK299" s="74"/>
      <c r="BL299" s="78"/>
      <c r="BM299" s="74"/>
      <c r="BN299" s="74"/>
      <c r="BO299" s="78"/>
      <c r="BP299" s="74"/>
      <c r="BQ299" s="74"/>
      <c r="BR299" s="78"/>
    </row>
    <row r="300" spans="1:70" x14ac:dyDescent="0.25">
      <c r="A300" s="160" t="s">
        <v>366</v>
      </c>
      <c r="B300" s="94">
        <f t="shared" si="181"/>
        <v>263.60000000000002</v>
      </c>
      <c r="C300" s="94">
        <f t="shared" si="182"/>
        <v>151.27007</v>
      </c>
      <c r="D300" s="74">
        <f t="shared" si="203"/>
        <v>57.386217754172989</v>
      </c>
      <c r="E300" s="74"/>
      <c r="F300" s="74"/>
      <c r="G300" s="74"/>
      <c r="H300" s="74"/>
      <c r="I300" s="74"/>
      <c r="J300" s="74"/>
      <c r="K300" s="74"/>
      <c r="L300" s="74"/>
      <c r="M300" s="78"/>
      <c r="N300" s="74"/>
      <c r="O300" s="74"/>
      <c r="P300" s="78"/>
      <c r="Q300" s="74"/>
      <c r="R300" s="74"/>
      <c r="S300" s="74"/>
      <c r="T300" s="74"/>
      <c r="U300" s="74"/>
      <c r="V300" s="78"/>
      <c r="W300" s="74"/>
      <c r="X300" s="74"/>
      <c r="Y300" s="78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>
        <v>263.60000000000002</v>
      </c>
      <c r="AY300" s="74">
        <v>151.27007</v>
      </c>
      <c r="AZ300" s="74">
        <f t="shared" si="200"/>
        <v>57.386217754172989</v>
      </c>
      <c r="BA300" s="74"/>
      <c r="BB300" s="74"/>
      <c r="BC300" s="74"/>
      <c r="BD300" s="74"/>
      <c r="BE300" s="74"/>
      <c r="BF300" s="78"/>
      <c r="BG300" s="74"/>
      <c r="BH300" s="74"/>
      <c r="BI300" s="78"/>
      <c r="BJ300" s="74"/>
      <c r="BK300" s="74"/>
      <c r="BL300" s="78"/>
      <c r="BM300" s="74"/>
      <c r="BN300" s="74"/>
      <c r="BO300" s="78"/>
      <c r="BP300" s="74"/>
      <c r="BQ300" s="74"/>
      <c r="BR300" s="78"/>
    </row>
    <row r="301" spans="1:70" x14ac:dyDescent="0.25">
      <c r="A301" s="160" t="s">
        <v>585</v>
      </c>
      <c r="B301" s="94">
        <f t="shared" si="181"/>
        <v>105.4</v>
      </c>
      <c r="C301" s="94">
        <f t="shared" si="182"/>
        <v>61.347279999999998</v>
      </c>
      <c r="D301" s="74">
        <f t="shared" si="203"/>
        <v>58.204250474383301</v>
      </c>
      <c r="E301" s="74"/>
      <c r="F301" s="74"/>
      <c r="G301" s="74"/>
      <c r="H301" s="74"/>
      <c r="I301" s="74"/>
      <c r="J301" s="74"/>
      <c r="K301" s="74"/>
      <c r="L301" s="74"/>
      <c r="M301" s="78"/>
      <c r="N301" s="74"/>
      <c r="O301" s="74"/>
      <c r="P301" s="78"/>
      <c r="Q301" s="74"/>
      <c r="R301" s="74"/>
      <c r="S301" s="74"/>
      <c r="T301" s="74"/>
      <c r="U301" s="74"/>
      <c r="V301" s="78"/>
      <c r="W301" s="74"/>
      <c r="X301" s="74"/>
      <c r="Y301" s="78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>
        <v>105.4</v>
      </c>
      <c r="AY301" s="74">
        <v>61.347279999999998</v>
      </c>
      <c r="AZ301" s="74">
        <f t="shared" si="200"/>
        <v>58.204250474383301</v>
      </c>
      <c r="BA301" s="74"/>
      <c r="BB301" s="74"/>
      <c r="BC301" s="74"/>
      <c r="BD301" s="74"/>
      <c r="BE301" s="74"/>
      <c r="BF301" s="78"/>
      <c r="BG301" s="74"/>
      <c r="BH301" s="74"/>
      <c r="BI301" s="78"/>
      <c r="BJ301" s="74"/>
      <c r="BK301" s="74"/>
      <c r="BL301" s="78"/>
      <c r="BM301" s="74"/>
      <c r="BN301" s="74"/>
      <c r="BO301" s="78"/>
      <c r="BP301" s="74"/>
      <c r="BQ301" s="74"/>
      <c r="BR301" s="78"/>
    </row>
    <row r="302" spans="1:70" x14ac:dyDescent="0.25">
      <c r="A302" s="160" t="s">
        <v>412</v>
      </c>
      <c r="B302" s="94">
        <f t="shared" si="181"/>
        <v>263.60000000000002</v>
      </c>
      <c r="C302" s="94">
        <f t="shared" si="182"/>
        <v>146.20411999999999</v>
      </c>
      <c r="D302" s="74">
        <f t="shared" si="203"/>
        <v>55.464385432473442</v>
      </c>
      <c r="E302" s="74"/>
      <c r="F302" s="74"/>
      <c r="G302" s="74"/>
      <c r="H302" s="74"/>
      <c r="I302" s="74"/>
      <c r="J302" s="74"/>
      <c r="K302" s="74"/>
      <c r="L302" s="74"/>
      <c r="M302" s="78"/>
      <c r="N302" s="74"/>
      <c r="O302" s="74"/>
      <c r="P302" s="78"/>
      <c r="Q302" s="74"/>
      <c r="R302" s="74"/>
      <c r="S302" s="74"/>
      <c r="T302" s="74"/>
      <c r="U302" s="74"/>
      <c r="V302" s="78"/>
      <c r="W302" s="74"/>
      <c r="X302" s="74"/>
      <c r="Y302" s="78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>
        <v>263.60000000000002</v>
      </c>
      <c r="AY302" s="74">
        <v>146.20411999999999</v>
      </c>
      <c r="AZ302" s="74">
        <f t="shared" si="200"/>
        <v>55.464385432473442</v>
      </c>
      <c r="BA302" s="74"/>
      <c r="BB302" s="74"/>
      <c r="BC302" s="74"/>
      <c r="BD302" s="74"/>
      <c r="BE302" s="74"/>
      <c r="BF302" s="78"/>
      <c r="BG302" s="74"/>
      <c r="BH302" s="74"/>
      <c r="BI302" s="78"/>
      <c r="BJ302" s="74"/>
      <c r="BK302" s="74"/>
      <c r="BL302" s="78"/>
      <c r="BM302" s="74"/>
      <c r="BN302" s="74"/>
      <c r="BO302" s="78"/>
      <c r="BP302" s="74"/>
      <c r="BQ302" s="74"/>
      <c r="BR302" s="78"/>
    </row>
    <row r="303" spans="1:70" x14ac:dyDescent="0.25">
      <c r="A303" s="160" t="s">
        <v>645</v>
      </c>
      <c r="B303" s="94">
        <f t="shared" si="181"/>
        <v>105.4</v>
      </c>
      <c r="C303" s="94">
        <f t="shared" si="182"/>
        <v>63.318460000000002</v>
      </c>
      <c r="D303" s="74">
        <f t="shared" si="203"/>
        <v>60.074440227703988</v>
      </c>
      <c r="E303" s="74"/>
      <c r="F303" s="74"/>
      <c r="G303" s="74"/>
      <c r="H303" s="74"/>
      <c r="I303" s="74"/>
      <c r="J303" s="74"/>
      <c r="K303" s="74"/>
      <c r="L303" s="74"/>
      <c r="M303" s="78"/>
      <c r="N303" s="74"/>
      <c r="O303" s="74"/>
      <c r="P303" s="78"/>
      <c r="Q303" s="74"/>
      <c r="R303" s="74"/>
      <c r="S303" s="74"/>
      <c r="T303" s="74"/>
      <c r="U303" s="74"/>
      <c r="V303" s="78"/>
      <c r="W303" s="74"/>
      <c r="X303" s="74"/>
      <c r="Y303" s="78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>
        <v>105.4</v>
      </c>
      <c r="AY303" s="74">
        <v>63.318460000000002</v>
      </c>
      <c r="AZ303" s="74">
        <f t="shared" si="200"/>
        <v>60.074440227703988</v>
      </c>
      <c r="BA303" s="74"/>
      <c r="BB303" s="74"/>
      <c r="BC303" s="74"/>
      <c r="BD303" s="74"/>
      <c r="BE303" s="74"/>
      <c r="BF303" s="78"/>
      <c r="BG303" s="74"/>
      <c r="BH303" s="74"/>
      <c r="BI303" s="78"/>
      <c r="BJ303" s="74"/>
      <c r="BK303" s="74"/>
      <c r="BL303" s="78"/>
      <c r="BM303" s="74"/>
      <c r="BN303" s="74"/>
      <c r="BO303" s="78"/>
      <c r="BP303" s="74"/>
      <c r="BQ303" s="74"/>
      <c r="BR303" s="78"/>
    </row>
    <row r="304" spans="1:70" s="118" customFormat="1" ht="31.5" x14ac:dyDescent="0.25">
      <c r="A304" s="162" t="s">
        <v>417</v>
      </c>
      <c r="B304" s="103">
        <f t="shared" si="181"/>
        <v>136781.40000000002</v>
      </c>
      <c r="C304" s="103">
        <f t="shared" si="182"/>
        <v>94302.261300000013</v>
      </c>
      <c r="D304" s="92">
        <f t="shared" ref="D304" si="204">C304/B304*100</f>
        <v>68.943775469471717</v>
      </c>
      <c r="E304" s="92">
        <f>SUM(E305:E312)</f>
        <v>582.5</v>
      </c>
      <c r="F304" s="92">
        <f t="shared" ref="F304:BK304" si="205">SUM(F305:F312)</f>
        <v>386.75822999999997</v>
      </c>
      <c r="G304" s="92">
        <f t="shared" si="19"/>
        <v>66.396262660944203</v>
      </c>
      <c r="H304" s="92">
        <f t="shared" si="205"/>
        <v>77.8</v>
      </c>
      <c r="I304" s="92">
        <f t="shared" si="205"/>
        <v>51.896980000000006</v>
      </c>
      <c r="J304" s="92">
        <f t="shared" si="27"/>
        <v>66.705629820051428</v>
      </c>
      <c r="K304" s="92">
        <f t="shared" si="205"/>
        <v>1003.3</v>
      </c>
      <c r="L304" s="92">
        <f t="shared" si="205"/>
        <v>320.26039000000003</v>
      </c>
      <c r="M304" s="92">
        <f t="shared" si="28"/>
        <v>31.920700687730491</v>
      </c>
      <c r="N304" s="92">
        <f t="shared" si="205"/>
        <v>16254.4</v>
      </c>
      <c r="O304" s="92">
        <f t="shared" si="205"/>
        <v>14192.90929</v>
      </c>
      <c r="P304" s="92">
        <f t="shared" si="8"/>
        <v>87.3173373978738</v>
      </c>
      <c r="Q304" s="92">
        <f t="shared" si="205"/>
        <v>1893.1</v>
      </c>
      <c r="R304" s="92">
        <f t="shared" si="205"/>
        <v>1166.0189499999999</v>
      </c>
      <c r="S304" s="92">
        <f t="shared" si="20"/>
        <v>61.593098621308961</v>
      </c>
      <c r="T304" s="92">
        <f t="shared" si="205"/>
        <v>56</v>
      </c>
      <c r="U304" s="92">
        <f t="shared" si="205"/>
        <v>38.607339999999994</v>
      </c>
      <c r="V304" s="92">
        <f t="shared" si="21"/>
        <v>68.941678571428554</v>
      </c>
      <c r="W304" s="92">
        <f t="shared" si="205"/>
        <v>103584.1</v>
      </c>
      <c r="X304" s="92">
        <f t="shared" si="205"/>
        <v>69658.297470000005</v>
      </c>
      <c r="Y304" s="92">
        <f t="shared" si="29"/>
        <v>67.24805976013694</v>
      </c>
      <c r="Z304" s="92">
        <f t="shared" si="205"/>
        <v>356.6</v>
      </c>
      <c r="AA304" s="92">
        <f t="shared" si="205"/>
        <v>247.99905999999999</v>
      </c>
      <c r="AB304" s="91">
        <f t="shared" si="185"/>
        <v>69.545445877734153</v>
      </c>
      <c r="AC304" s="92">
        <f t="shared" si="205"/>
        <v>0</v>
      </c>
      <c r="AD304" s="92">
        <f t="shared" si="205"/>
        <v>0</v>
      </c>
      <c r="AE304" s="92">
        <f t="shared" si="205"/>
        <v>0</v>
      </c>
      <c r="AF304" s="92">
        <f t="shared" si="205"/>
        <v>356.6</v>
      </c>
      <c r="AG304" s="92">
        <f t="shared" si="205"/>
        <v>238.09723000000002</v>
      </c>
      <c r="AH304" s="92">
        <f t="shared" si="205"/>
        <v>66.768712843522167</v>
      </c>
      <c r="AI304" s="92">
        <f t="shared" si="205"/>
        <v>1135.5999999999999</v>
      </c>
      <c r="AJ304" s="92">
        <f t="shared" si="205"/>
        <v>433.03818000000001</v>
      </c>
      <c r="AK304" s="92">
        <f t="shared" si="205"/>
        <v>38.132985206058471</v>
      </c>
      <c r="AL304" s="92">
        <f t="shared" si="205"/>
        <v>356.6</v>
      </c>
      <c r="AM304" s="92">
        <f t="shared" si="205"/>
        <v>216.7347</v>
      </c>
      <c r="AN304" s="92">
        <f t="shared" si="205"/>
        <v>60.778098710039252</v>
      </c>
      <c r="AO304" s="92">
        <f t="shared" si="205"/>
        <v>356.6</v>
      </c>
      <c r="AP304" s="92">
        <f t="shared" si="205"/>
        <v>263.95</v>
      </c>
      <c r="AQ304" s="92">
        <f t="shared" si="205"/>
        <v>74.018508132361177</v>
      </c>
      <c r="AR304" s="92">
        <f t="shared" si="205"/>
        <v>734.4</v>
      </c>
      <c r="AS304" s="92">
        <f t="shared" si="205"/>
        <v>550.79999999999995</v>
      </c>
      <c r="AT304" s="92">
        <f t="shared" si="34"/>
        <v>75</v>
      </c>
      <c r="AU304" s="92">
        <f t="shared" si="205"/>
        <v>0</v>
      </c>
      <c r="AV304" s="92">
        <f t="shared" si="205"/>
        <v>0</v>
      </c>
      <c r="AW304" s="92">
        <f t="shared" si="205"/>
        <v>0</v>
      </c>
      <c r="AX304" s="92">
        <f t="shared" si="205"/>
        <v>790.6</v>
      </c>
      <c r="AY304" s="92">
        <f t="shared" si="205"/>
        <v>516.44245000000001</v>
      </c>
      <c r="AZ304" s="91">
        <f t="shared" si="200"/>
        <v>65.322849734378948</v>
      </c>
      <c r="BA304" s="92">
        <f t="shared" si="205"/>
        <v>337</v>
      </c>
      <c r="BB304" s="92">
        <f t="shared" si="205"/>
        <v>163.29443000000001</v>
      </c>
      <c r="BC304" s="92">
        <f t="shared" si="205"/>
        <v>48.455320474777452</v>
      </c>
      <c r="BD304" s="92">
        <f t="shared" si="205"/>
        <v>356.6</v>
      </c>
      <c r="BE304" s="92">
        <f t="shared" si="205"/>
        <v>245.79597000000001</v>
      </c>
      <c r="BF304" s="92">
        <f t="shared" si="187"/>
        <v>68.927641615255183</v>
      </c>
      <c r="BG304" s="92">
        <f t="shared" si="205"/>
        <v>8509.7999999999993</v>
      </c>
      <c r="BH304" s="92">
        <f t="shared" si="205"/>
        <v>5604.4606299999996</v>
      </c>
      <c r="BI304" s="92">
        <f t="shared" si="12"/>
        <v>65.85889950410116</v>
      </c>
      <c r="BJ304" s="92">
        <f t="shared" si="205"/>
        <v>32.9</v>
      </c>
      <c r="BK304" s="92">
        <f t="shared" si="205"/>
        <v>0</v>
      </c>
      <c r="BL304" s="92">
        <f t="shared" si="188"/>
        <v>0</v>
      </c>
      <c r="BM304" s="92">
        <f t="shared" ref="BM304:BN304" si="206">SUM(BM305:BM312)</f>
        <v>6.9</v>
      </c>
      <c r="BN304" s="92">
        <f t="shared" si="206"/>
        <v>6.9</v>
      </c>
      <c r="BO304" s="92">
        <f t="shared" ref="BO304:BO305" si="207">BN304/BM304*100</f>
        <v>100</v>
      </c>
      <c r="BP304" s="92"/>
      <c r="BQ304" s="92"/>
      <c r="BR304" s="92"/>
    </row>
    <row r="305" spans="1:70" ht="18" customHeight="1" x14ac:dyDescent="0.25">
      <c r="A305" s="160" t="s">
        <v>343</v>
      </c>
      <c r="B305" s="94">
        <f t="shared" si="181"/>
        <v>135990.80000000002</v>
      </c>
      <c r="C305" s="94">
        <f t="shared" si="182"/>
        <v>93785.818850000011</v>
      </c>
      <c r="D305" s="78">
        <f t="shared" si="1"/>
        <v>68.964826186771461</v>
      </c>
      <c r="E305" s="78">
        <v>582.5</v>
      </c>
      <c r="F305" s="78">
        <v>386.75822999999997</v>
      </c>
      <c r="G305" s="78">
        <f t="shared" si="19"/>
        <v>66.396262660944203</v>
      </c>
      <c r="H305" s="78">
        <v>77.8</v>
      </c>
      <c r="I305" s="78">
        <v>51.896980000000006</v>
      </c>
      <c r="J305" s="78">
        <f t="shared" si="27"/>
        <v>66.705629820051428</v>
      </c>
      <c r="K305" s="78">
        <v>1003.3</v>
      </c>
      <c r="L305" s="78">
        <v>320.26039000000003</v>
      </c>
      <c r="M305" s="78">
        <f t="shared" si="28"/>
        <v>31.920700687730491</v>
      </c>
      <c r="N305" s="78">
        <v>16254.4</v>
      </c>
      <c r="O305" s="78">
        <v>14192.90929</v>
      </c>
      <c r="P305" s="78">
        <f t="shared" si="8"/>
        <v>87.3173373978738</v>
      </c>
      <c r="Q305" s="78">
        <v>1893.1</v>
      </c>
      <c r="R305" s="78">
        <v>1166.0189499999999</v>
      </c>
      <c r="S305" s="78">
        <f t="shared" si="20"/>
        <v>61.593098621308961</v>
      </c>
      <c r="T305" s="78">
        <v>56</v>
      </c>
      <c r="U305" s="78">
        <v>38.607339999999994</v>
      </c>
      <c r="V305" s="78">
        <f t="shared" si="21"/>
        <v>68.941678571428554</v>
      </c>
      <c r="W305" s="78">
        <v>103584.1</v>
      </c>
      <c r="X305" s="78">
        <v>69658.297470000005</v>
      </c>
      <c r="Y305" s="78">
        <f t="shared" si="29"/>
        <v>67.24805976013694</v>
      </c>
      <c r="Z305" s="78">
        <v>356.6</v>
      </c>
      <c r="AA305" s="78">
        <v>247.99905999999999</v>
      </c>
      <c r="AB305" s="74">
        <f t="shared" si="185"/>
        <v>69.545445877734153</v>
      </c>
      <c r="AC305" s="78"/>
      <c r="AD305" s="78"/>
      <c r="AE305" s="78"/>
      <c r="AF305" s="78">
        <v>356.6</v>
      </c>
      <c r="AG305" s="78">
        <v>238.09723000000002</v>
      </c>
      <c r="AH305" s="78">
        <f t="shared" si="30"/>
        <v>66.768712843522167</v>
      </c>
      <c r="AI305" s="78">
        <v>1135.5999999999999</v>
      </c>
      <c r="AJ305" s="78">
        <v>433.03818000000001</v>
      </c>
      <c r="AK305" s="78">
        <f t="shared" si="31"/>
        <v>38.132985206058471</v>
      </c>
      <c r="AL305" s="78">
        <v>356.6</v>
      </c>
      <c r="AM305" s="78">
        <v>216.7347</v>
      </c>
      <c r="AN305" s="78">
        <f t="shared" si="32"/>
        <v>60.778098710039252</v>
      </c>
      <c r="AO305" s="78">
        <v>356.6</v>
      </c>
      <c r="AP305" s="78">
        <v>263.95</v>
      </c>
      <c r="AQ305" s="78">
        <f t="shared" si="33"/>
        <v>74.018508132361177</v>
      </c>
      <c r="AR305" s="78">
        <v>734.4</v>
      </c>
      <c r="AS305" s="78">
        <v>550.79999999999995</v>
      </c>
      <c r="AT305" s="78">
        <f t="shared" si="34"/>
        <v>75</v>
      </c>
      <c r="AU305" s="78"/>
      <c r="AV305" s="78"/>
      <c r="AW305" s="78"/>
      <c r="AX305" s="78"/>
      <c r="AY305" s="78"/>
      <c r="AZ305" s="74"/>
      <c r="BA305" s="78">
        <v>337</v>
      </c>
      <c r="BB305" s="78">
        <v>163.29443000000001</v>
      </c>
      <c r="BC305" s="78">
        <f t="shared" si="35"/>
        <v>48.455320474777452</v>
      </c>
      <c r="BD305" s="78">
        <v>356.6</v>
      </c>
      <c r="BE305" s="78">
        <v>245.79597000000001</v>
      </c>
      <c r="BF305" s="78">
        <f t="shared" si="187"/>
        <v>68.927641615255183</v>
      </c>
      <c r="BG305" s="78">
        <v>8509.7999999999993</v>
      </c>
      <c r="BH305" s="78">
        <v>5604.4606299999996</v>
      </c>
      <c r="BI305" s="78">
        <f t="shared" si="12"/>
        <v>65.85889950410116</v>
      </c>
      <c r="BJ305" s="78">
        <v>32.9</v>
      </c>
      <c r="BK305" s="78">
        <v>0</v>
      </c>
      <c r="BL305" s="78">
        <f t="shared" si="188"/>
        <v>0</v>
      </c>
      <c r="BM305" s="78">
        <v>6.9</v>
      </c>
      <c r="BN305" s="78">
        <v>6.9</v>
      </c>
      <c r="BO305" s="78">
        <f t="shared" si="207"/>
        <v>100</v>
      </c>
      <c r="BP305" s="78"/>
      <c r="BQ305" s="78"/>
      <c r="BR305" s="78"/>
    </row>
    <row r="306" spans="1:70" x14ac:dyDescent="0.25">
      <c r="A306" s="160" t="s">
        <v>442</v>
      </c>
      <c r="B306" s="94">
        <f t="shared" si="181"/>
        <v>0</v>
      </c>
      <c r="C306" s="94">
        <f t="shared" si="182"/>
        <v>0</v>
      </c>
      <c r="D306" s="74"/>
      <c r="E306" s="74"/>
      <c r="F306" s="74"/>
      <c r="G306" s="74"/>
      <c r="H306" s="74"/>
      <c r="I306" s="74"/>
      <c r="J306" s="78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8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8"/>
      <c r="BG306" s="74"/>
      <c r="BH306" s="74"/>
      <c r="BI306" s="74"/>
      <c r="BJ306" s="74"/>
      <c r="BK306" s="74"/>
      <c r="BL306" s="78"/>
      <c r="BM306" s="74"/>
      <c r="BN306" s="74"/>
      <c r="BO306" s="78"/>
      <c r="BP306" s="74"/>
      <c r="BQ306" s="74"/>
      <c r="BR306" s="78"/>
    </row>
    <row r="307" spans="1:70" x14ac:dyDescent="0.25">
      <c r="A307" s="160" t="s">
        <v>646</v>
      </c>
      <c r="B307" s="94">
        <f t="shared" si="181"/>
        <v>105.4</v>
      </c>
      <c r="C307" s="94">
        <f t="shared" si="182"/>
        <v>69.022120000000001</v>
      </c>
      <c r="D307" s="74">
        <f t="shared" ref="D307:D312" si="208">C307/B307*100</f>
        <v>65.485882352941175</v>
      </c>
      <c r="E307" s="74"/>
      <c r="F307" s="74"/>
      <c r="G307" s="74"/>
      <c r="H307" s="74"/>
      <c r="I307" s="74"/>
      <c r="J307" s="78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8"/>
      <c r="AU307" s="74"/>
      <c r="AV307" s="74"/>
      <c r="AW307" s="74"/>
      <c r="AX307" s="74">
        <v>105.4</v>
      </c>
      <c r="AY307" s="74">
        <v>69.022120000000001</v>
      </c>
      <c r="AZ307" s="74">
        <f t="shared" ref="AZ307:AZ312" si="209">AY307/AX307*100</f>
        <v>65.485882352941175</v>
      </c>
      <c r="BA307" s="74"/>
      <c r="BB307" s="74"/>
      <c r="BC307" s="74"/>
      <c r="BD307" s="74"/>
      <c r="BE307" s="74"/>
      <c r="BF307" s="78"/>
      <c r="BG307" s="74"/>
      <c r="BH307" s="74"/>
      <c r="BI307" s="74"/>
      <c r="BJ307" s="74"/>
      <c r="BK307" s="74"/>
      <c r="BL307" s="78"/>
      <c r="BM307" s="74"/>
      <c r="BN307" s="74"/>
      <c r="BO307" s="78"/>
      <c r="BP307" s="74"/>
      <c r="BQ307" s="74"/>
      <c r="BR307" s="78"/>
    </row>
    <row r="308" spans="1:70" x14ac:dyDescent="0.25">
      <c r="A308" s="160" t="s">
        <v>587</v>
      </c>
      <c r="B308" s="94">
        <f t="shared" si="181"/>
        <v>105.4</v>
      </c>
      <c r="C308" s="94">
        <f t="shared" si="182"/>
        <v>69.615780000000001</v>
      </c>
      <c r="D308" s="74">
        <f t="shared" si="208"/>
        <v>66.049127134724856</v>
      </c>
      <c r="E308" s="74"/>
      <c r="F308" s="74"/>
      <c r="G308" s="74"/>
      <c r="H308" s="74"/>
      <c r="I308" s="74"/>
      <c r="J308" s="78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8"/>
      <c r="AU308" s="74"/>
      <c r="AV308" s="74"/>
      <c r="AW308" s="74"/>
      <c r="AX308" s="74">
        <v>105.4</v>
      </c>
      <c r="AY308" s="74">
        <v>69.615780000000001</v>
      </c>
      <c r="AZ308" s="74">
        <f t="shared" si="209"/>
        <v>66.049127134724856</v>
      </c>
      <c r="BA308" s="74"/>
      <c r="BB308" s="74"/>
      <c r="BC308" s="74"/>
      <c r="BD308" s="74"/>
      <c r="BE308" s="74"/>
      <c r="BF308" s="78"/>
      <c r="BG308" s="74"/>
      <c r="BH308" s="74"/>
      <c r="BI308" s="74"/>
      <c r="BJ308" s="74"/>
      <c r="BK308" s="74"/>
      <c r="BL308" s="78"/>
      <c r="BM308" s="74"/>
      <c r="BN308" s="74"/>
      <c r="BO308" s="78"/>
      <c r="BP308" s="74"/>
      <c r="BQ308" s="74"/>
      <c r="BR308" s="78"/>
    </row>
    <row r="309" spans="1:70" x14ac:dyDescent="0.25">
      <c r="A309" s="160" t="s">
        <v>590</v>
      </c>
      <c r="B309" s="94">
        <f t="shared" si="181"/>
        <v>105.4</v>
      </c>
      <c r="C309" s="94">
        <f t="shared" si="182"/>
        <v>64.815209999999993</v>
      </c>
      <c r="D309" s="74">
        <f t="shared" si="208"/>
        <v>61.494506641366208</v>
      </c>
      <c r="E309" s="74"/>
      <c r="F309" s="74"/>
      <c r="G309" s="74"/>
      <c r="H309" s="74"/>
      <c r="I309" s="74"/>
      <c r="J309" s="78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8"/>
      <c r="AU309" s="74"/>
      <c r="AV309" s="74"/>
      <c r="AW309" s="74"/>
      <c r="AX309" s="74">
        <v>105.4</v>
      </c>
      <c r="AY309" s="74">
        <v>64.815209999999993</v>
      </c>
      <c r="AZ309" s="74">
        <f t="shared" si="209"/>
        <v>61.494506641366208</v>
      </c>
      <c r="BA309" s="74"/>
      <c r="BB309" s="74"/>
      <c r="BC309" s="74"/>
      <c r="BD309" s="74"/>
      <c r="BE309" s="74"/>
      <c r="BF309" s="78"/>
      <c r="BG309" s="74"/>
      <c r="BH309" s="74"/>
      <c r="BI309" s="74"/>
      <c r="BJ309" s="74"/>
      <c r="BK309" s="74"/>
      <c r="BL309" s="78"/>
      <c r="BM309" s="74"/>
      <c r="BN309" s="74"/>
      <c r="BO309" s="78"/>
      <c r="BP309" s="74"/>
      <c r="BQ309" s="74"/>
      <c r="BR309" s="78"/>
    </row>
    <row r="310" spans="1:70" x14ac:dyDescent="0.25">
      <c r="A310" s="160" t="s">
        <v>588</v>
      </c>
      <c r="B310" s="94">
        <f t="shared" si="181"/>
        <v>105.4</v>
      </c>
      <c r="C310" s="94">
        <f t="shared" si="182"/>
        <v>67.549229999999994</v>
      </c>
      <c r="D310" s="74">
        <f t="shared" si="208"/>
        <v>64.088453510436423</v>
      </c>
      <c r="E310" s="74"/>
      <c r="F310" s="74"/>
      <c r="G310" s="74"/>
      <c r="H310" s="74"/>
      <c r="I310" s="74"/>
      <c r="J310" s="78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8"/>
      <c r="AU310" s="74"/>
      <c r="AV310" s="74"/>
      <c r="AW310" s="74"/>
      <c r="AX310" s="74">
        <v>105.4</v>
      </c>
      <c r="AY310" s="74">
        <v>67.549229999999994</v>
      </c>
      <c r="AZ310" s="74">
        <f t="shared" si="209"/>
        <v>64.088453510436423</v>
      </c>
      <c r="BA310" s="74"/>
      <c r="BB310" s="74"/>
      <c r="BC310" s="74"/>
      <c r="BD310" s="74"/>
      <c r="BE310" s="74"/>
      <c r="BF310" s="78"/>
      <c r="BG310" s="74"/>
      <c r="BH310" s="74"/>
      <c r="BI310" s="74"/>
      <c r="BJ310" s="74"/>
      <c r="BK310" s="74"/>
      <c r="BL310" s="78"/>
      <c r="BM310" s="74"/>
      <c r="BN310" s="74"/>
      <c r="BO310" s="78"/>
      <c r="BP310" s="74"/>
      <c r="BQ310" s="74"/>
      <c r="BR310" s="78"/>
    </row>
    <row r="311" spans="1:70" x14ac:dyDescent="0.25">
      <c r="A311" s="160" t="s">
        <v>416</v>
      </c>
      <c r="B311" s="94">
        <f t="shared" si="181"/>
        <v>263.60000000000002</v>
      </c>
      <c r="C311" s="94">
        <f t="shared" si="182"/>
        <v>174.65991</v>
      </c>
      <c r="D311" s="74">
        <f t="shared" si="208"/>
        <v>66.259449924127452</v>
      </c>
      <c r="E311" s="74"/>
      <c r="F311" s="74"/>
      <c r="G311" s="74"/>
      <c r="H311" s="74"/>
      <c r="I311" s="74"/>
      <c r="J311" s="78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8"/>
      <c r="AU311" s="74"/>
      <c r="AV311" s="74"/>
      <c r="AW311" s="74"/>
      <c r="AX311" s="74">
        <v>263.60000000000002</v>
      </c>
      <c r="AY311" s="74">
        <v>174.65991</v>
      </c>
      <c r="AZ311" s="74">
        <f t="shared" si="209"/>
        <v>66.259449924127452</v>
      </c>
      <c r="BA311" s="74"/>
      <c r="BB311" s="74"/>
      <c r="BC311" s="74"/>
      <c r="BD311" s="74"/>
      <c r="BE311" s="74"/>
      <c r="BF311" s="78"/>
      <c r="BG311" s="74"/>
      <c r="BH311" s="74"/>
      <c r="BI311" s="74"/>
      <c r="BJ311" s="74"/>
      <c r="BK311" s="74"/>
      <c r="BL311" s="78"/>
      <c r="BM311" s="74"/>
      <c r="BN311" s="74"/>
      <c r="BO311" s="78"/>
      <c r="BP311" s="74"/>
      <c r="BQ311" s="74"/>
      <c r="BR311" s="78"/>
    </row>
    <row r="312" spans="1:70" x14ac:dyDescent="0.25">
      <c r="A312" s="160" t="s">
        <v>589</v>
      </c>
      <c r="B312" s="94">
        <f t="shared" si="181"/>
        <v>105.4</v>
      </c>
      <c r="C312" s="94">
        <f t="shared" si="182"/>
        <v>70.780199999999994</v>
      </c>
      <c r="D312" s="74">
        <f t="shared" si="208"/>
        <v>67.153889943073992</v>
      </c>
      <c r="E312" s="74"/>
      <c r="F312" s="74"/>
      <c r="G312" s="74"/>
      <c r="H312" s="74"/>
      <c r="I312" s="74"/>
      <c r="J312" s="78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8"/>
      <c r="AU312" s="74"/>
      <c r="AV312" s="74"/>
      <c r="AW312" s="74"/>
      <c r="AX312" s="74">
        <v>105.4</v>
      </c>
      <c r="AY312" s="74">
        <v>70.780199999999994</v>
      </c>
      <c r="AZ312" s="74">
        <f t="shared" si="209"/>
        <v>67.153889943073992</v>
      </c>
      <c r="BA312" s="74"/>
      <c r="BB312" s="74"/>
      <c r="BC312" s="74"/>
      <c r="BD312" s="74"/>
      <c r="BE312" s="74"/>
      <c r="BF312" s="78"/>
      <c r="BG312" s="74"/>
      <c r="BH312" s="74"/>
      <c r="BI312" s="74"/>
      <c r="BJ312" s="74"/>
      <c r="BK312" s="74"/>
      <c r="BL312" s="78"/>
      <c r="BM312" s="74"/>
      <c r="BN312" s="74"/>
      <c r="BO312" s="78"/>
      <c r="BP312" s="74"/>
      <c r="BQ312" s="74"/>
      <c r="BR312" s="78"/>
    </row>
    <row r="313" spans="1:70" s="118" customFormat="1" ht="31.5" x14ac:dyDescent="0.25">
      <c r="A313" s="162" t="s">
        <v>418</v>
      </c>
      <c r="B313" s="103">
        <f t="shared" si="181"/>
        <v>488055.89999999997</v>
      </c>
      <c r="C313" s="103">
        <f t="shared" si="182"/>
        <v>340287.69841000007</v>
      </c>
      <c r="D313" s="92">
        <f t="shared" ref="D313" si="210">C313/B313*100</f>
        <v>69.723099015911927</v>
      </c>
      <c r="E313" s="92">
        <f>SUM(E314:E320)</f>
        <v>759.8</v>
      </c>
      <c r="F313" s="92">
        <f t="shared" ref="F313:BK313" si="211">SUM(F314:F320)</f>
        <v>477.04834000000005</v>
      </c>
      <c r="G313" s="92">
        <f t="shared" si="19"/>
        <v>62.786041063437757</v>
      </c>
      <c r="H313" s="92">
        <f t="shared" si="211"/>
        <v>387.8</v>
      </c>
      <c r="I313" s="92">
        <f t="shared" si="211"/>
        <v>315.37551000000002</v>
      </c>
      <c r="J313" s="92">
        <f t="shared" si="27"/>
        <v>81.324267663744195</v>
      </c>
      <c r="K313" s="92">
        <f t="shared" si="211"/>
        <v>7079.9</v>
      </c>
      <c r="L313" s="92">
        <f t="shared" si="211"/>
        <v>4482.1974199999995</v>
      </c>
      <c r="M313" s="92">
        <f t="shared" si="28"/>
        <v>63.308767355471119</v>
      </c>
      <c r="N313" s="92">
        <f t="shared" si="211"/>
        <v>93693.1</v>
      </c>
      <c r="O313" s="92">
        <f t="shared" si="211"/>
        <v>74688.485950000002</v>
      </c>
      <c r="P313" s="92">
        <f t="shared" si="8"/>
        <v>79.716100705388115</v>
      </c>
      <c r="Q313" s="92">
        <f t="shared" si="211"/>
        <v>6826.9</v>
      </c>
      <c r="R313" s="92">
        <f t="shared" si="211"/>
        <v>2695.4078399999999</v>
      </c>
      <c r="S313" s="92">
        <f t="shared" si="20"/>
        <v>39.482163793229724</v>
      </c>
      <c r="T313" s="92">
        <f t="shared" si="211"/>
        <v>279.8</v>
      </c>
      <c r="U313" s="92">
        <f t="shared" si="211"/>
        <v>168.95256000000001</v>
      </c>
      <c r="V313" s="92">
        <f t="shared" si="21"/>
        <v>60.38333095067906</v>
      </c>
      <c r="W313" s="92">
        <f t="shared" si="211"/>
        <v>328661.90000000002</v>
      </c>
      <c r="X313" s="92">
        <f t="shared" si="211"/>
        <v>225599.25236000001</v>
      </c>
      <c r="Y313" s="92">
        <f t="shared" si="29"/>
        <v>68.641741668261517</v>
      </c>
      <c r="Z313" s="92">
        <f t="shared" si="211"/>
        <v>1510.8</v>
      </c>
      <c r="AA313" s="92">
        <f t="shared" si="211"/>
        <v>807.51983999999993</v>
      </c>
      <c r="AB313" s="91">
        <f t="shared" si="185"/>
        <v>53.449817315329625</v>
      </c>
      <c r="AC313" s="92">
        <f t="shared" si="211"/>
        <v>33.200000000000003</v>
      </c>
      <c r="AD313" s="92">
        <f t="shared" si="211"/>
        <v>11.388809999999999</v>
      </c>
      <c r="AE313" s="92">
        <f>AD313/AC313*100</f>
        <v>34.303644578313246</v>
      </c>
      <c r="AF313" s="92">
        <f t="shared" si="211"/>
        <v>1133.0999999999999</v>
      </c>
      <c r="AG313" s="92">
        <f t="shared" si="211"/>
        <v>589.18825000000004</v>
      </c>
      <c r="AH313" s="92">
        <f t="shared" si="211"/>
        <v>51.997903980231229</v>
      </c>
      <c r="AI313" s="92">
        <f t="shared" si="211"/>
        <v>16527.5</v>
      </c>
      <c r="AJ313" s="92">
        <f t="shared" si="211"/>
        <v>7531.9846100000004</v>
      </c>
      <c r="AK313" s="92">
        <f t="shared" si="211"/>
        <v>45.572437513235521</v>
      </c>
      <c r="AL313" s="92">
        <f t="shared" si="211"/>
        <v>1133.0999999999999</v>
      </c>
      <c r="AM313" s="92">
        <f t="shared" si="211"/>
        <v>592.54767000000004</v>
      </c>
      <c r="AN313" s="92">
        <f t="shared" si="211"/>
        <v>52.294384432088968</v>
      </c>
      <c r="AO313" s="92">
        <f t="shared" si="211"/>
        <v>377.7</v>
      </c>
      <c r="AP313" s="92">
        <f t="shared" si="211"/>
        <v>172.26410000000001</v>
      </c>
      <c r="AQ313" s="92">
        <f t="shared" si="211"/>
        <v>45.60871061689172</v>
      </c>
      <c r="AR313" s="92">
        <f t="shared" si="211"/>
        <v>2868.5</v>
      </c>
      <c r="AS313" s="92">
        <f t="shared" si="211"/>
        <v>2151</v>
      </c>
      <c r="AT313" s="92">
        <f t="shared" si="34"/>
        <v>74.98692696531289</v>
      </c>
      <c r="AU313" s="92">
        <f t="shared" si="211"/>
        <v>0</v>
      </c>
      <c r="AV313" s="92">
        <f t="shared" si="211"/>
        <v>0</v>
      </c>
      <c r="AW313" s="92">
        <f t="shared" si="211"/>
        <v>0</v>
      </c>
      <c r="AX313" s="92">
        <f t="shared" si="211"/>
        <v>948.80000000000007</v>
      </c>
      <c r="AY313" s="92">
        <f t="shared" si="211"/>
        <v>581.63652000000002</v>
      </c>
      <c r="AZ313" s="91">
        <f t="shared" ref="AZ313:AZ320" si="212">AY313/AX313*100</f>
        <v>61.302331365935913</v>
      </c>
      <c r="BA313" s="92">
        <f t="shared" si="211"/>
        <v>356.8</v>
      </c>
      <c r="BB313" s="92">
        <f t="shared" si="211"/>
        <v>180.04573000000002</v>
      </c>
      <c r="BC313" s="92">
        <f t="shared" si="211"/>
        <v>50.461247197309419</v>
      </c>
      <c r="BD313" s="92">
        <f t="shared" si="211"/>
        <v>377.7</v>
      </c>
      <c r="BE313" s="92">
        <f t="shared" si="211"/>
        <v>219.73239000000001</v>
      </c>
      <c r="BF313" s="92">
        <f t="shared" si="187"/>
        <v>58.176433677521842</v>
      </c>
      <c r="BG313" s="92">
        <f t="shared" si="211"/>
        <v>24977.599999999999</v>
      </c>
      <c r="BH313" s="92">
        <f t="shared" si="211"/>
        <v>18967.67051</v>
      </c>
      <c r="BI313" s="92">
        <f t="shared" si="12"/>
        <v>75.938723135929791</v>
      </c>
      <c r="BJ313" s="92">
        <f t="shared" si="211"/>
        <v>65.900000000000006</v>
      </c>
      <c r="BK313" s="92">
        <f t="shared" si="211"/>
        <v>0</v>
      </c>
      <c r="BL313" s="92">
        <f t="shared" si="188"/>
        <v>0</v>
      </c>
      <c r="BM313" s="92">
        <f t="shared" ref="BM313:BN313" si="213">SUM(BM314:BM320)</f>
        <v>56</v>
      </c>
      <c r="BN313" s="92">
        <f t="shared" si="213"/>
        <v>56</v>
      </c>
      <c r="BO313" s="92">
        <f t="shared" ref="BO313:BO314" si="214">BN313/BM313*100</f>
        <v>100</v>
      </c>
      <c r="BP313" s="92"/>
      <c r="BQ313" s="92"/>
      <c r="BR313" s="92"/>
    </row>
    <row r="314" spans="1:70" x14ac:dyDescent="0.25">
      <c r="A314" s="160" t="s">
        <v>342</v>
      </c>
      <c r="B314" s="94">
        <f t="shared" si="181"/>
        <v>487107.1</v>
      </c>
      <c r="C314" s="94">
        <f t="shared" si="182"/>
        <v>339706.06189000007</v>
      </c>
      <c r="D314" s="78">
        <f t="shared" si="1"/>
        <v>69.739501208255859</v>
      </c>
      <c r="E314" s="78">
        <v>759.8</v>
      </c>
      <c r="F314" s="78">
        <v>477.04834000000005</v>
      </c>
      <c r="G314" s="78">
        <f t="shared" si="19"/>
        <v>62.786041063437757</v>
      </c>
      <c r="H314" s="78">
        <v>387.8</v>
      </c>
      <c r="I314" s="78">
        <v>315.37551000000002</v>
      </c>
      <c r="J314" s="78">
        <f t="shared" si="27"/>
        <v>81.324267663744195</v>
      </c>
      <c r="K314" s="78">
        <v>7079.9</v>
      </c>
      <c r="L314" s="78">
        <v>4482.1974199999995</v>
      </c>
      <c r="M314" s="78">
        <f t="shared" si="28"/>
        <v>63.308767355471119</v>
      </c>
      <c r="N314" s="78">
        <v>93693.1</v>
      </c>
      <c r="O314" s="78">
        <v>74688.485950000002</v>
      </c>
      <c r="P314" s="78">
        <f t="shared" si="8"/>
        <v>79.716100705388115</v>
      </c>
      <c r="Q314" s="78">
        <v>6826.9</v>
      </c>
      <c r="R314" s="78">
        <v>2695.4078399999999</v>
      </c>
      <c r="S314" s="78">
        <f t="shared" si="20"/>
        <v>39.482163793229724</v>
      </c>
      <c r="T314" s="78">
        <v>279.8</v>
      </c>
      <c r="U314" s="78">
        <v>168.95256000000001</v>
      </c>
      <c r="V314" s="78">
        <f t="shared" si="21"/>
        <v>60.38333095067906</v>
      </c>
      <c r="W314" s="78">
        <v>328661.90000000002</v>
      </c>
      <c r="X314" s="78">
        <v>225599.25236000001</v>
      </c>
      <c r="Y314" s="78">
        <f t="shared" si="29"/>
        <v>68.641741668261517</v>
      </c>
      <c r="Z314" s="78">
        <v>1510.8</v>
      </c>
      <c r="AA314" s="78">
        <v>807.51983999999993</v>
      </c>
      <c r="AB314" s="74">
        <f t="shared" si="185"/>
        <v>53.449817315329625</v>
      </c>
      <c r="AC314" s="78">
        <v>33.200000000000003</v>
      </c>
      <c r="AD314" s="78">
        <v>11.388809999999999</v>
      </c>
      <c r="AE314" s="78">
        <f>AD314/AC314*100</f>
        <v>34.303644578313246</v>
      </c>
      <c r="AF314" s="78">
        <v>1133.0999999999999</v>
      </c>
      <c r="AG314" s="78">
        <v>589.18825000000004</v>
      </c>
      <c r="AH314" s="78">
        <f t="shared" si="30"/>
        <v>51.997903980231229</v>
      </c>
      <c r="AI314" s="78">
        <v>16527.5</v>
      </c>
      <c r="AJ314" s="78">
        <v>7531.9846100000004</v>
      </c>
      <c r="AK314" s="78">
        <f t="shared" si="31"/>
        <v>45.572437513235521</v>
      </c>
      <c r="AL314" s="78">
        <v>1133.0999999999999</v>
      </c>
      <c r="AM314" s="78">
        <v>592.54767000000004</v>
      </c>
      <c r="AN314" s="78">
        <f t="shared" si="32"/>
        <v>52.294384432088968</v>
      </c>
      <c r="AO314" s="78">
        <v>377.7</v>
      </c>
      <c r="AP314" s="78">
        <v>172.26410000000001</v>
      </c>
      <c r="AQ314" s="78">
        <f t="shared" si="33"/>
        <v>45.60871061689172</v>
      </c>
      <c r="AR314" s="78">
        <v>2868.5</v>
      </c>
      <c r="AS314" s="78">
        <v>2151</v>
      </c>
      <c r="AT314" s="78">
        <f t="shared" si="34"/>
        <v>74.98692696531289</v>
      </c>
      <c r="AU314" s="78">
        <v>0</v>
      </c>
      <c r="AV314" s="78">
        <v>0</v>
      </c>
      <c r="AW314" s="78"/>
      <c r="AX314" s="78"/>
      <c r="AY314" s="78"/>
      <c r="AZ314" s="74"/>
      <c r="BA314" s="78">
        <v>356.8</v>
      </c>
      <c r="BB314" s="78">
        <v>180.04573000000002</v>
      </c>
      <c r="BC314" s="78">
        <f t="shared" si="35"/>
        <v>50.461247197309419</v>
      </c>
      <c r="BD314" s="78">
        <v>377.7</v>
      </c>
      <c r="BE314" s="78">
        <v>219.73239000000001</v>
      </c>
      <c r="BF314" s="78">
        <f t="shared" si="187"/>
        <v>58.176433677521842</v>
      </c>
      <c r="BG314" s="78">
        <v>24977.599999999999</v>
      </c>
      <c r="BH314" s="78">
        <v>18967.67051</v>
      </c>
      <c r="BI314" s="78">
        <f t="shared" si="12"/>
        <v>75.938723135929791</v>
      </c>
      <c r="BJ314" s="78">
        <v>65.900000000000006</v>
      </c>
      <c r="BK314" s="78">
        <v>0</v>
      </c>
      <c r="BL314" s="78">
        <f t="shared" si="188"/>
        <v>0</v>
      </c>
      <c r="BM314" s="78">
        <v>56</v>
      </c>
      <c r="BN314" s="78">
        <v>56</v>
      </c>
      <c r="BO314" s="78">
        <f t="shared" si="214"/>
        <v>100</v>
      </c>
      <c r="BP314" s="78"/>
      <c r="BQ314" s="78"/>
      <c r="BR314" s="78"/>
    </row>
    <row r="315" spans="1:70" x14ac:dyDescent="0.25">
      <c r="A315" s="160" t="s">
        <v>595</v>
      </c>
      <c r="B315" s="94">
        <f t="shared" si="181"/>
        <v>105.4</v>
      </c>
      <c r="C315" s="94">
        <f t="shared" si="182"/>
        <v>71.181869999999989</v>
      </c>
      <c r="D315" s="74">
        <f t="shared" ref="D315:D320" si="215">C315/B315*100</f>
        <v>67.534981024667914</v>
      </c>
      <c r="E315" s="74"/>
      <c r="F315" s="74"/>
      <c r="G315" s="74"/>
      <c r="H315" s="74"/>
      <c r="I315" s="74"/>
      <c r="J315" s="78"/>
      <c r="K315" s="74"/>
      <c r="L315" s="74"/>
      <c r="M315" s="78"/>
      <c r="N315" s="74"/>
      <c r="O315" s="74"/>
      <c r="P315" s="78"/>
      <c r="Q315" s="74"/>
      <c r="R315" s="74"/>
      <c r="S315" s="74"/>
      <c r="T315" s="74"/>
      <c r="U315" s="74"/>
      <c r="V315" s="78"/>
      <c r="W315" s="74"/>
      <c r="X315" s="74"/>
      <c r="Y315" s="78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8"/>
      <c r="AU315" s="74"/>
      <c r="AV315" s="74"/>
      <c r="AW315" s="74"/>
      <c r="AX315" s="74">
        <v>105.4</v>
      </c>
      <c r="AY315" s="74">
        <v>71.181869999999989</v>
      </c>
      <c r="AZ315" s="74">
        <f t="shared" si="212"/>
        <v>67.534981024667914</v>
      </c>
      <c r="BA315" s="74"/>
      <c r="BB315" s="74"/>
      <c r="BC315" s="74"/>
      <c r="BD315" s="74"/>
      <c r="BE315" s="74"/>
      <c r="BF315" s="78"/>
      <c r="BG315" s="74"/>
      <c r="BH315" s="74"/>
      <c r="BI315" s="78"/>
      <c r="BJ315" s="74"/>
      <c r="BK315" s="74"/>
      <c r="BL315" s="78"/>
      <c r="BM315" s="74"/>
      <c r="BN315" s="74"/>
      <c r="BO315" s="78"/>
      <c r="BP315" s="74"/>
      <c r="BQ315" s="74"/>
      <c r="BR315" s="78"/>
    </row>
    <row r="316" spans="1:70" x14ac:dyDescent="0.25">
      <c r="A316" s="160" t="s">
        <v>594</v>
      </c>
      <c r="B316" s="94">
        <f t="shared" si="181"/>
        <v>105.4</v>
      </c>
      <c r="C316" s="94">
        <f t="shared" si="182"/>
        <v>55.084449999999997</v>
      </c>
      <c r="D316" s="74">
        <f t="shared" si="215"/>
        <v>52.26228652751422</v>
      </c>
      <c r="E316" s="74"/>
      <c r="F316" s="74"/>
      <c r="G316" s="74"/>
      <c r="H316" s="74"/>
      <c r="I316" s="74"/>
      <c r="J316" s="78"/>
      <c r="K316" s="74"/>
      <c r="L316" s="74"/>
      <c r="M316" s="78"/>
      <c r="N316" s="74"/>
      <c r="O316" s="74"/>
      <c r="P316" s="78"/>
      <c r="Q316" s="74"/>
      <c r="R316" s="74"/>
      <c r="S316" s="74"/>
      <c r="T316" s="74"/>
      <c r="U316" s="74"/>
      <c r="V316" s="78"/>
      <c r="W316" s="74"/>
      <c r="X316" s="74"/>
      <c r="Y316" s="78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8"/>
      <c r="AU316" s="74"/>
      <c r="AV316" s="74"/>
      <c r="AW316" s="74"/>
      <c r="AX316" s="74">
        <v>105.4</v>
      </c>
      <c r="AY316" s="74">
        <v>55.084449999999997</v>
      </c>
      <c r="AZ316" s="74">
        <f t="shared" si="212"/>
        <v>52.26228652751422</v>
      </c>
      <c r="BA316" s="74"/>
      <c r="BB316" s="74"/>
      <c r="BC316" s="74"/>
      <c r="BD316" s="74"/>
      <c r="BE316" s="74"/>
      <c r="BF316" s="78"/>
      <c r="BG316" s="74"/>
      <c r="BH316" s="74"/>
      <c r="BI316" s="78"/>
      <c r="BJ316" s="74"/>
      <c r="BK316" s="74"/>
      <c r="BL316" s="78"/>
      <c r="BM316" s="74"/>
      <c r="BN316" s="74"/>
      <c r="BO316" s="78"/>
      <c r="BP316" s="74"/>
      <c r="BQ316" s="74"/>
      <c r="BR316" s="78"/>
    </row>
    <row r="317" spans="1:70" x14ac:dyDescent="0.25">
      <c r="A317" s="160" t="s">
        <v>285</v>
      </c>
      <c r="B317" s="94">
        <f t="shared" si="181"/>
        <v>105.4</v>
      </c>
      <c r="C317" s="94">
        <f t="shared" si="182"/>
        <v>68.82996</v>
      </c>
      <c r="D317" s="74">
        <f t="shared" si="215"/>
        <v>65.303567362428836</v>
      </c>
      <c r="E317" s="74"/>
      <c r="F317" s="74"/>
      <c r="G317" s="74"/>
      <c r="H317" s="74"/>
      <c r="I317" s="74"/>
      <c r="J317" s="78"/>
      <c r="K317" s="74"/>
      <c r="L317" s="74"/>
      <c r="M317" s="78"/>
      <c r="N317" s="74"/>
      <c r="O317" s="74"/>
      <c r="P317" s="78"/>
      <c r="Q317" s="74"/>
      <c r="R317" s="74"/>
      <c r="S317" s="74"/>
      <c r="T317" s="74"/>
      <c r="U317" s="74"/>
      <c r="V317" s="78"/>
      <c r="W317" s="74"/>
      <c r="X317" s="74"/>
      <c r="Y317" s="78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8"/>
      <c r="AU317" s="74"/>
      <c r="AV317" s="74"/>
      <c r="AW317" s="74"/>
      <c r="AX317" s="74">
        <v>105.4</v>
      </c>
      <c r="AY317" s="74">
        <v>68.82996</v>
      </c>
      <c r="AZ317" s="74">
        <f t="shared" si="212"/>
        <v>65.303567362428836</v>
      </c>
      <c r="BA317" s="74"/>
      <c r="BB317" s="74"/>
      <c r="BC317" s="74"/>
      <c r="BD317" s="74"/>
      <c r="BE317" s="74"/>
      <c r="BF317" s="78"/>
      <c r="BG317" s="74"/>
      <c r="BH317" s="74"/>
      <c r="BI317" s="78"/>
      <c r="BJ317" s="74"/>
      <c r="BK317" s="74"/>
      <c r="BL317" s="78"/>
      <c r="BM317" s="74"/>
      <c r="BN317" s="74"/>
      <c r="BO317" s="78"/>
      <c r="BP317" s="74"/>
      <c r="BQ317" s="74"/>
      <c r="BR317" s="78"/>
    </row>
    <row r="318" spans="1:70" x14ac:dyDescent="0.25">
      <c r="A318" s="160" t="s">
        <v>593</v>
      </c>
      <c r="B318" s="94">
        <f t="shared" si="181"/>
        <v>263.60000000000002</v>
      </c>
      <c r="C318" s="94">
        <f t="shared" si="182"/>
        <v>168.07445999999999</v>
      </c>
      <c r="D318" s="74">
        <f t="shared" si="215"/>
        <v>63.761176024279195</v>
      </c>
      <c r="E318" s="74"/>
      <c r="F318" s="74"/>
      <c r="G318" s="74"/>
      <c r="H318" s="74"/>
      <c r="I318" s="74"/>
      <c r="J318" s="78"/>
      <c r="K318" s="74"/>
      <c r="L318" s="74"/>
      <c r="M318" s="78"/>
      <c r="N318" s="74"/>
      <c r="O318" s="74"/>
      <c r="P318" s="78"/>
      <c r="Q318" s="74"/>
      <c r="R318" s="74"/>
      <c r="S318" s="74"/>
      <c r="T318" s="74"/>
      <c r="U318" s="74"/>
      <c r="V318" s="78"/>
      <c r="W318" s="74"/>
      <c r="X318" s="74"/>
      <c r="Y318" s="78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8"/>
      <c r="AU318" s="74"/>
      <c r="AV318" s="74"/>
      <c r="AW318" s="74"/>
      <c r="AX318" s="74">
        <v>263.60000000000002</v>
      </c>
      <c r="AY318" s="74">
        <v>168.07445999999999</v>
      </c>
      <c r="AZ318" s="74">
        <f t="shared" si="212"/>
        <v>63.761176024279195</v>
      </c>
      <c r="BA318" s="74"/>
      <c r="BB318" s="74"/>
      <c r="BC318" s="74"/>
      <c r="BD318" s="74"/>
      <c r="BE318" s="74"/>
      <c r="BF318" s="78"/>
      <c r="BG318" s="74"/>
      <c r="BH318" s="74"/>
      <c r="BI318" s="78"/>
      <c r="BJ318" s="74"/>
      <c r="BK318" s="74"/>
      <c r="BL318" s="78"/>
      <c r="BM318" s="74"/>
      <c r="BN318" s="74"/>
      <c r="BO318" s="78"/>
      <c r="BP318" s="74"/>
      <c r="BQ318" s="74"/>
      <c r="BR318" s="78"/>
    </row>
    <row r="319" spans="1:70" x14ac:dyDescent="0.25">
      <c r="A319" s="160" t="s">
        <v>592</v>
      </c>
      <c r="B319" s="94">
        <f t="shared" si="181"/>
        <v>105.4</v>
      </c>
      <c r="C319" s="94">
        <f t="shared" si="182"/>
        <v>55.254100000000001</v>
      </c>
      <c r="D319" s="74">
        <f t="shared" si="215"/>
        <v>52.423244781783687</v>
      </c>
      <c r="E319" s="74"/>
      <c r="F319" s="74"/>
      <c r="G319" s="74"/>
      <c r="H319" s="74"/>
      <c r="I319" s="74"/>
      <c r="J319" s="78"/>
      <c r="K319" s="74"/>
      <c r="L319" s="74"/>
      <c r="M319" s="78"/>
      <c r="N319" s="74"/>
      <c r="O319" s="74"/>
      <c r="P319" s="78"/>
      <c r="Q319" s="74"/>
      <c r="R319" s="74"/>
      <c r="S319" s="74"/>
      <c r="T319" s="74"/>
      <c r="U319" s="74"/>
      <c r="V319" s="78"/>
      <c r="W319" s="74"/>
      <c r="X319" s="74"/>
      <c r="Y319" s="78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8"/>
      <c r="AU319" s="74"/>
      <c r="AV319" s="74"/>
      <c r="AW319" s="74"/>
      <c r="AX319" s="74">
        <v>105.4</v>
      </c>
      <c r="AY319" s="74">
        <v>55.254100000000001</v>
      </c>
      <c r="AZ319" s="74">
        <f t="shared" si="212"/>
        <v>52.423244781783687</v>
      </c>
      <c r="BA319" s="74"/>
      <c r="BB319" s="74"/>
      <c r="BC319" s="74"/>
      <c r="BD319" s="74"/>
      <c r="BE319" s="74"/>
      <c r="BF319" s="78"/>
      <c r="BG319" s="74"/>
      <c r="BH319" s="74"/>
      <c r="BI319" s="78"/>
      <c r="BJ319" s="74"/>
      <c r="BK319" s="74"/>
      <c r="BL319" s="78"/>
      <c r="BM319" s="74"/>
      <c r="BN319" s="74"/>
      <c r="BO319" s="78"/>
      <c r="BP319" s="74"/>
      <c r="BQ319" s="74"/>
      <c r="BR319" s="78"/>
    </row>
    <row r="320" spans="1:70" x14ac:dyDescent="0.25">
      <c r="A320" s="160" t="s">
        <v>596</v>
      </c>
      <c r="B320" s="94">
        <f t="shared" si="181"/>
        <v>263.60000000000002</v>
      </c>
      <c r="C320" s="94">
        <f t="shared" si="182"/>
        <v>163.21168</v>
      </c>
      <c r="D320" s="74">
        <f t="shared" si="215"/>
        <v>61.916418816388465</v>
      </c>
      <c r="E320" s="74"/>
      <c r="F320" s="74"/>
      <c r="G320" s="74"/>
      <c r="H320" s="74"/>
      <c r="I320" s="74"/>
      <c r="J320" s="78"/>
      <c r="K320" s="74"/>
      <c r="L320" s="74"/>
      <c r="M320" s="78"/>
      <c r="N320" s="74"/>
      <c r="O320" s="74"/>
      <c r="P320" s="78"/>
      <c r="Q320" s="74"/>
      <c r="R320" s="74"/>
      <c r="S320" s="74"/>
      <c r="T320" s="74"/>
      <c r="U320" s="74"/>
      <c r="V320" s="78"/>
      <c r="W320" s="74"/>
      <c r="X320" s="74"/>
      <c r="Y320" s="78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8"/>
      <c r="AU320" s="74"/>
      <c r="AV320" s="74"/>
      <c r="AW320" s="74"/>
      <c r="AX320" s="74">
        <v>263.60000000000002</v>
      </c>
      <c r="AY320" s="74">
        <v>163.21168</v>
      </c>
      <c r="AZ320" s="74">
        <f t="shared" si="212"/>
        <v>61.916418816388465</v>
      </c>
      <c r="BA320" s="74"/>
      <c r="BB320" s="74"/>
      <c r="BC320" s="74"/>
      <c r="BD320" s="74"/>
      <c r="BE320" s="74"/>
      <c r="BF320" s="78"/>
      <c r="BG320" s="74"/>
      <c r="BH320" s="74"/>
      <c r="BI320" s="78"/>
      <c r="BJ320" s="74"/>
      <c r="BK320" s="74"/>
      <c r="BL320" s="78"/>
      <c r="BM320" s="74"/>
      <c r="BN320" s="74"/>
      <c r="BO320" s="78"/>
      <c r="BP320" s="74"/>
      <c r="BQ320" s="74"/>
      <c r="BR320" s="78"/>
    </row>
    <row r="321" spans="1:70" s="118" customFormat="1" ht="31.5" x14ac:dyDescent="0.25">
      <c r="A321" s="162" t="s">
        <v>409</v>
      </c>
      <c r="B321" s="103">
        <f t="shared" si="181"/>
        <v>220852.7</v>
      </c>
      <c r="C321" s="103">
        <f t="shared" si="182"/>
        <v>161835.26961000002</v>
      </c>
      <c r="D321" s="92">
        <f t="shared" ref="D321" si="216">C321/B321*100</f>
        <v>73.277469376647872</v>
      </c>
      <c r="E321" s="92">
        <f>SUM(E322:E330)</f>
        <v>604.70000000000005</v>
      </c>
      <c r="F321" s="92">
        <f t="shared" ref="F321:BK321" si="217">SUM(F322:F330)</f>
        <v>406.99200000000002</v>
      </c>
      <c r="G321" s="92">
        <f t="shared" si="19"/>
        <v>67.304779229369942</v>
      </c>
      <c r="H321" s="92">
        <f t="shared" si="217"/>
        <v>89.2</v>
      </c>
      <c r="I321" s="92">
        <f t="shared" si="217"/>
        <v>52.798720000000003</v>
      </c>
      <c r="J321" s="92">
        <f t="shared" si="27"/>
        <v>59.191390134529151</v>
      </c>
      <c r="K321" s="92">
        <f t="shared" si="217"/>
        <v>1588.9</v>
      </c>
      <c r="L321" s="92">
        <f t="shared" si="217"/>
        <v>745.90800000000002</v>
      </c>
      <c r="M321" s="92">
        <f t="shared" si="28"/>
        <v>46.944930455031781</v>
      </c>
      <c r="N321" s="92">
        <f t="shared" si="217"/>
        <v>21394.5</v>
      </c>
      <c r="O321" s="92">
        <f t="shared" si="217"/>
        <v>18967.307000000001</v>
      </c>
      <c r="P321" s="92">
        <f t="shared" si="8"/>
        <v>88.655060880132751</v>
      </c>
      <c r="Q321" s="92">
        <f t="shared" si="217"/>
        <v>3240.2</v>
      </c>
      <c r="R321" s="92">
        <f t="shared" si="217"/>
        <v>1552.076</v>
      </c>
      <c r="S321" s="92">
        <f t="shared" si="20"/>
        <v>47.900623418307511</v>
      </c>
      <c r="T321" s="92">
        <f t="shared" si="217"/>
        <v>111.9</v>
      </c>
      <c r="U321" s="92">
        <f t="shared" si="217"/>
        <v>67.933120000000002</v>
      </c>
      <c r="V321" s="92">
        <f t="shared" si="21"/>
        <v>60.708775692582662</v>
      </c>
      <c r="W321" s="92">
        <f t="shared" si="217"/>
        <v>175013.5</v>
      </c>
      <c r="X321" s="92">
        <f t="shared" si="217"/>
        <v>125772.16</v>
      </c>
      <c r="Y321" s="92">
        <f t="shared" si="29"/>
        <v>71.864261899796304</v>
      </c>
      <c r="Z321" s="92">
        <f t="shared" si="217"/>
        <v>356.6</v>
      </c>
      <c r="AA321" s="92">
        <f t="shared" si="217"/>
        <v>268.62732</v>
      </c>
      <c r="AB321" s="91">
        <f t="shared" si="185"/>
        <v>75.330151430173871</v>
      </c>
      <c r="AC321" s="92">
        <f t="shared" si="217"/>
        <v>0</v>
      </c>
      <c r="AD321" s="92">
        <f t="shared" si="217"/>
        <v>0</v>
      </c>
      <c r="AE321" s="92">
        <f t="shared" si="217"/>
        <v>0</v>
      </c>
      <c r="AF321" s="92">
        <f t="shared" si="217"/>
        <v>356.6</v>
      </c>
      <c r="AG321" s="92">
        <f t="shared" si="217"/>
        <v>239.71131</v>
      </c>
      <c r="AH321" s="92">
        <f t="shared" si="217"/>
        <v>67.221343241727411</v>
      </c>
      <c r="AI321" s="92">
        <f t="shared" si="217"/>
        <v>1111.9000000000001</v>
      </c>
      <c r="AJ321" s="92">
        <f t="shared" si="217"/>
        <v>420.85821000000004</v>
      </c>
      <c r="AK321" s="92">
        <f t="shared" si="217"/>
        <v>37.850365140750071</v>
      </c>
      <c r="AL321" s="92">
        <f t="shared" si="217"/>
        <v>356.6</v>
      </c>
      <c r="AM321" s="92">
        <f t="shared" si="217"/>
        <v>254.52304999999998</v>
      </c>
      <c r="AN321" s="92">
        <f t="shared" si="217"/>
        <v>71.374943914750418</v>
      </c>
      <c r="AO321" s="92">
        <f t="shared" si="217"/>
        <v>356.6</v>
      </c>
      <c r="AP321" s="92">
        <f t="shared" si="217"/>
        <v>161.81914</v>
      </c>
      <c r="AQ321" s="92">
        <f t="shared" si="217"/>
        <v>45.378334268087492</v>
      </c>
      <c r="AR321" s="92">
        <f t="shared" si="217"/>
        <v>951.8</v>
      </c>
      <c r="AS321" s="92">
        <f t="shared" si="217"/>
        <v>713.7</v>
      </c>
      <c r="AT321" s="92">
        <f t="shared" si="34"/>
        <v>74.984240386635861</v>
      </c>
      <c r="AU321" s="92">
        <f t="shared" si="217"/>
        <v>0</v>
      </c>
      <c r="AV321" s="92">
        <f t="shared" si="217"/>
        <v>0</v>
      </c>
      <c r="AW321" s="92">
        <f t="shared" si="217"/>
        <v>0</v>
      </c>
      <c r="AX321" s="92">
        <f t="shared" si="217"/>
        <v>1581.7000000000003</v>
      </c>
      <c r="AY321" s="92">
        <f t="shared" si="217"/>
        <v>1035.6611</v>
      </c>
      <c r="AZ321" s="91">
        <f t="shared" ref="AZ321:AZ330" si="218">AY321/AX321*100</f>
        <v>65.477720174495786</v>
      </c>
      <c r="BA321" s="92">
        <f t="shared" si="217"/>
        <v>337</v>
      </c>
      <c r="BB321" s="92">
        <f t="shared" si="217"/>
        <v>81.763679999999994</v>
      </c>
      <c r="BC321" s="92">
        <f t="shared" si="217"/>
        <v>24.262219584569731</v>
      </c>
      <c r="BD321" s="92">
        <f t="shared" si="217"/>
        <v>356.6</v>
      </c>
      <c r="BE321" s="92">
        <f t="shared" si="217"/>
        <v>254.37638000000001</v>
      </c>
      <c r="BF321" s="92">
        <f t="shared" si="187"/>
        <v>71.333813796971384</v>
      </c>
      <c r="BG321" s="92">
        <f t="shared" si="217"/>
        <v>13001</v>
      </c>
      <c r="BH321" s="92">
        <f t="shared" si="217"/>
        <v>10828.55458</v>
      </c>
      <c r="BI321" s="92">
        <f t="shared" si="12"/>
        <v>83.290166756403352</v>
      </c>
      <c r="BJ321" s="92">
        <f t="shared" si="217"/>
        <v>32.9</v>
      </c>
      <c r="BK321" s="92">
        <f t="shared" si="217"/>
        <v>0</v>
      </c>
      <c r="BL321" s="92">
        <f t="shared" si="188"/>
        <v>0</v>
      </c>
      <c r="BM321" s="92">
        <f t="shared" ref="BM321:BN321" si="219">SUM(BM322:BM330)</f>
        <v>10.5</v>
      </c>
      <c r="BN321" s="92">
        <f t="shared" si="219"/>
        <v>10.5</v>
      </c>
      <c r="BO321" s="92">
        <f t="shared" ref="BO321:BO322" si="220">BN321/BM321*100</f>
        <v>100</v>
      </c>
      <c r="BP321" s="92"/>
      <c r="BQ321" s="92"/>
      <c r="BR321" s="92"/>
    </row>
    <row r="322" spans="1:70" ht="31.5" x14ac:dyDescent="0.25">
      <c r="A322" s="160" t="s">
        <v>341</v>
      </c>
      <c r="B322" s="94">
        <f t="shared" si="181"/>
        <v>219271</v>
      </c>
      <c r="C322" s="94">
        <f t="shared" si="182"/>
        <v>160799.60851000002</v>
      </c>
      <c r="D322" s="78">
        <f t="shared" si="1"/>
        <v>73.333732463481269</v>
      </c>
      <c r="E322" s="78">
        <v>604.70000000000005</v>
      </c>
      <c r="F322" s="78">
        <v>406.99200000000002</v>
      </c>
      <c r="G322" s="78">
        <f t="shared" si="19"/>
        <v>67.304779229369942</v>
      </c>
      <c r="H322" s="78">
        <v>89.2</v>
      </c>
      <c r="I322" s="78">
        <v>52.798720000000003</v>
      </c>
      <c r="J322" s="78">
        <f t="shared" si="27"/>
        <v>59.191390134529151</v>
      </c>
      <c r="K322" s="78">
        <v>1588.9</v>
      </c>
      <c r="L322" s="78">
        <v>745.90800000000002</v>
      </c>
      <c r="M322" s="78">
        <f t="shared" si="28"/>
        <v>46.944930455031781</v>
      </c>
      <c r="N322" s="78">
        <v>21394.5</v>
      </c>
      <c r="O322" s="78">
        <v>18967.307000000001</v>
      </c>
      <c r="P322" s="78">
        <f t="shared" si="8"/>
        <v>88.655060880132751</v>
      </c>
      <c r="Q322" s="78">
        <v>3240.2</v>
      </c>
      <c r="R322" s="78">
        <v>1552.076</v>
      </c>
      <c r="S322" s="78">
        <f t="shared" si="20"/>
        <v>47.900623418307511</v>
      </c>
      <c r="T322" s="78">
        <v>111.9</v>
      </c>
      <c r="U322" s="78">
        <v>67.933120000000002</v>
      </c>
      <c r="V322" s="78">
        <f t="shared" si="21"/>
        <v>60.708775692582662</v>
      </c>
      <c r="W322" s="78">
        <v>175013.5</v>
      </c>
      <c r="X322" s="78">
        <v>125772.16</v>
      </c>
      <c r="Y322" s="78">
        <f t="shared" si="29"/>
        <v>71.864261899796304</v>
      </c>
      <c r="Z322" s="78">
        <v>356.6</v>
      </c>
      <c r="AA322" s="78">
        <v>268.62732</v>
      </c>
      <c r="AB322" s="74">
        <f t="shared" si="185"/>
        <v>75.330151430173871</v>
      </c>
      <c r="AC322" s="78"/>
      <c r="AD322" s="78"/>
      <c r="AE322" s="78"/>
      <c r="AF322" s="78">
        <v>356.6</v>
      </c>
      <c r="AG322" s="78">
        <v>239.71131</v>
      </c>
      <c r="AH322" s="78">
        <f t="shared" si="30"/>
        <v>67.221343241727411</v>
      </c>
      <c r="AI322" s="78">
        <v>1111.9000000000001</v>
      </c>
      <c r="AJ322" s="78">
        <v>420.85821000000004</v>
      </c>
      <c r="AK322" s="78">
        <f t="shared" si="31"/>
        <v>37.850365140750071</v>
      </c>
      <c r="AL322" s="78">
        <v>356.6</v>
      </c>
      <c r="AM322" s="78">
        <v>254.52304999999998</v>
      </c>
      <c r="AN322" s="78">
        <f t="shared" si="32"/>
        <v>71.374943914750418</v>
      </c>
      <c r="AO322" s="78">
        <v>356.6</v>
      </c>
      <c r="AP322" s="78">
        <v>161.81914</v>
      </c>
      <c r="AQ322" s="78">
        <f t="shared" si="33"/>
        <v>45.378334268087492</v>
      </c>
      <c r="AR322" s="78">
        <v>951.8</v>
      </c>
      <c r="AS322" s="78">
        <v>713.7</v>
      </c>
      <c r="AT322" s="78">
        <f t="shared" si="34"/>
        <v>74.984240386635861</v>
      </c>
      <c r="AU322" s="78">
        <v>0</v>
      </c>
      <c r="AV322" s="78">
        <v>0</v>
      </c>
      <c r="AW322" s="78"/>
      <c r="AX322" s="78"/>
      <c r="AY322" s="78"/>
      <c r="AZ322" s="74"/>
      <c r="BA322" s="78">
        <v>337</v>
      </c>
      <c r="BB322" s="78">
        <v>81.763679999999994</v>
      </c>
      <c r="BC322" s="78">
        <f t="shared" si="35"/>
        <v>24.262219584569731</v>
      </c>
      <c r="BD322" s="78">
        <v>356.6</v>
      </c>
      <c r="BE322" s="78">
        <v>254.37638000000001</v>
      </c>
      <c r="BF322" s="78">
        <f t="shared" si="187"/>
        <v>71.333813796971384</v>
      </c>
      <c r="BG322" s="78">
        <v>13001</v>
      </c>
      <c r="BH322" s="78">
        <v>10828.55458</v>
      </c>
      <c r="BI322" s="78">
        <f t="shared" si="12"/>
        <v>83.290166756403352</v>
      </c>
      <c r="BJ322" s="78">
        <v>32.9</v>
      </c>
      <c r="BK322" s="78">
        <v>0</v>
      </c>
      <c r="BL322" s="78">
        <f t="shared" si="188"/>
        <v>0</v>
      </c>
      <c r="BM322" s="78">
        <v>10.5</v>
      </c>
      <c r="BN322" s="78">
        <v>10.5</v>
      </c>
      <c r="BO322" s="78">
        <f t="shared" si="220"/>
        <v>100</v>
      </c>
      <c r="BP322" s="78"/>
      <c r="BQ322" s="78"/>
      <c r="BR322" s="78"/>
    </row>
    <row r="323" spans="1:70" x14ac:dyDescent="0.25">
      <c r="A323" s="160" t="s">
        <v>597</v>
      </c>
      <c r="B323" s="94">
        <f t="shared" si="181"/>
        <v>105.4</v>
      </c>
      <c r="C323" s="94">
        <f t="shared" si="182"/>
        <v>69.721050000000005</v>
      </c>
      <c r="D323" s="74">
        <f t="shared" ref="D323:D330" si="221">C323/B323*100</f>
        <v>66.14900379506642</v>
      </c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8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>
        <v>105.4</v>
      </c>
      <c r="AY323" s="74">
        <v>69.721050000000005</v>
      </c>
      <c r="AZ323" s="74">
        <f t="shared" si="218"/>
        <v>66.14900379506642</v>
      </c>
      <c r="BA323" s="74"/>
      <c r="BB323" s="74"/>
      <c r="BC323" s="74"/>
      <c r="BD323" s="74"/>
      <c r="BE323" s="74"/>
      <c r="BF323" s="78"/>
      <c r="BG323" s="74"/>
      <c r="BH323" s="74"/>
      <c r="BI323" s="74"/>
      <c r="BJ323" s="74"/>
      <c r="BK323" s="74"/>
      <c r="BL323" s="78"/>
      <c r="BM323" s="74"/>
      <c r="BN323" s="74"/>
      <c r="BO323" s="78"/>
      <c r="BP323" s="74"/>
      <c r="BQ323" s="74"/>
      <c r="BR323" s="78"/>
    </row>
    <row r="324" spans="1:70" x14ac:dyDescent="0.25">
      <c r="A324" s="160" t="s">
        <v>647</v>
      </c>
      <c r="B324" s="94">
        <f t="shared" si="181"/>
        <v>105.4</v>
      </c>
      <c r="C324" s="94">
        <f t="shared" si="182"/>
        <v>67.290869999999998</v>
      </c>
      <c r="D324" s="74">
        <f t="shared" si="221"/>
        <v>63.843330170777982</v>
      </c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8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>
        <v>105.4</v>
      </c>
      <c r="AY324" s="74">
        <v>67.290869999999998</v>
      </c>
      <c r="AZ324" s="74">
        <f t="shared" si="218"/>
        <v>63.843330170777982</v>
      </c>
      <c r="BA324" s="74"/>
      <c r="BB324" s="74"/>
      <c r="BC324" s="74"/>
      <c r="BD324" s="74"/>
      <c r="BE324" s="74"/>
      <c r="BF324" s="78"/>
      <c r="BG324" s="74"/>
      <c r="BH324" s="74"/>
      <c r="BI324" s="74"/>
      <c r="BJ324" s="74"/>
      <c r="BK324" s="74"/>
      <c r="BL324" s="78"/>
      <c r="BM324" s="74"/>
      <c r="BN324" s="74"/>
      <c r="BO324" s="78"/>
      <c r="BP324" s="74"/>
      <c r="BQ324" s="74"/>
      <c r="BR324" s="78"/>
    </row>
    <row r="325" spans="1:70" x14ac:dyDescent="0.25">
      <c r="A325" s="160" t="s">
        <v>600</v>
      </c>
      <c r="B325" s="94">
        <f t="shared" si="181"/>
        <v>263.60000000000002</v>
      </c>
      <c r="C325" s="94">
        <f t="shared" si="182"/>
        <v>173.86920000000001</v>
      </c>
      <c r="D325" s="74">
        <f t="shared" si="221"/>
        <v>65.959484066767828</v>
      </c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8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>
        <v>263.60000000000002</v>
      </c>
      <c r="AY325" s="74">
        <v>173.86920000000001</v>
      </c>
      <c r="AZ325" s="74">
        <f t="shared" si="218"/>
        <v>65.959484066767828</v>
      </c>
      <c r="BA325" s="74"/>
      <c r="BB325" s="74"/>
      <c r="BC325" s="74"/>
      <c r="BD325" s="74"/>
      <c r="BE325" s="74"/>
      <c r="BF325" s="78"/>
      <c r="BG325" s="74"/>
      <c r="BH325" s="74"/>
      <c r="BI325" s="74"/>
      <c r="BJ325" s="74"/>
      <c r="BK325" s="74"/>
      <c r="BL325" s="78"/>
      <c r="BM325" s="74"/>
      <c r="BN325" s="74"/>
      <c r="BO325" s="78"/>
      <c r="BP325" s="74"/>
      <c r="BQ325" s="74"/>
      <c r="BR325" s="78"/>
    </row>
    <row r="326" spans="1:70" x14ac:dyDescent="0.25">
      <c r="A326" s="160" t="s">
        <v>427</v>
      </c>
      <c r="B326" s="94">
        <f t="shared" si="181"/>
        <v>105.4</v>
      </c>
      <c r="C326" s="94">
        <f t="shared" si="182"/>
        <v>72</v>
      </c>
      <c r="D326" s="74">
        <f t="shared" si="221"/>
        <v>68.311195445920305</v>
      </c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8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>
        <v>105.4</v>
      </c>
      <c r="AY326" s="74">
        <v>72</v>
      </c>
      <c r="AZ326" s="74">
        <f t="shared" si="218"/>
        <v>68.311195445920305</v>
      </c>
      <c r="BA326" s="74"/>
      <c r="BB326" s="74"/>
      <c r="BC326" s="74"/>
      <c r="BD326" s="74"/>
      <c r="BE326" s="74"/>
      <c r="BF326" s="78"/>
      <c r="BG326" s="74"/>
      <c r="BH326" s="74"/>
      <c r="BI326" s="74"/>
      <c r="BJ326" s="74"/>
      <c r="BK326" s="74"/>
      <c r="BL326" s="78"/>
      <c r="BM326" s="74"/>
      <c r="BN326" s="74"/>
      <c r="BO326" s="78"/>
      <c r="BP326" s="74"/>
      <c r="BQ326" s="74"/>
      <c r="BR326" s="78"/>
    </row>
    <row r="327" spans="1:70" x14ac:dyDescent="0.25">
      <c r="A327" s="160" t="s">
        <v>435</v>
      </c>
      <c r="B327" s="94">
        <f t="shared" si="181"/>
        <v>105.4</v>
      </c>
      <c r="C327" s="94">
        <f t="shared" si="182"/>
        <v>72</v>
      </c>
      <c r="D327" s="74">
        <f t="shared" si="221"/>
        <v>68.311195445920305</v>
      </c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8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>
        <v>105.4</v>
      </c>
      <c r="AY327" s="74">
        <v>72</v>
      </c>
      <c r="AZ327" s="74">
        <f t="shared" si="218"/>
        <v>68.311195445920305</v>
      </c>
      <c r="BA327" s="74"/>
      <c r="BB327" s="74"/>
      <c r="BC327" s="74"/>
      <c r="BD327" s="74"/>
      <c r="BE327" s="74"/>
      <c r="BF327" s="78"/>
      <c r="BG327" s="74"/>
      <c r="BH327" s="74"/>
      <c r="BI327" s="74"/>
      <c r="BJ327" s="74"/>
      <c r="BK327" s="74"/>
      <c r="BL327" s="78"/>
      <c r="BM327" s="74"/>
      <c r="BN327" s="74"/>
      <c r="BO327" s="78"/>
      <c r="BP327" s="74"/>
      <c r="BQ327" s="74"/>
      <c r="BR327" s="78"/>
    </row>
    <row r="328" spans="1:70" x14ac:dyDescent="0.25">
      <c r="A328" s="160" t="s">
        <v>419</v>
      </c>
      <c r="B328" s="94">
        <f t="shared" si="181"/>
        <v>527.5</v>
      </c>
      <c r="C328" s="94">
        <f t="shared" si="182"/>
        <v>333.81496999999996</v>
      </c>
      <c r="D328" s="74">
        <f t="shared" si="221"/>
        <v>63.282458767772511</v>
      </c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8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>
        <v>527.5</v>
      </c>
      <c r="AY328" s="74">
        <v>333.81496999999996</v>
      </c>
      <c r="AZ328" s="74">
        <f t="shared" si="218"/>
        <v>63.282458767772511</v>
      </c>
      <c r="BA328" s="74"/>
      <c r="BB328" s="74"/>
      <c r="BC328" s="74"/>
      <c r="BD328" s="74"/>
      <c r="BE328" s="74"/>
      <c r="BF328" s="78"/>
      <c r="BG328" s="74"/>
      <c r="BH328" s="74"/>
      <c r="BI328" s="74"/>
      <c r="BJ328" s="74"/>
      <c r="BK328" s="74"/>
      <c r="BL328" s="78"/>
      <c r="BM328" s="74"/>
      <c r="BN328" s="74"/>
      <c r="BO328" s="78"/>
      <c r="BP328" s="74"/>
      <c r="BQ328" s="74"/>
      <c r="BR328" s="78"/>
    </row>
    <row r="329" spans="1:70" x14ac:dyDescent="0.25">
      <c r="A329" s="160" t="s">
        <v>599</v>
      </c>
      <c r="B329" s="94">
        <f t="shared" si="181"/>
        <v>263.60000000000002</v>
      </c>
      <c r="C329" s="94">
        <f t="shared" si="182"/>
        <v>175.42793</v>
      </c>
      <c r="D329" s="74">
        <f t="shared" si="221"/>
        <v>66.550808042488612</v>
      </c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8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>
        <v>263.60000000000002</v>
      </c>
      <c r="AY329" s="74">
        <v>175.42793</v>
      </c>
      <c r="AZ329" s="74">
        <f t="shared" si="218"/>
        <v>66.550808042488612</v>
      </c>
      <c r="BA329" s="74"/>
      <c r="BB329" s="74"/>
      <c r="BC329" s="74"/>
      <c r="BD329" s="74"/>
      <c r="BE329" s="74"/>
      <c r="BF329" s="78"/>
      <c r="BG329" s="74"/>
      <c r="BH329" s="74"/>
      <c r="BI329" s="74"/>
      <c r="BJ329" s="74"/>
      <c r="BK329" s="74"/>
      <c r="BL329" s="78"/>
      <c r="BM329" s="74"/>
      <c r="BN329" s="74"/>
      <c r="BO329" s="78"/>
      <c r="BP329" s="74"/>
      <c r="BQ329" s="74"/>
      <c r="BR329" s="78"/>
    </row>
    <row r="330" spans="1:70" x14ac:dyDescent="0.25">
      <c r="A330" s="160" t="s">
        <v>648</v>
      </c>
      <c r="B330" s="94">
        <f t="shared" si="181"/>
        <v>105.4</v>
      </c>
      <c r="C330" s="94">
        <f t="shared" si="182"/>
        <v>71.537080000000003</v>
      </c>
      <c r="D330" s="74">
        <f t="shared" si="221"/>
        <v>67.871992409867175</v>
      </c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8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>
        <v>105.4</v>
      </c>
      <c r="AY330" s="74">
        <v>71.537080000000003</v>
      </c>
      <c r="AZ330" s="74">
        <f t="shared" si="218"/>
        <v>67.871992409867175</v>
      </c>
      <c r="BA330" s="74"/>
      <c r="BB330" s="74"/>
      <c r="BC330" s="74"/>
      <c r="BD330" s="74"/>
      <c r="BE330" s="74"/>
      <c r="BF330" s="78"/>
      <c r="BG330" s="74"/>
      <c r="BH330" s="74"/>
      <c r="BI330" s="74"/>
      <c r="BJ330" s="74"/>
      <c r="BK330" s="74"/>
      <c r="BL330" s="78"/>
      <c r="BM330" s="74"/>
      <c r="BN330" s="74"/>
      <c r="BO330" s="78"/>
      <c r="BP330" s="74"/>
      <c r="BQ330" s="74"/>
      <c r="BR330" s="78"/>
    </row>
    <row r="331" spans="1:70" s="118" customFormat="1" ht="31.5" x14ac:dyDescent="0.25">
      <c r="A331" s="162" t="s">
        <v>408</v>
      </c>
      <c r="B331" s="103">
        <f t="shared" si="181"/>
        <v>225443.40000000002</v>
      </c>
      <c r="C331" s="103">
        <f t="shared" si="182"/>
        <v>153369.55498000002</v>
      </c>
      <c r="D331" s="92">
        <f t="shared" ref="D331" si="222">C331/B331*100</f>
        <v>68.030181846086421</v>
      </c>
      <c r="E331" s="91">
        <f>SUM(E332:E341)</f>
        <v>714.1</v>
      </c>
      <c r="F331" s="91">
        <f t="shared" ref="F331:BK331" si="223">SUM(F332:F341)</f>
        <v>402.26799999999997</v>
      </c>
      <c r="G331" s="92">
        <f t="shared" si="19"/>
        <v>56.332166363254444</v>
      </c>
      <c r="H331" s="91">
        <f t="shared" si="223"/>
        <v>115.8</v>
      </c>
      <c r="I331" s="91">
        <f t="shared" si="223"/>
        <v>61.789059999999999</v>
      </c>
      <c r="J331" s="92">
        <f t="shared" si="27"/>
        <v>53.358428324697762</v>
      </c>
      <c r="K331" s="91">
        <f t="shared" si="223"/>
        <v>2840.1</v>
      </c>
      <c r="L331" s="91">
        <f t="shared" si="223"/>
        <v>1432.2406699999999</v>
      </c>
      <c r="M331" s="92">
        <f t="shared" si="28"/>
        <v>50.429233829794725</v>
      </c>
      <c r="N331" s="91">
        <f t="shared" si="223"/>
        <v>43605.2</v>
      </c>
      <c r="O331" s="91">
        <f t="shared" si="223"/>
        <v>30904.488940000003</v>
      </c>
      <c r="P331" s="92">
        <f t="shared" si="8"/>
        <v>70.873402575839592</v>
      </c>
      <c r="Q331" s="91">
        <f t="shared" si="223"/>
        <v>3133.1</v>
      </c>
      <c r="R331" s="91">
        <f t="shared" si="223"/>
        <v>1444.1476699999998</v>
      </c>
      <c r="S331" s="92">
        <f t="shared" si="20"/>
        <v>46.09325173151192</v>
      </c>
      <c r="T331" s="91">
        <f t="shared" si="223"/>
        <v>167.9</v>
      </c>
      <c r="U331" s="91">
        <f t="shared" si="223"/>
        <v>94.615979999999993</v>
      </c>
      <c r="V331" s="92">
        <f t="shared" si="21"/>
        <v>56.352578916021436</v>
      </c>
      <c r="W331" s="91">
        <f t="shared" si="223"/>
        <v>155501.20000000001</v>
      </c>
      <c r="X331" s="91">
        <f t="shared" si="223"/>
        <v>107168.73879</v>
      </c>
      <c r="Y331" s="92">
        <f t="shared" si="29"/>
        <v>68.918271235205893</v>
      </c>
      <c r="Z331" s="91">
        <f t="shared" si="223"/>
        <v>713.1</v>
      </c>
      <c r="AA331" s="91">
        <f t="shared" si="223"/>
        <v>510.18228000000005</v>
      </c>
      <c r="AB331" s="91">
        <f t="shared" ref="AB331:AB382" si="224">AA331/Z331*100</f>
        <v>71.544282709297434</v>
      </c>
      <c r="AC331" s="91">
        <f t="shared" si="223"/>
        <v>0</v>
      </c>
      <c r="AD331" s="91">
        <f t="shared" si="223"/>
        <v>0</v>
      </c>
      <c r="AE331" s="91">
        <f t="shared" si="223"/>
        <v>0</v>
      </c>
      <c r="AF331" s="91">
        <f t="shared" si="223"/>
        <v>356.6</v>
      </c>
      <c r="AG331" s="91">
        <f t="shared" si="223"/>
        <v>263.89999999999998</v>
      </c>
      <c r="AH331" s="91">
        <f t="shared" si="223"/>
        <v>74.004486819966345</v>
      </c>
      <c r="AI331" s="91">
        <f t="shared" si="223"/>
        <v>2531.5</v>
      </c>
      <c r="AJ331" s="91">
        <f t="shared" si="223"/>
        <v>1306.7196200000001</v>
      </c>
      <c r="AK331" s="91">
        <f t="shared" si="223"/>
        <v>51.618393047600243</v>
      </c>
      <c r="AL331" s="91">
        <f t="shared" si="223"/>
        <v>356.6</v>
      </c>
      <c r="AM331" s="91">
        <f t="shared" si="223"/>
        <v>263.95</v>
      </c>
      <c r="AN331" s="91">
        <f t="shared" si="223"/>
        <v>74.018508132361177</v>
      </c>
      <c r="AO331" s="91">
        <f t="shared" si="223"/>
        <v>356.6</v>
      </c>
      <c r="AP331" s="91">
        <f t="shared" si="223"/>
        <v>6.3347100000000003</v>
      </c>
      <c r="AQ331" s="91">
        <f t="shared" si="223"/>
        <v>1.7764189568143578</v>
      </c>
      <c r="AR331" s="91">
        <f t="shared" si="223"/>
        <v>1381.8</v>
      </c>
      <c r="AS331" s="91">
        <f t="shared" si="223"/>
        <v>1036.8</v>
      </c>
      <c r="AT331" s="92">
        <f t="shared" si="34"/>
        <v>75.032566217976552</v>
      </c>
      <c r="AU331" s="91">
        <f t="shared" si="223"/>
        <v>0</v>
      </c>
      <c r="AV331" s="91">
        <f t="shared" si="223"/>
        <v>0</v>
      </c>
      <c r="AW331" s="91">
        <f t="shared" si="223"/>
        <v>0</v>
      </c>
      <c r="AX331" s="91">
        <f t="shared" si="223"/>
        <v>1898.3</v>
      </c>
      <c r="AY331" s="91">
        <f t="shared" si="223"/>
        <v>1207.06448</v>
      </c>
      <c r="AZ331" s="91">
        <f t="shared" ref="AZ331" si="225">AY331/AX331*100</f>
        <v>63.586602749828792</v>
      </c>
      <c r="BA331" s="91">
        <f t="shared" si="223"/>
        <v>337</v>
      </c>
      <c r="BB331" s="91">
        <f t="shared" si="223"/>
        <v>167.3665</v>
      </c>
      <c r="BC331" s="91">
        <f t="shared" si="223"/>
        <v>49.663649851632044</v>
      </c>
      <c r="BD331" s="91">
        <f t="shared" si="223"/>
        <v>356.6</v>
      </c>
      <c r="BE331" s="91">
        <f t="shared" si="223"/>
        <v>244.02251000000001</v>
      </c>
      <c r="BF331" s="92">
        <f t="shared" ref="BF331:BF381" si="226">BE331/BD331*100</f>
        <v>68.430316881660119</v>
      </c>
      <c r="BG331" s="91">
        <f t="shared" si="223"/>
        <v>10558.4</v>
      </c>
      <c r="BH331" s="91">
        <f t="shared" si="223"/>
        <v>6737.1357699999999</v>
      </c>
      <c r="BI331" s="92">
        <f t="shared" si="12"/>
        <v>63.808302110168214</v>
      </c>
      <c r="BJ331" s="91">
        <f t="shared" si="223"/>
        <v>493.9</v>
      </c>
      <c r="BK331" s="91">
        <f t="shared" si="223"/>
        <v>92.19</v>
      </c>
      <c r="BL331" s="92">
        <f t="shared" ref="BL331:BL382" si="227">BK331/BJ331*100</f>
        <v>18.665721806033613</v>
      </c>
      <c r="BM331" s="91">
        <f t="shared" ref="BM331:BN331" si="228">SUM(BM332:BM341)</f>
        <v>25.6</v>
      </c>
      <c r="BN331" s="91">
        <f t="shared" si="228"/>
        <v>25.6</v>
      </c>
      <c r="BO331" s="92">
        <f t="shared" ref="BO331:BO332" si="229">BN331/BM331*100</f>
        <v>100</v>
      </c>
      <c r="BP331" s="91"/>
      <c r="BQ331" s="91"/>
      <c r="BR331" s="92"/>
    </row>
    <row r="332" spans="1:70" x14ac:dyDescent="0.25">
      <c r="A332" s="160" t="s">
        <v>340</v>
      </c>
      <c r="B332" s="94">
        <f t="shared" si="181"/>
        <v>223545.10000000003</v>
      </c>
      <c r="C332" s="94">
        <f t="shared" si="182"/>
        <v>152162.49050000001</v>
      </c>
      <c r="D332" s="78">
        <f t="shared" si="1"/>
        <v>68.067915825486665</v>
      </c>
      <c r="E332" s="78">
        <v>714.1</v>
      </c>
      <c r="F332" s="78">
        <v>402.26799999999997</v>
      </c>
      <c r="G332" s="78">
        <f t="shared" si="19"/>
        <v>56.332166363254444</v>
      </c>
      <c r="H332" s="78">
        <v>115.8</v>
      </c>
      <c r="I332" s="78">
        <v>61.789059999999999</v>
      </c>
      <c r="J332" s="78">
        <f t="shared" si="27"/>
        <v>53.358428324697762</v>
      </c>
      <c r="K332" s="78">
        <v>2840.1</v>
      </c>
      <c r="L332" s="78">
        <v>1432.2406699999999</v>
      </c>
      <c r="M332" s="78">
        <f t="shared" si="28"/>
        <v>50.429233829794725</v>
      </c>
      <c r="N332" s="78">
        <v>43605.2</v>
      </c>
      <c r="O332" s="78">
        <v>30904.488940000003</v>
      </c>
      <c r="P332" s="78">
        <f t="shared" si="8"/>
        <v>70.873402575839592</v>
      </c>
      <c r="Q332" s="78">
        <v>3133.1</v>
      </c>
      <c r="R332" s="78">
        <v>1444.1476699999998</v>
      </c>
      <c r="S332" s="78">
        <f t="shared" si="20"/>
        <v>46.09325173151192</v>
      </c>
      <c r="T332" s="78">
        <v>167.9</v>
      </c>
      <c r="U332" s="78">
        <v>94.615979999999993</v>
      </c>
      <c r="V332" s="78">
        <f t="shared" si="21"/>
        <v>56.352578916021436</v>
      </c>
      <c r="W332" s="78">
        <v>155501.20000000001</v>
      </c>
      <c r="X332" s="78">
        <v>107168.73879</v>
      </c>
      <c r="Y332" s="78">
        <f t="shared" si="29"/>
        <v>68.918271235205893</v>
      </c>
      <c r="Z332" s="78">
        <v>713.1</v>
      </c>
      <c r="AA332" s="78">
        <v>510.18228000000005</v>
      </c>
      <c r="AB332" s="74">
        <f t="shared" si="224"/>
        <v>71.544282709297434</v>
      </c>
      <c r="AC332" s="78"/>
      <c r="AD332" s="78"/>
      <c r="AE332" s="78"/>
      <c r="AF332" s="78">
        <v>356.6</v>
      </c>
      <c r="AG332" s="78">
        <v>263.89999999999998</v>
      </c>
      <c r="AH332" s="78">
        <f t="shared" si="30"/>
        <v>74.004486819966345</v>
      </c>
      <c r="AI332" s="78">
        <v>2531.5</v>
      </c>
      <c r="AJ332" s="78">
        <v>1306.7196200000001</v>
      </c>
      <c r="AK332" s="78">
        <f t="shared" si="31"/>
        <v>51.618393047600243</v>
      </c>
      <c r="AL332" s="78">
        <v>356.6</v>
      </c>
      <c r="AM332" s="78">
        <v>263.95</v>
      </c>
      <c r="AN332" s="78">
        <f t="shared" si="32"/>
        <v>74.018508132361177</v>
      </c>
      <c r="AO332" s="78">
        <v>356.6</v>
      </c>
      <c r="AP332" s="78">
        <v>6.3347100000000003</v>
      </c>
      <c r="AQ332" s="78">
        <f t="shared" si="33"/>
        <v>1.7764189568143578</v>
      </c>
      <c r="AR332" s="78">
        <v>1381.8</v>
      </c>
      <c r="AS332" s="78">
        <v>1036.8</v>
      </c>
      <c r="AT332" s="78">
        <f t="shared" si="34"/>
        <v>75.032566217976552</v>
      </c>
      <c r="AU332" s="78">
        <v>0</v>
      </c>
      <c r="AV332" s="78">
        <v>0</v>
      </c>
      <c r="AW332" s="78"/>
      <c r="AX332" s="78"/>
      <c r="AY332" s="78"/>
      <c r="AZ332" s="74"/>
      <c r="BA332" s="78">
        <v>337</v>
      </c>
      <c r="BB332" s="78">
        <v>167.3665</v>
      </c>
      <c r="BC332" s="78">
        <f t="shared" si="35"/>
        <v>49.663649851632044</v>
      </c>
      <c r="BD332" s="78">
        <v>356.6</v>
      </c>
      <c r="BE332" s="78">
        <v>244.02251000000001</v>
      </c>
      <c r="BF332" s="78">
        <f t="shared" si="226"/>
        <v>68.430316881660119</v>
      </c>
      <c r="BG332" s="78">
        <v>10558.4</v>
      </c>
      <c r="BH332" s="78">
        <v>6737.1357699999999</v>
      </c>
      <c r="BI332" s="78">
        <f t="shared" si="12"/>
        <v>63.808302110168214</v>
      </c>
      <c r="BJ332" s="78">
        <v>493.9</v>
      </c>
      <c r="BK332" s="78">
        <v>92.19</v>
      </c>
      <c r="BL332" s="78">
        <f t="shared" si="227"/>
        <v>18.665721806033613</v>
      </c>
      <c r="BM332" s="78">
        <v>25.6</v>
      </c>
      <c r="BN332" s="78">
        <v>25.6</v>
      </c>
      <c r="BO332" s="78">
        <f t="shared" si="229"/>
        <v>100</v>
      </c>
      <c r="BP332" s="78"/>
      <c r="BQ332" s="78"/>
      <c r="BR332" s="78"/>
    </row>
    <row r="333" spans="1:70" x14ac:dyDescent="0.25">
      <c r="A333" s="160" t="s">
        <v>601</v>
      </c>
      <c r="B333" s="94">
        <f t="shared" si="181"/>
        <v>263.60000000000002</v>
      </c>
      <c r="C333" s="94">
        <f t="shared" si="182"/>
        <v>179.64084</v>
      </c>
      <c r="D333" s="74">
        <f t="shared" ref="D333:D340" si="230">C333/B333*100</f>
        <v>68.149028831562958</v>
      </c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8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>
        <v>263.60000000000002</v>
      </c>
      <c r="AY333" s="74">
        <v>179.64084</v>
      </c>
      <c r="AZ333" s="74">
        <f>AY333/AX333*100</f>
        <v>68.149028831562958</v>
      </c>
      <c r="BA333" s="74"/>
      <c r="BB333" s="74"/>
      <c r="BC333" s="74"/>
      <c r="BD333" s="74"/>
      <c r="BE333" s="74"/>
      <c r="BF333" s="78"/>
      <c r="BG333" s="74"/>
      <c r="BH333" s="74"/>
      <c r="BI333" s="74"/>
      <c r="BJ333" s="74"/>
      <c r="BK333" s="74"/>
      <c r="BL333" s="78"/>
      <c r="BM333" s="74"/>
      <c r="BN333" s="74"/>
      <c r="BO333" s="78"/>
      <c r="BP333" s="74"/>
      <c r="BQ333" s="74"/>
      <c r="BR333" s="78"/>
    </row>
    <row r="334" spans="1:70" x14ac:dyDescent="0.25">
      <c r="A334" s="160" t="s">
        <v>649</v>
      </c>
      <c r="B334" s="94">
        <f t="shared" ref="B334:C394" si="231">E334+H334+K334+N334+Q334+T334+W334+Z334+AC334+AF334+AI334+AL334+AO334+AR334+AU334+AX334+BA334+BD334+BG334+BJ334+BM334+BP334</f>
        <v>0</v>
      </c>
      <c r="C334" s="94">
        <f t="shared" ref="C334:C387" si="232">F334+I334+L334+O334+R334+U334+X334+AA334+AD334+AG334+AJ334+AM334+AP334+AS334+AV334+AY334+BB334+BE334+BH334+BK334+BN334+BQ334</f>
        <v>0</v>
      </c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8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8"/>
      <c r="BG334" s="74"/>
      <c r="BH334" s="74"/>
      <c r="BI334" s="74"/>
      <c r="BJ334" s="74"/>
      <c r="BK334" s="74"/>
      <c r="BL334" s="78"/>
      <c r="BM334" s="74"/>
      <c r="BN334" s="74"/>
      <c r="BO334" s="78"/>
      <c r="BP334" s="74"/>
      <c r="BQ334" s="74"/>
      <c r="BR334" s="78"/>
    </row>
    <row r="335" spans="1:70" x14ac:dyDescent="0.25">
      <c r="A335" s="160" t="s">
        <v>602</v>
      </c>
      <c r="B335" s="94">
        <f t="shared" si="231"/>
        <v>105.4</v>
      </c>
      <c r="C335" s="94">
        <f t="shared" si="232"/>
        <v>71.6327</v>
      </c>
      <c r="D335" s="74">
        <f t="shared" si="230"/>
        <v>67.962713472485774</v>
      </c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8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>
        <v>105.4</v>
      </c>
      <c r="AY335" s="74">
        <v>71.6327</v>
      </c>
      <c r="AZ335" s="74">
        <f>AY335/AX335*100</f>
        <v>67.962713472485774</v>
      </c>
      <c r="BA335" s="74"/>
      <c r="BB335" s="74"/>
      <c r="BC335" s="74"/>
      <c r="BD335" s="74"/>
      <c r="BE335" s="74"/>
      <c r="BF335" s="78"/>
      <c r="BG335" s="74"/>
      <c r="BH335" s="74"/>
      <c r="BI335" s="74"/>
      <c r="BJ335" s="74"/>
      <c r="BK335" s="74"/>
      <c r="BL335" s="78"/>
      <c r="BM335" s="74"/>
      <c r="BN335" s="74"/>
      <c r="BO335" s="78"/>
      <c r="BP335" s="74"/>
      <c r="BQ335" s="74"/>
      <c r="BR335" s="78"/>
    </row>
    <row r="336" spans="1:70" x14ac:dyDescent="0.25">
      <c r="A336" s="160" t="s">
        <v>603</v>
      </c>
      <c r="B336" s="94">
        <f t="shared" si="231"/>
        <v>105.4</v>
      </c>
      <c r="C336" s="94">
        <f t="shared" si="232"/>
        <v>70.552419999999998</v>
      </c>
      <c r="D336" s="74">
        <f t="shared" si="230"/>
        <v>66.937779886147993</v>
      </c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8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>
        <v>105.4</v>
      </c>
      <c r="AY336" s="74">
        <v>70.552419999999998</v>
      </c>
      <c r="AZ336" s="74">
        <f>AY336/AX336*100</f>
        <v>66.937779886147993</v>
      </c>
      <c r="BA336" s="74"/>
      <c r="BB336" s="74"/>
      <c r="BC336" s="74"/>
      <c r="BD336" s="74"/>
      <c r="BE336" s="74"/>
      <c r="BF336" s="78"/>
      <c r="BG336" s="74"/>
      <c r="BH336" s="74"/>
      <c r="BI336" s="74"/>
      <c r="BJ336" s="74"/>
      <c r="BK336" s="74"/>
      <c r="BL336" s="78"/>
      <c r="BM336" s="74"/>
      <c r="BN336" s="74"/>
      <c r="BO336" s="78"/>
      <c r="BP336" s="74"/>
      <c r="BQ336" s="74"/>
      <c r="BR336" s="78"/>
    </row>
    <row r="337" spans="1:70" x14ac:dyDescent="0.25">
      <c r="A337" s="160" t="s">
        <v>650</v>
      </c>
      <c r="B337" s="94">
        <f t="shared" si="231"/>
        <v>0</v>
      </c>
      <c r="C337" s="94">
        <f t="shared" si="232"/>
        <v>0</v>
      </c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8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8"/>
      <c r="BG337" s="74"/>
      <c r="BH337" s="74"/>
      <c r="BI337" s="74"/>
      <c r="BJ337" s="74"/>
      <c r="BK337" s="74"/>
      <c r="BL337" s="78"/>
      <c r="BM337" s="74"/>
      <c r="BN337" s="74"/>
      <c r="BO337" s="78"/>
      <c r="BP337" s="74"/>
      <c r="BQ337" s="74"/>
      <c r="BR337" s="78"/>
    </row>
    <row r="338" spans="1:70" x14ac:dyDescent="0.25">
      <c r="A338" s="160" t="s">
        <v>405</v>
      </c>
      <c r="B338" s="94">
        <f t="shared" si="231"/>
        <v>263.60000000000002</v>
      </c>
      <c r="C338" s="94">
        <f t="shared" si="232"/>
        <v>179.7354</v>
      </c>
      <c r="D338" s="74">
        <f t="shared" si="230"/>
        <v>68.184901365705613</v>
      </c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8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>
        <v>263.60000000000002</v>
      </c>
      <c r="AY338" s="74">
        <v>179.7354</v>
      </c>
      <c r="AZ338" s="74">
        <f>AY338/AX338*100</f>
        <v>68.184901365705613</v>
      </c>
      <c r="BA338" s="74"/>
      <c r="BB338" s="74"/>
      <c r="BC338" s="74"/>
      <c r="BD338" s="74"/>
      <c r="BE338" s="74"/>
      <c r="BF338" s="78"/>
      <c r="BG338" s="74"/>
      <c r="BH338" s="74"/>
      <c r="BI338" s="74"/>
      <c r="BJ338" s="74"/>
      <c r="BK338" s="74"/>
      <c r="BL338" s="78"/>
      <c r="BM338" s="74"/>
      <c r="BN338" s="74"/>
      <c r="BO338" s="78"/>
      <c r="BP338" s="74"/>
      <c r="BQ338" s="74"/>
      <c r="BR338" s="78"/>
    </row>
    <row r="339" spans="1:70" x14ac:dyDescent="0.25">
      <c r="A339" s="160" t="s">
        <v>404</v>
      </c>
      <c r="B339" s="94">
        <f t="shared" si="231"/>
        <v>105.4</v>
      </c>
      <c r="C339" s="94">
        <f t="shared" si="232"/>
        <v>64.547129999999996</v>
      </c>
      <c r="D339" s="74">
        <f t="shared" si="230"/>
        <v>61.240161290322568</v>
      </c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8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>
        <v>105.4</v>
      </c>
      <c r="AY339" s="74">
        <v>64.547129999999996</v>
      </c>
      <c r="AZ339" s="74">
        <f>AY339/AX339*100</f>
        <v>61.240161290322568</v>
      </c>
      <c r="BA339" s="74"/>
      <c r="BB339" s="74"/>
      <c r="BC339" s="74"/>
      <c r="BD339" s="74"/>
      <c r="BE339" s="74"/>
      <c r="BF339" s="78"/>
      <c r="BG339" s="74"/>
      <c r="BH339" s="74"/>
      <c r="BI339" s="74"/>
      <c r="BJ339" s="74"/>
      <c r="BK339" s="74"/>
      <c r="BL339" s="78"/>
      <c r="BM339" s="74"/>
      <c r="BN339" s="74"/>
      <c r="BO339" s="78"/>
      <c r="BP339" s="74"/>
      <c r="BQ339" s="74"/>
      <c r="BR339" s="78"/>
    </row>
    <row r="340" spans="1:70" x14ac:dyDescent="0.25">
      <c r="A340" s="160" t="s">
        <v>407</v>
      </c>
      <c r="B340" s="94">
        <f t="shared" si="231"/>
        <v>263.60000000000002</v>
      </c>
      <c r="C340" s="94">
        <f t="shared" si="232"/>
        <v>171.23806999999999</v>
      </c>
      <c r="D340" s="74">
        <f t="shared" si="230"/>
        <v>64.961331562974195</v>
      </c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8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>
        <v>263.60000000000002</v>
      </c>
      <c r="AY340" s="74">
        <v>171.23806999999999</v>
      </c>
      <c r="AZ340" s="74">
        <f>AY340/AX340*100</f>
        <v>64.961331562974195</v>
      </c>
      <c r="BA340" s="74"/>
      <c r="BB340" s="74"/>
      <c r="BC340" s="74"/>
      <c r="BD340" s="74"/>
      <c r="BE340" s="74"/>
      <c r="BF340" s="78"/>
      <c r="BG340" s="74"/>
      <c r="BH340" s="74"/>
      <c r="BI340" s="74"/>
      <c r="BJ340" s="74"/>
      <c r="BK340" s="74"/>
      <c r="BL340" s="78"/>
      <c r="BM340" s="74"/>
      <c r="BN340" s="74"/>
      <c r="BO340" s="78"/>
      <c r="BP340" s="74"/>
      <c r="BQ340" s="74"/>
      <c r="BR340" s="78"/>
    </row>
    <row r="341" spans="1:70" x14ac:dyDescent="0.25">
      <c r="A341" s="160" t="s">
        <v>406</v>
      </c>
      <c r="B341" s="94">
        <f t="shared" si="231"/>
        <v>791.3</v>
      </c>
      <c r="C341" s="94">
        <f t="shared" si="232"/>
        <v>469.71791999999999</v>
      </c>
      <c r="D341" s="74">
        <f>C341/B341*100</f>
        <v>59.36028307847846</v>
      </c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8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>
        <v>791.3</v>
      </c>
      <c r="AY341" s="74">
        <v>469.71791999999999</v>
      </c>
      <c r="AZ341" s="74">
        <f>AY341/AX341*100</f>
        <v>59.36028307847846</v>
      </c>
      <c r="BA341" s="74"/>
      <c r="BB341" s="74"/>
      <c r="BC341" s="74"/>
      <c r="BD341" s="74"/>
      <c r="BE341" s="74"/>
      <c r="BF341" s="78"/>
      <c r="BG341" s="74"/>
      <c r="BH341" s="74"/>
      <c r="BI341" s="74"/>
      <c r="BJ341" s="74"/>
      <c r="BK341" s="74"/>
      <c r="BL341" s="78"/>
      <c r="BM341" s="74"/>
      <c r="BN341" s="74"/>
      <c r="BO341" s="78"/>
      <c r="BP341" s="74"/>
      <c r="BQ341" s="74"/>
      <c r="BR341" s="78"/>
    </row>
    <row r="342" spans="1:70" s="118" customFormat="1" ht="31.5" x14ac:dyDescent="0.25">
      <c r="A342" s="161" t="s">
        <v>397</v>
      </c>
      <c r="B342" s="103">
        <f t="shared" si="231"/>
        <v>337325.6999999999</v>
      </c>
      <c r="C342" s="103">
        <f t="shared" si="232"/>
        <v>250340.10143000004</v>
      </c>
      <c r="D342" s="92">
        <f t="shared" ref="D342" si="233">C342/B342*100</f>
        <v>74.213171848453925</v>
      </c>
      <c r="E342" s="92">
        <f>SUM(E343:E349)</f>
        <v>75.2</v>
      </c>
      <c r="F342" s="92">
        <f t="shared" ref="F342:BK342" si="234">SUM(F343:F349)</f>
        <v>31.33333</v>
      </c>
      <c r="G342" s="92">
        <f t="shared" si="19"/>
        <v>41.666662234042548</v>
      </c>
      <c r="H342" s="92">
        <f t="shared" si="234"/>
        <v>162</v>
      </c>
      <c r="I342" s="92">
        <f t="shared" si="234"/>
        <v>111.83136</v>
      </c>
      <c r="J342" s="92">
        <f t="shared" si="27"/>
        <v>69.031703703703712</v>
      </c>
      <c r="K342" s="92">
        <f t="shared" si="234"/>
        <v>5917.7</v>
      </c>
      <c r="L342" s="92">
        <f t="shared" si="234"/>
        <v>3994.3998300000003</v>
      </c>
      <c r="M342" s="92">
        <f t="shared" si="28"/>
        <v>67.499194450546668</v>
      </c>
      <c r="N342" s="92">
        <f t="shared" si="234"/>
        <v>34716.300000000003</v>
      </c>
      <c r="O342" s="92">
        <f t="shared" si="234"/>
        <v>26599.875</v>
      </c>
      <c r="P342" s="92">
        <f t="shared" si="8"/>
        <v>76.620708428029488</v>
      </c>
      <c r="Q342" s="92">
        <f t="shared" si="234"/>
        <v>4184.3999999999996</v>
      </c>
      <c r="R342" s="92">
        <f t="shared" si="234"/>
        <v>1332.5887700000001</v>
      </c>
      <c r="S342" s="92">
        <f t="shared" si="20"/>
        <v>31.846591387056687</v>
      </c>
      <c r="T342" s="92">
        <f t="shared" si="234"/>
        <v>223.8</v>
      </c>
      <c r="U342" s="92">
        <f t="shared" si="234"/>
        <v>135.86672000000002</v>
      </c>
      <c r="V342" s="92">
        <f t="shared" si="21"/>
        <v>60.708990169794461</v>
      </c>
      <c r="W342" s="92">
        <f t="shared" si="234"/>
        <v>268277</v>
      </c>
      <c r="X342" s="92">
        <f t="shared" si="234"/>
        <v>203180.97500000001</v>
      </c>
      <c r="Y342" s="92">
        <f t="shared" si="29"/>
        <v>75.735517767084019</v>
      </c>
      <c r="Z342" s="92">
        <f t="shared" si="234"/>
        <v>713.1</v>
      </c>
      <c r="AA342" s="92">
        <f t="shared" si="234"/>
        <v>425.60271999999998</v>
      </c>
      <c r="AB342" s="91">
        <f t="shared" si="224"/>
        <v>59.683455335857516</v>
      </c>
      <c r="AC342" s="92">
        <f t="shared" si="234"/>
        <v>10.3</v>
      </c>
      <c r="AD342" s="92">
        <f t="shared" si="234"/>
        <v>2.3532800000000003</v>
      </c>
      <c r="AE342" s="92">
        <f t="shared" si="48"/>
        <v>22.8473786407767</v>
      </c>
      <c r="AF342" s="92">
        <f t="shared" si="234"/>
        <v>356.6</v>
      </c>
      <c r="AG342" s="92">
        <f t="shared" si="234"/>
        <v>228.49470000000002</v>
      </c>
      <c r="AH342" s="92">
        <f t="shared" si="234"/>
        <v>64.075911385305659</v>
      </c>
      <c r="AI342" s="92">
        <f t="shared" si="234"/>
        <v>508.7</v>
      </c>
      <c r="AJ342" s="92">
        <f t="shared" si="234"/>
        <v>151.46015</v>
      </c>
      <c r="AK342" s="92">
        <f t="shared" si="234"/>
        <v>29.773963043050916</v>
      </c>
      <c r="AL342" s="92">
        <f t="shared" si="234"/>
        <v>356.6</v>
      </c>
      <c r="AM342" s="92">
        <f t="shared" si="234"/>
        <v>227.61848000000001</v>
      </c>
      <c r="AN342" s="92">
        <f t="shared" si="234"/>
        <v>63.830196298373522</v>
      </c>
      <c r="AO342" s="92">
        <f t="shared" si="234"/>
        <v>356.6</v>
      </c>
      <c r="AP342" s="92">
        <f t="shared" si="234"/>
        <v>176.66458</v>
      </c>
      <c r="AQ342" s="92">
        <f t="shared" si="234"/>
        <v>49.541385305664612</v>
      </c>
      <c r="AR342" s="92">
        <f t="shared" si="234"/>
        <v>1570.1</v>
      </c>
      <c r="AS342" s="92">
        <f t="shared" si="234"/>
        <v>1177.2</v>
      </c>
      <c r="AT342" s="92">
        <f t="shared" si="34"/>
        <v>74.976116170944522</v>
      </c>
      <c r="AU342" s="92">
        <f t="shared" si="234"/>
        <v>0</v>
      </c>
      <c r="AV342" s="92">
        <f t="shared" si="234"/>
        <v>0</v>
      </c>
      <c r="AW342" s="92">
        <f t="shared" si="234"/>
        <v>0</v>
      </c>
      <c r="AX342" s="92">
        <f t="shared" si="234"/>
        <v>1423.4</v>
      </c>
      <c r="AY342" s="92">
        <f t="shared" si="234"/>
        <v>845.14632000000006</v>
      </c>
      <c r="AZ342" s="91">
        <f t="shared" ref="AZ342:AZ350" si="235">AY342/AX342*100</f>
        <v>59.375180553604046</v>
      </c>
      <c r="BA342" s="92">
        <f t="shared" si="234"/>
        <v>337</v>
      </c>
      <c r="BB342" s="92">
        <f t="shared" si="234"/>
        <v>162.43054000000001</v>
      </c>
      <c r="BC342" s="92">
        <f t="shared" si="234"/>
        <v>48.198973293768546</v>
      </c>
      <c r="BD342" s="92">
        <f t="shared" si="234"/>
        <v>356.6</v>
      </c>
      <c r="BE342" s="92">
        <f t="shared" si="234"/>
        <v>188.57416000000001</v>
      </c>
      <c r="BF342" s="92">
        <f t="shared" si="226"/>
        <v>52.881144139091418</v>
      </c>
      <c r="BG342" s="92">
        <f t="shared" si="234"/>
        <v>17728.599999999999</v>
      </c>
      <c r="BH342" s="92">
        <f t="shared" si="234"/>
        <v>11316.441490000001</v>
      </c>
      <c r="BI342" s="92">
        <f t="shared" si="12"/>
        <v>63.8315574269824</v>
      </c>
      <c r="BJ342" s="92">
        <f t="shared" si="234"/>
        <v>32.9</v>
      </c>
      <c r="BK342" s="92">
        <f t="shared" si="234"/>
        <v>32.445</v>
      </c>
      <c r="BL342" s="92">
        <f t="shared" si="227"/>
        <v>98.61702127659575</v>
      </c>
      <c r="BM342" s="92">
        <f t="shared" ref="BM342:BN342" si="236">SUM(BM343:BM349)</f>
        <v>18.8</v>
      </c>
      <c r="BN342" s="92">
        <f t="shared" si="236"/>
        <v>18.8</v>
      </c>
      <c r="BO342" s="92">
        <f t="shared" ref="BO342:BO343" si="237">BN342/BM342*100</f>
        <v>100</v>
      </c>
      <c r="BP342" s="92"/>
      <c r="BQ342" s="92"/>
      <c r="BR342" s="92"/>
    </row>
    <row r="343" spans="1:70" ht="17.25" customHeight="1" x14ac:dyDescent="0.25">
      <c r="A343" s="160" t="s">
        <v>339</v>
      </c>
      <c r="B343" s="94">
        <f t="shared" si="231"/>
        <v>335902.29999999987</v>
      </c>
      <c r="C343" s="94">
        <f t="shared" si="232"/>
        <v>249494.95511000004</v>
      </c>
      <c r="D343" s="78">
        <f t="shared" si="1"/>
        <v>74.276048455160961</v>
      </c>
      <c r="E343" s="78">
        <v>75.2</v>
      </c>
      <c r="F343" s="78">
        <v>31.33333</v>
      </c>
      <c r="G343" s="78">
        <f t="shared" si="19"/>
        <v>41.666662234042548</v>
      </c>
      <c r="H343" s="78">
        <v>162</v>
      </c>
      <c r="I343" s="78">
        <v>111.83136</v>
      </c>
      <c r="J343" s="78">
        <f t="shared" si="27"/>
        <v>69.031703703703712</v>
      </c>
      <c r="K343" s="78">
        <v>5917.7</v>
      </c>
      <c r="L343" s="78">
        <v>3994.3998300000003</v>
      </c>
      <c r="M343" s="78">
        <f t="shared" si="28"/>
        <v>67.499194450546668</v>
      </c>
      <c r="N343" s="78">
        <v>34716.300000000003</v>
      </c>
      <c r="O343" s="78">
        <v>26599.875</v>
      </c>
      <c r="P343" s="78">
        <f t="shared" si="8"/>
        <v>76.620708428029488</v>
      </c>
      <c r="Q343" s="78">
        <v>4184.3999999999996</v>
      </c>
      <c r="R343" s="78">
        <v>1332.5887700000001</v>
      </c>
      <c r="S343" s="78">
        <f t="shared" si="20"/>
        <v>31.846591387056687</v>
      </c>
      <c r="T343" s="78">
        <v>223.8</v>
      </c>
      <c r="U343" s="78">
        <v>135.86672000000002</v>
      </c>
      <c r="V343" s="78">
        <f t="shared" si="21"/>
        <v>60.708990169794461</v>
      </c>
      <c r="W343" s="78">
        <v>268277</v>
      </c>
      <c r="X343" s="78">
        <v>203180.97500000001</v>
      </c>
      <c r="Y343" s="78">
        <f t="shared" si="29"/>
        <v>75.735517767084019</v>
      </c>
      <c r="Z343" s="78">
        <v>713.1</v>
      </c>
      <c r="AA343" s="78">
        <v>425.60271999999998</v>
      </c>
      <c r="AB343" s="74">
        <f t="shared" si="224"/>
        <v>59.683455335857516</v>
      </c>
      <c r="AC343" s="78">
        <v>10.3</v>
      </c>
      <c r="AD343" s="78">
        <v>2.3532800000000003</v>
      </c>
      <c r="AE343" s="78">
        <f t="shared" si="48"/>
        <v>22.8473786407767</v>
      </c>
      <c r="AF343" s="78">
        <v>356.6</v>
      </c>
      <c r="AG343" s="78">
        <v>228.49470000000002</v>
      </c>
      <c r="AH343" s="78">
        <f t="shared" si="30"/>
        <v>64.075911385305659</v>
      </c>
      <c r="AI343" s="78">
        <v>508.7</v>
      </c>
      <c r="AJ343" s="78">
        <v>151.46015</v>
      </c>
      <c r="AK343" s="78">
        <f t="shared" si="31"/>
        <v>29.773963043050916</v>
      </c>
      <c r="AL343" s="78">
        <v>356.6</v>
      </c>
      <c r="AM343" s="78">
        <v>227.61848000000001</v>
      </c>
      <c r="AN343" s="78">
        <f t="shared" si="32"/>
        <v>63.830196298373522</v>
      </c>
      <c r="AO343" s="78">
        <v>356.6</v>
      </c>
      <c r="AP343" s="78">
        <v>176.66458</v>
      </c>
      <c r="AQ343" s="78">
        <f t="shared" si="33"/>
        <v>49.541385305664612</v>
      </c>
      <c r="AR343" s="78">
        <v>1570.1</v>
      </c>
      <c r="AS343" s="78">
        <v>1177.2</v>
      </c>
      <c r="AT343" s="78">
        <f t="shared" si="34"/>
        <v>74.976116170944522</v>
      </c>
      <c r="AU343" s="78">
        <v>0</v>
      </c>
      <c r="AV343" s="78">
        <v>0</v>
      </c>
      <c r="AW343" s="78"/>
      <c r="AX343" s="78"/>
      <c r="AY343" s="78"/>
      <c r="AZ343" s="74"/>
      <c r="BA343" s="78">
        <v>337</v>
      </c>
      <c r="BB343" s="78">
        <v>162.43054000000001</v>
      </c>
      <c r="BC343" s="78">
        <f t="shared" si="35"/>
        <v>48.198973293768546</v>
      </c>
      <c r="BD343" s="78">
        <v>356.6</v>
      </c>
      <c r="BE343" s="78">
        <v>188.57416000000001</v>
      </c>
      <c r="BF343" s="78">
        <f t="shared" si="226"/>
        <v>52.881144139091418</v>
      </c>
      <c r="BG343" s="78">
        <v>17728.599999999999</v>
      </c>
      <c r="BH343" s="78">
        <v>11316.441490000001</v>
      </c>
      <c r="BI343" s="78">
        <f t="shared" si="12"/>
        <v>63.8315574269824</v>
      </c>
      <c r="BJ343" s="78">
        <v>32.9</v>
      </c>
      <c r="BK343" s="78">
        <v>32.445</v>
      </c>
      <c r="BL343" s="78">
        <f t="shared" si="227"/>
        <v>98.61702127659575</v>
      </c>
      <c r="BM343" s="78">
        <v>18.8</v>
      </c>
      <c r="BN343" s="78">
        <v>18.8</v>
      </c>
      <c r="BO343" s="78">
        <f t="shared" si="237"/>
        <v>100</v>
      </c>
      <c r="BP343" s="78"/>
      <c r="BQ343" s="78"/>
      <c r="BR343" s="78"/>
    </row>
    <row r="344" spans="1:70" x14ac:dyDescent="0.25">
      <c r="A344" s="160" t="s">
        <v>606</v>
      </c>
      <c r="B344" s="94">
        <f t="shared" si="231"/>
        <v>263.60000000000002</v>
      </c>
      <c r="C344" s="94">
        <f t="shared" si="232"/>
        <v>171.41498000000001</v>
      </c>
      <c r="D344" s="74">
        <f t="shared" ref="D344:D349" si="238">C344/B344*100</f>
        <v>65.02844461305007</v>
      </c>
      <c r="E344" s="74"/>
      <c r="F344" s="74"/>
      <c r="G344" s="74"/>
      <c r="H344" s="74"/>
      <c r="I344" s="74"/>
      <c r="J344" s="78"/>
      <c r="K344" s="74"/>
      <c r="L344" s="74"/>
      <c r="M344" s="78"/>
      <c r="N344" s="74"/>
      <c r="O344" s="74"/>
      <c r="P344" s="78"/>
      <c r="Q344" s="74"/>
      <c r="R344" s="74"/>
      <c r="S344" s="74"/>
      <c r="T344" s="74"/>
      <c r="U344" s="74"/>
      <c r="V344" s="78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8"/>
      <c r="AU344" s="74"/>
      <c r="AV344" s="74"/>
      <c r="AW344" s="74"/>
      <c r="AX344" s="74">
        <v>263.60000000000002</v>
      </c>
      <c r="AY344" s="74">
        <v>171.41498000000001</v>
      </c>
      <c r="AZ344" s="74">
        <f t="shared" si="235"/>
        <v>65.02844461305007</v>
      </c>
      <c r="BA344" s="74"/>
      <c r="BB344" s="74"/>
      <c r="BC344" s="74"/>
      <c r="BD344" s="74"/>
      <c r="BE344" s="74"/>
      <c r="BF344" s="78"/>
      <c r="BG344" s="74"/>
      <c r="BH344" s="74"/>
      <c r="BI344" s="78"/>
      <c r="BJ344" s="74"/>
      <c r="BK344" s="74"/>
      <c r="BL344" s="78"/>
      <c r="BM344" s="74"/>
      <c r="BN344" s="74"/>
      <c r="BO344" s="78"/>
      <c r="BP344" s="74"/>
      <c r="BQ344" s="74"/>
      <c r="BR344" s="78"/>
    </row>
    <row r="345" spans="1:70" x14ac:dyDescent="0.25">
      <c r="A345" s="160" t="s">
        <v>607</v>
      </c>
      <c r="B345" s="94">
        <f t="shared" si="231"/>
        <v>263.60000000000002</v>
      </c>
      <c r="C345" s="94">
        <f t="shared" si="232"/>
        <v>173.72501</v>
      </c>
      <c r="D345" s="74">
        <f t="shared" si="238"/>
        <v>65.904783763277692</v>
      </c>
      <c r="E345" s="74"/>
      <c r="F345" s="74"/>
      <c r="G345" s="74"/>
      <c r="H345" s="74"/>
      <c r="I345" s="74"/>
      <c r="J345" s="78"/>
      <c r="K345" s="74"/>
      <c r="L345" s="74"/>
      <c r="M345" s="78"/>
      <c r="N345" s="74"/>
      <c r="O345" s="74"/>
      <c r="P345" s="78"/>
      <c r="Q345" s="74"/>
      <c r="R345" s="74"/>
      <c r="S345" s="74"/>
      <c r="T345" s="74"/>
      <c r="U345" s="74"/>
      <c r="V345" s="78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8"/>
      <c r="AU345" s="74"/>
      <c r="AV345" s="74"/>
      <c r="AW345" s="74"/>
      <c r="AX345" s="74">
        <v>263.60000000000002</v>
      </c>
      <c r="AY345" s="74">
        <v>173.72501</v>
      </c>
      <c r="AZ345" s="74">
        <f t="shared" si="235"/>
        <v>65.904783763277692</v>
      </c>
      <c r="BA345" s="74"/>
      <c r="BB345" s="74"/>
      <c r="BC345" s="74"/>
      <c r="BD345" s="74"/>
      <c r="BE345" s="74"/>
      <c r="BF345" s="78"/>
      <c r="BG345" s="74"/>
      <c r="BH345" s="74"/>
      <c r="BI345" s="78"/>
      <c r="BJ345" s="74"/>
      <c r="BK345" s="74"/>
      <c r="BL345" s="78"/>
      <c r="BM345" s="74"/>
      <c r="BN345" s="74"/>
      <c r="BO345" s="78"/>
      <c r="BP345" s="74"/>
      <c r="BQ345" s="74"/>
      <c r="BR345" s="78"/>
    </row>
    <row r="346" spans="1:70" x14ac:dyDescent="0.25">
      <c r="A346" s="160" t="s">
        <v>285</v>
      </c>
      <c r="B346" s="94">
        <f t="shared" si="231"/>
        <v>263.60000000000002</v>
      </c>
      <c r="C346" s="94">
        <f t="shared" si="232"/>
        <v>150.28743</v>
      </c>
      <c r="D346" s="74">
        <f t="shared" si="238"/>
        <v>57.013440819423366</v>
      </c>
      <c r="E346" s="74"/>
      <c r="F346" s="74"/>
      <c r="G346" s="74"/>
      <c r="H346" s="74"/>
      <c r="I346" s="74"/>
      <c r="J346" s="78"/>
      <c r="K346" s="74"/>
      <c r="L346" s="74"/>
      <c r="M346" s="78"/>
      <c r="N346" s="74"/>
      <c r="O346" s="74"/>
      <c r="P346" s="78"/>
      <c r="Q346" s="74"/>
      <c r="R346" s="74"/>
      <c r="S346" s="74"/>
      <c r="T346" s="74"/>
      <c r="U346" s="74"/>
      <c r="V346" s="78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8"/>
      <c r="AU346" s="74"/>
      <c r="AV346" s="74"/>
      <c r="AW346" s="74"/>
      <c r="AX346" s="74">
        <v>263.60000000000002</v>
      </c>
      <c r="AY346" s="74">
        <v>150.28743</v>
      </c>
      <c r="AZ346" s="74">
        <f t="shared" si="235"/>
        <v>57.013440819423366</v>
      </c>
      <c r="BA346" s="74"/>
      <c r="BB346" s="74"/>
      <c r="BC346" s="74"/>
      <c r="BD346" s="74"/>
      <c r="BE346" s="74"/>
      <c r="BF346" s="78"/>
      <c r="BG346" s="74"/>
      <c r="BH346" s="74"/>
      <c r="BI346" s="78"/>
      <c r="BJ346" s="74"/>
      <c r="BK346" s="74"/>
      <c r="BL346" s="78"/>
      <c r="BM346" s="74"/>
      <c r="BN346" s="74"/>
      <c r="BO346" s="78"/>
      <c r="BP346" s="74"/>
      <c r="BQ346" s="74"/>
      <c r="BR346" s="78"/>
    </row>
    <row r="347" spans="1:70" x14ac:dyDescent="0.25">
      <c r="A347" s="160" t="s">
        <v>610</v>
      </c>
      <c r="B347" s="94">
        <f t="shared" si="231"/>
        <v>105.4</v>
      </c>
      <c r="C347" s="94">
        <f t="shared" si="232"/>
        <v>60.653730000000003</v>
      </c>
      <c r="D347" s="74">
        <f t="shared" si="238"/>
        <v>57.546233396584448</v>
      </c>
      <c r="E347" s="74"/>
      <c r="F347" s="74"/>
      <c r="G347" s="74"/>
      <c r="H347" s="74"/>
      <c r="I347" s="74"/>
      <c r="J347" s="78"/>
      <c r="K347" s="74"/>
      <c r="L347" s="74"/>
      <c r="M347" s="78"/>
      <c r="N347" s="74"/>
      <c r="O347" s="74"/>
      <c r="P347" s="78"/>
      <c r="Q347" s="74"/>
      <c r="R347" s="74"/>
      <c r="S347" s="74"/>
      <c r="T347" s="74"/>
      <c r="U347" s="74"/>
      <c r="V347" s="78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8"/>
      <c r="AU347" s="74"/>
      <c r="AV347" s="74"/>
      <c r="AW347" s="74"/>
      <c r="AX347" s="74">
        <v>105.4</v>
      </c>
      <c r="AY347" s="74">
        <v>60.653730000000003</v>
      </c>
      <c r="AZ347" s="74">
        <f t="shared" si="235"/>
        <v>57.546233396584448</v>
      </c>
      <c r="BA347" s="74"/>
      <c r="BB347" s="74"/>
      <c r="BC347" s="74"/>
      <c r="BD347" s="74"/>
      <c r="BE347" s="74"/>
      <c r="BF347" s="78"/>
      <c r="BG347" s="74"/>
      <c r="BH347" s="74"/>
      <c r="BI347" s="78"/>
      <c r="BJ347" s="74"/>
      <c r="BK347" s="74"/>
      <c r="BL347" s="78"/>
      <c r="BM347" s="74"/>
      <c r="BN347" s="74"/>
      <c r="BO347" s="78"/>
      <c r="BP347" s="74"/>
      <c r="BQ347" s="74"/>
      <c r="BR347" s="78"/>
    </row>
    <row r="348" spans="1:70" x14ac:dyDescent="0.25">
      <c r="A348" s="160" t="s">
        <v>608</v>
      </c>
      <c r="B348" s="94">
        <f t="shared" si="231"/>
        <v>263.60000000000002</v>
      </c>
      <c r="C348" s="94">
        <f t="shared" si="232"/>
        <v>150.72604000000001</v>
      </c>
      <c r="D348" s="74">
        <f t="shared" si="238"/>
        <v>57.179833080424892</v>
      </c>
      <c r="E348" s="74"/>
      <c r="F348" s="74"/>
      <c r="G348" s="74"/>
      <c r="H348" s="74"/>
      <c r="I348" s="74"/>
      <c r="J348" s="78"/>
      <c r="K348" s="74"/>
      <c r="L348" s="74"/>
      <c r="M348" s="78"/>
      <c r="N348" s="74"/>
      <c r="O348" s="74"/>
      <c r="P348" s="78"/>
      <c r="Q348" s="74"/>
      <c r="R348" s="74"/>
      <c r="S348" s="74"/>
      <c r="T348" s="74"/>
      <c r="U348" s="74"/>
      <c r="V348" s="78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8"/>
      <c r="AU348" s="74"/>
      <c r="AV348" s="74"/>
      <c r="AW348" s="74"/>
      <c r="AX348" s="74">
        <v>263.60000000000002</v>
      </c>
      <c r="AY348" s="74">
        <v>150.72604000000001</v>
      </c>
      <c r="AZ348" s="74">
        <f t="shared" si="235"/>
        <v>57.179833080424892</v>
      </c>
      <c r="BA348" s="74"/>
      <c r="BB348" s="74"/>
      <c r="BC348" s="74"/>
      <c r="BD348" s="74"/>
      <c r="BE348" s="74"/>
      <c r="BF348" s="78"/>
      <c r="BG348" s="74"/>
      <c r="BH348" s="74"/>
      <c r="BI348" s="78"/>
      <c r="BJ348" s="74"/>
      <c r="BK348" s="74"/>
      <c r="BL348" s="78"/>
      <c r="BM348" s="74"/>
      <c r="BN348" s="74"/>
      <c r="BO348" s="78"/>
      <c r="BP348" s="74"/>
      <c r="BQ348" s="74"/>
      <c r="BR348" s="78"/>
    </row>
    <row r="349" spans="1:70" x14ac:dyDescent="0.25">
      <c r="A349" s="160" t="s">
        <v>609</v>
      </c>
      <c r="B349" s="94">
        <f t="shared" si="231"/>
        <v>263.60000000000002</v>
      </c>
      <c r="C349" s="94">
        <f t="shared" si="232"/>
        <v>138.33913000000001</v>
      </c>
      <c r="D349" s="74">
        <f t="shared" si="238"/>
        <v>52.480701820940823</v>
      </c>
      <c r="E349" s="74"/>
      <c r="F349" s="74"/>
      <c r="G349" s="74"/>
      <c r="H349" s="74"/>
      <c r="I349" s="74"/>
      <c r="J349" s="78"/>
      <c r="K349" s="74"/>
      <c r="L349" s="74"/>
      <c r="M349" s="78"/>
      <c r="N349" s="74"/>
      <c r="O349" s="74"/>
      <c r="P349" s="78"/>
      <c r="Q349" s="74"/>
      <c r="R349" s="74"/>
      <c r="S349" s="74"/>
      <c r="T349" s="74"/>
      <c r="U349" s="74"/>
      <c r="V349" s="78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8"/>
      <c r="AU349" s="74"/>
      <c r="AV349" s="74"/>
      <c r="AW349" s="74"/>
      <c r="AX349" s="74">
        <v>263.60000000000002</v>
      </c>
      <c r="AY349" s="74">
        <v>138.33913000000001</v>
      </c>
      <c r="AZ349" s="74">
        <f t="shared" si="235"/>
        <v>52.480701820940823</v>
      </c>
      <c r="BA349" s="74"/>
      <c r="BB349" s="74"/>
      <c r="BC349" s="74"/>
      <c r="BD349" s="74"/>
      <c r="BE349" s="74"/>
      <c r="BF349" s="78"/>
      <c r="BG349" s="74"/>
      <c r="BH349" s="74"/>
      <c r="BI349" s="78"/>
      <c r="BJ349" s="74"/>
      <c r="BK349" s="74"/>
      <c r="BL349" s="78"/>
      <c r="BM349" s="74"/>
      <c r="BN349" s="74"/>
      <c r="BO349" s="78"/>
      <c r="BP349" s="74"/>
      <c r="BQ349" s="74"/>
      <c r="BR349" s="78"/>
    </row>
    <row r="350" spans="1:70" s="118" customFormat="1" ht="31.5" x14ac:dyDescent="0.25">
      <c r="A350" s="161" t="s">
        <v>398</v>
      </c>
      <c r="B350" s="103">
        <f t="shared" si="231"/>
        <v>140238.10000000003</v>
      </c>
      <c r="C350" s="103">
        <f t="shared" si="232"/>
        <v>94880.897830000016</v>
      </c>
      <c r="D350" s="92">
        <f t="shared" ref="D350" si="239">C350/B350*100</f>
        <v>67.657004644244324</v>
      </c>
      <c r="E350" s="92">
        <f>SUM(E351:E357)</f>
        <v>283.39999999999998</v>
      </c>
      <c r="F350" s="92">
        <f t="shared" ref="F350:BK350" si="240">SUM(F351:F357)</f>
        <v>226.32838000000001</v>
      </c>
      <c r="G350" s="92">
        <f t="shared" si="19"/>
        <v>79.86181369089627</v>
      </c>
      <c r="H350" s="92">
        <f t="shared" si="240"/>
        <v>46.9</v>
      </c>
      <c r="I350" s="92">
        <f t="shared" si="240"/>
        <v>29.690529999999999</v>
      </c>
      <c r="J350" s="92">
        <f t="shared" si="27"/>
        <v>63.306034115138587</v>
      </c>
      <c r="K350" s="92">
        <f t="shared" si="240"/>
        <v>671.2</v>
      </c>
      <c r="L350" s="92">
        <f t="shared" si="240"/>
        <v>382.14515999999998</v>
      </c>
      <c r="M350" s="92">
        <f t="shared" si="28"/>
        <v>56.934618593563755</v>
      </c>
      <c r="N350" s="92">
        <f t="shared" si="240"/>
        <v>16704.3</v>
      </c>
      <c r="O350" s="92">
        <f t="shared" si="240"/>
        <v>13289.92743</v>
      </c>
      <c r="P350" s="92">
        <f t="shared" si="8"/>
        <v>79.559918284513572</v>
      </c>
      <c r="Q350" s="92">
        <f t="shared" si="240"/>
        <v>1796.4</v>
      </c>
      <c r="R350" s="92">
        <f t="shared" si="240"/>
        <v>1271.46667</v>
      </c>
      <c r="S350" s="92">
        <f t="shared" si="20"/>
        <v>70.77859441104431</v>
      </c>
      <c r="T350" s="92">
        <f t="shared" si="240"/>
        <v>56</v>
      </c>
      <c r="U350" s="92">
        <f t="shared" si="240"/>
        <v>29.46218</v>
      </c>
      <c r="V350" s="92">
        <f t="shared" si="21"/>
        <v>52.611035714285713</v>
      </c>
      <c r="W350" s="92">
        <f t="shared" si="240"/>
        <v>107259.2</v>
      </c>
      <c r="X350" s="92">
        <f t="shared" si="240"/>
        <v>72624.459109999996</v>
      </c>
      <c r="Y350" s="92">
        <f t="shared" si="29"/>
        <v>67.70930522509957</v>
      </c>
      <c r="Z350" s="92">
        <f t="shared" si="240"/>
        <v>356.6</v>
      </c>
      <c r="AA350" s="92">
        <f t="shared" si="240"/>
        <v>247.62710000000001</v>
      </c>
      <c r="AB350" s="91">
        <f t="shared" si="224"/>
        <v>69.441138530566462</v>
      </c>
      <c r="AC350" s="92">
        <f t="shared" si="240"/>
        <v>0</v>
      </c>
      <c r="AD350" s="92">
        <f t="shared" si="240"/>
        <v>0</v>
      </c>
      <c r="AE350" s="92">
        <f t="shared" si="240"/>
        <v>0</v>
      </c>
      <c r="AF350" s="92">
        <f t="shared" si="240"/>
        <v>356.6</v>
      </c>
      <c r="AG350" s="92">
        <f t="shared" si="240"/>
        <v>258.85000000000002</v>
      </c>
      <c r="AH350" s="92">
        <f t="shared" si="240"/>
        <v>72.588334268087493</v>
      </c>
      <c r="AI350" s="92">
        <f t="shared" si="240"/>
        <v>1049.0999999999999</v>
      </c>
      <c r="AJ350" s="92">
        <f t="shared" si="240"/>
        <v>342.17298999999997</v>
      </c>
      <c r="AK350" s="92">
        <f t="shared" si="240"/>
        <v>32.615860261176245</v>
      </c>
      <c r="AL350" s="92">
        <f t="shared" si="240"/>
        <v>356.6</v>
      </c>
      <c r="AM350" s="92">
        <f t="shared" si="240"/>
        <v>111.85321</v>
      </c>
      <c r="AN350" s="92">
        <f t="shared" si="240"/>
        <v>31.36657599551318</v>
      </c>
      <c r="AO350" s="92">
        <f t="shared" si="240"/>
        <v>356.6</v>
      </c>
      <c r="AP350" s="92">
        <f t="shared" si="240"/>
        <v>232.74046999999999</v>
      </c>
      <c r="AQ350" s="92">
        <f t="shared" si="240"/>
        <v>65.266536735838471</v>
      </c>
      <c r="AR350" s="92">
        <f t="shared" si="240"/>
        <v>568.70000000000005</v>
      </c>
      <c r="AS350" s="92">
        <f t="shared" si="240"/>
        <v>426.6</v>
      </c>
      <c r="AT350" s="92">
        <f t="shared" si="34"/>
        <v>75.013187972569014</v>
      </c>
      <c r="AU350" s="92">
        <f t="shared" si="240"/>
        <v>0</v>
      </c>
      <c r="AV350" s="92">
        <f t="shared" si="240"/>
        <v>0</v>
      </c>
      <c r="AW350" s="92">
        <f t="shared" si="240"/>
        <v>0</v>
      </c>
      <c r="AX350" s="92">
        <f t="shared" si="240"/>
        <v>896.2</v>
      </c>
      <c r="AY350" s="92">
        <f t="shared" si="240"/>
        <v>447.93969999999996</v>
      </c>
      <c r="AZ350" s="91">
        <f t="shared" si="235"/>
        <v>49.982113367551875</v>
      </c>
      <c r="BA350" s="92">
        <f t="shared" si="240"/>
        <v>337</v>
      </c>
      <c r="BB350" s="92">
        <f t="shared" si="240"/>
        <v>166.22427999999999</v>
      </c>
      <c r="BC350" s="92">
        <f t="shared" si="240"/>
        <v>49.324712166172105</v>
      </c>
      <c r="BD350" s="92">
        <f t="shared" si="240"/>
        <v>356.6</v>
      </c>
      <c r="BE350" s="92">
        <f t="shared" si="240"/>
        <v>228.11109999999999</v>
      </c>
      <c r="BF350" s="92">
        <f t="shared" si="226"/>
        <v>63.968339876612447</v>
      </c>
      <c r="BG350" s="92">
        <f t="shared" si="240"/>
        <v>8746.1</v>
      </c>
      <c r="BH350" s="92">
        <f t="shared" si="240"/>
        <v>4561.5</v>
      </c>
      <c r="BI350" s="92">
        <f t="shared" si="12"/>
        <v>52.154674654989073</v>
      </c>
      <c r="BJ350" s="92">
        <f t="shared" si="240"/>
        <v>32.9</v>
      </c>
      <c r="BK350" s="92">
        <f t="shared" si="240"/>
        <v>0</v>
      </c>
      <c r="BL350" s="92">
        <f t="shared" si="227"/>
        <v>0</v>
      </c>
      <c r="BM350" s="92">
        <f t="shared" ref="BM350:BN350" si="241">SUM(BM351:BM357)</f>
        <v>7.7</v>
      </c>
      <c r="BN350" s="92">
        <f t="shared" si="241"/>
        <v>3.7995199999999998</v>
      </c>
      <c r="BO350" s="92">
        <f t="shared" ref="BO350:BO351" si="242">BN350/BM350*100</f>
        <v>49.344415584415579</v>
      </c>
      <c r="BP350" s="92"/>
      <c r="BQ350" s="92"/>
      <c r="BR350" s="92"/>
    </row>
    <row r="351" spans="1:70" x14ac:dyDescent="0.25">
      <c r="A351" s="160" t="s">
        <v>338</v>
      </c>
      <c r="B351" s="94">
        <f t="shared" si="231"/>
        <v>139341.90000000002</v>
      </c>
      <c r="C351" s="94">
        <f t="shared" si="232"/>
        <v>94432.958130000014</v>
      </c>
      <c r="D351" s="78">
        <f t="shared" si="1"/>
        <v>67.770683570412061</v>
      </c>
      <c r="E351" s="78">
        <v>283.39999999999998</v>
      </c>
      <c r="F351" s="78">
        <v>226.32838000000001</v>
      </c>
      <c r="G351" s="78">
        <f t="shared" si="19"/>
        <v>79.86181369089627</v>
      </c>
      <c r="H351" s="78">
        <v>46.9</v>
      </c>
      <c r="I351" s="78">
        <v>29.690529999999999</v>
      </c>
      <c r="J351" s="78">
        <f t="shared" si="27"/>
        <v>63.306034115138587</v>
      </c>
      <c r="K351" s="78">
        <v>671.2</v>
      </c>
      <c r="L351" s="78">
        <v>382.14515999999998</v>
      </c>
      <c r="M351" s="78">
        <f t="shared" si="28"/>
        <v>56.934618593563755</v>
      </c>
      <c r="N351" s="78">
        <v>16704.3</v>
      </c>
      <c r="O351" s="78">
        <v>13289.92743</v>
      </c>
      <c r="P351" s="78">
        <f t="shared" si="8"/>
        <v>79.559918284513572</v>
      </c>
      <c r="Q351" s="78">
        <v>1796.4</v>
      </c>
      <c r="R351" s="78">
        <v>1271.46667</v>
      </c>
      <c r="S351" s="78">
        <f t="shared" si="20"/>
        <v>70.77859441104431</v>
      </c>
      <c r="T351" s="78">
        <v>56</v>
      </c>
      <c r="U351" s="78">
        <v>29.46218</v>
      </c>
      <c r="V351" s="78">
        <f t="shared" si="21"/>
        <v>52.611035714285713</v>
      </c>
      <c r="W351" s="78">
        <v>107259.2</v>
      </c>
      <c r="X351" s="78">
        <v>72624.459109999996</v>
      </c>
      <c r="Y351" s="78">
        <f t="shared" si="29"/>
        <v>67.70930522509957</v>
      </c>
      <c r="Z351" s="78">
        <v>356.6</v>
      </c>
      <c r="AA351" s="78">
        <v>247.62710000000001</v>
      </c>
      <c r="AB351" s="74">
        <f t="shared" si="224"/>
        <v>69.441138530566462</v>
      </c>
      <c r="AC351" s="78"/>
      <c r="AD351" s="78"/>
      <c r="AE351" s="78"/>
      <c r="AF351" s="78">
        <v>356.6</v>
      </c>
      <c r="AG351" s="78">
        <v>258.85000000000002</v>
      </c>
      <c r="AH351" s="78">
        <f t="shared" si="30"/>
        <v>72.588334268087493</v>
      </c>
      <c r="AI351" s="78">
        <v>1049.0999999999999</v>
      </c>
      <c r="AJ351" s="78">
        <v>342.17298999999997</v>
      </c>
      <c r="AK351" s="78">
        <f t="shared" si="31"/>
        <v>32.615860261176245</v>
      </c>
      <c r="AL351" s="78">
        <v>356.6</v>
      </c>
      <c r="AM351" s="78">
        <v>111.85321</v>
      </c>
      <c r="AN351" s="78">
        <f t="shared" si="32"/>
        <v>31.36657599551318</v>
      </c>
      <c r="AO351" s="78">
        <v>356.6</v>
      </c>
      <c r="AP351" s="78">
        <v>232.74046999999999</v>
      </c>
      <c r="AQ351" s="78">
        <f t="shared" si="33"/>
        <v>65.266536735838471</v>
      </c>
      <c r="AR351" s="78">
        <v>568.70000000000005</v>
      </c>
      <c r="AS351" s="78">
        <v>426.6</v>
      </c>
      <c r="AT351" s="78">
        <f t="shared" si="34"/>
        <v>75.013187972569014</v>
      </c>
      <c r="AU351" s="78">
        <v>0</v>
      </c>
      <c r="AV351" s="78">
        <v>0</v>
      </c>
      <c r="AW351" s="78"/>
      <c r="AX351" s="78"/>
      <c r="AY351" s="78"/>
      <c r="AZ351" s="74"/>
      <c r="BA351" s="78">
        <v>337</v>
      </c>
      <c r="BB351" s="78">
        <v>166.22427999999999</v>
      </c>
      <c r="BC351" s="78">
        <f t="shared" si="35"/>
        <v>49.324712166172105</v>
      </c>
      <c r="BD351" s="78">
        <v>356.6</v>
      </c>
      <c r="BE351" s="78">
        <v>228.11109999999999</v>
      </c>
      <c r="BF351" s="78">
        <f t="shared" si="226"/>
        <v>63.968339876612447</v>
      </c>
      <c r="BG351" s="78">
        <v>8746.1</v>
      </c>
      <c r="BH351" s="78">
        <v>4561.5</v>
      </c>
      <c r="BI351" s="78">
        <f t="shared" si="12"/>
        <v>52.154674654989073</v>
      </c>
      <c r="BJ351" s="78">
        <v>32.9</v>
      </c>
      <c r="BK351" s="78">
        <v>0</v>
      </c>
      <c r="BL351" s="78">
        <f t="shared" si="227"/>
        <v>0</v>
      </c>
      <c r="BM351" s="78">
        <v>7.7</v>
      </c>
      <c r="BN351" s="78">
        <v>3.7995199999999998</v>
      </c>
      <c r="BO351" s="78">
        <f t="shared" si="242"/>
        <v>49.344415584415579</v>
      </c>
      <c r="BP351" s="78"/>
      <c r="BQ351" s="78"/>
      <c r="BR351" s="78"/>
    </row>
    <row r="352" spans="1:70" x14ac:dyDescent="0.25">
      <c r="A352" s="160" t="s">
        <v>652</v>
      </c>
      <c r="B352" s="94">
        <f t="shared" si="231"/>
        <v>0</v>
      </c>
      <c r="C352" s="94">
        <f t="shared" si="232"/>
        <v>0</v>
      </c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8"/>
      <c r="W352" s="74"/>
      <c r="X352" s="74"/>
      <c r="Y352" s="78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8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8"/>
      <c r="BG352" s="74"/>
      <c r="BH352" s="74"/>
      <c r="BI352" s="78"/>
      <c r="BJ352" s="74"/>
      <c r="BK352" s="74"/>
      <c r="BL352" s="78"/>
      <c r="BM352" s="74"/>
      <c r="BN352" s="74"/>
      <c r="BO352" s="78"/>
      <c r="BP352" s="74"/>
      <c r="BQ352" s="74"/>
      <c r="BR352" s="78"/>
    </row>
    <row r="353" spans="1:70" x14ac:dyDescent="0.25">
      <c r="A353" s="160" t="s">
        <v>323</v>
      </c>
      <c r="B353" s="94">
        <f t="shared" si="231"/>
        <v>0</v>
      </c>
      <c r="C353" s="94">
        <f t="shared" si="232"/>
        <v>0</v>
      </c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8"/>
      <c r="W353" s="74"/>
      <c r="X353" s="74"/>
      <c r="Y353" s="78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8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8"/>
      <c r="BG353" s="74"/>
      <c r="BH353" s="74"/>
      <c r="BI353" s="78"/>
      <c r="BJ353" s="74"/>
      <c r="BK353" s="74"/>
      <c r="BL353" s="78"/>
      <c r="BM353" s="74"/>
      <c r="BN353" s="74"/>
      <c r="BO353" s="78"/>
      <c r="BP353" s="74"/>
      <c r="BQ353" s="74"/>
      <c r="BR353" s="78"/>
    </row>
    <row r="354" spans="1:70" x14ac:dyDescent="0.25">
      <c r="A354" s="160" t="s">
        <v>651</v>
      </c>
      <c r="B354" s="94">
        <f t="shared" si="231"/>
        <v>105.4</v>
      </c>
      <c r="C354" s="94">
        <f t="shared" si="232"/>
        <v>66.990660000000005</v>
      </c>
      <c r="D354" s="74">
        <f>C354/B354*100</f>
        <v>63.558500948766607</v>
      </c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8"/>
      <c r="W354" s="74"/>
      <c r="X354" s="74"/>
      <c r="Y354" s="78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8"/>
      <c r="AU354" s="74"/>
      <c r="AV354" s="74"/>
      <c r="AW354" s="74"/>
      <c r="AX354" s="74">
        <v>105.4</v>
      </c>
      <c r="AY354" s="74">
        <v>66.990660000000005</v>
      </c>
      <c r="AZ354" s="74">
        <f>AY354/AX354*100</f>
        <v>63.558500948766607</v>
      </c>
      <c r="BA354" s="74"/>
      <c r="BB354" s="74"/>
      <c r="BC354" s="74"/>
      <c r="BD354" s="74"/>
      <c r="BE354" s="74"/>
      <c r="BF354" s="78"/>
      <c r="BG354" s="74"/>
      <c r="BH354" s="74"/>
      <c r="BI354" s="78"/>
      <c r="BJ354" s="74"/>
      <c r="BK354" s="74"/>
      <c r="BL354" s="78"/>
      <c r="BM354" s="74"/>
      <c r="BN354" s="74"/>
      <c r="BO354" s="78"/>
      <c r="BP354" s="74"/>
      <c r="BQ354" s="74"/>
      <c r="BR354" s="78"/>
    </row>
    <row r="355" spans="1:70" x14ac:dyDescent="0.25">
      <c r="A355" s="160" t="s">
        <v>394</v>
      </c>
      <c r="B355" s="94">
        <f t="shared" si="231"/>
        <v>263.60000000000002</v>
      </c>
      <c r="C355" s="94">
        <f t="shared" si="232"/>
        <v>152.52587</v>
      </c>
      <c r="D355" s="74">
        <f>C355/B355*100</f>
        <v>57.862621396054628</v>
      </c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8"/>
      <c r="W355" s="74"/>
      <c r="X355" s="74"/>
      <c r="Y355" s="78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8"/>
      <c r="AU355" s="74"/>
      <c r="AV355" s="74"/>
      <c r="AW355" s="74"/>
      <c r="AX355" s="74">
        <v>263.60000000000002</v>
      </c>
      <c r="AY355" s="74">
        <v>152.52587</v>
      </c>
      <c r="AZ355" s="74">
        <f>AY355/AX355*100</f>
        <v>57.862621396054628</v>
      </c>
      <c r="BA355" s="74"/>
      <c r="BB355" s="74"/>
      <c r="BC355" s="74"/>
      <c r="BD355" s="74"/>
      <c r="BE355" s="74"/>
      <c r="BF355" s="78"/>
      <c r="BG355" s="74"/>
      <c r="BH355" s="74"/>
      <c r="BI355" s="78"/>
      <c r="BJ355" s="74"/>
      <c r="BK355" s="74"/>
      <c r="BL355" s="78"/>
      <c r="BM355" s="74"/>
      <c r="BN355" s="74"/>
      <c r="BO355" s="78"/>
      <c r="BP355" s="74"/>
      <c r="BQ355" s="74"/>
      <c r="BR355" s="78"/>
    </row>
    <row r="356" spans="1:70" x14ac:dyDescent="0.25">
      <c r="A356" s="160" t="s">
        <v>396</v>
      </c>
      <c r="B356" s="94">
        <f t="shared" si="231"/>
        <v>263.60000000000002</v>
      </c>
      <c r="C356" s="94">
        <f t="shared" si="232"/>
        <v>61.808999999999997</v>
      </c>
      <c r="D356" s="74">
        <f>C356/B356*100</f>
        <v>23.448027314112288</v>
      </c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8"/>
      <c r="W356" s="74"/>
      <c r="X356" s="74"/>
      <c r="Y356" s="78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8"/>
      <c r="AU356" s="74"/>
      <c r="AV356" s="74"/>
      <c r="AW356" s="74"/>
      <c r="AX356" s="74">
        <v>263.60000000000002</v>
      </c>
      <c r="AY356" s="74">
        <v>61.808999999999997</v>
      </c>
      <c r="AZ356" s="74">
        <f>AY356/AX356*100</f>
        <v>23.448027314112288</v>
      </c>
      <c r="BA356" s="74"/>
      <c r="BB356" s="74"/>
      <c r="BC356" s="74"/>
      <c r="BD356" s="74"/>
      <c r="BE356" s="74"/>
      <c r="BF356" s="78"/>
      <c r="BG356" s="74"/>
      <c r="BH356" s="74"/>
      <c r="BI356" s="78"/>
      <c r="BJ356" s="74"/>
      <c r="BK356" s="74"/>
      <c r="BL356" s="78"/>
      <c r="BM356" s="74"/>
      <c r="BN356" s="74"/>
      <c r="BO356" s="78"/>
      <c r="BP356" s="74"/>
      <c r="BQ356" s="74"/>
      <c r="BR356" s="78"/>
    </row>
    <row r="357" spans="1:70" x14ac:dyDescent="0.25">
      <c r="A357" s="160" t="s">
        <v>395</v>
      </c>
      <c r="B357" s="94">
        <f t="shared" si="231"/>
        <v>263.60000000000002</v>
      </c>
      <c r="C357" s="94">
        <f t="shared" si="232"/>
        <v>166.61417</v>
      </c>
      <c r="D357" s="74">
        <f>C357/B357*100</f>
        <v>63.207196509863429</v>
      </c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8"/>
      <c r="W357" s="74"/>
      <c r="X357" s="74"/>
      <c r="Y357" s="78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8"/>
      <c r="AU357" s="74"/>
      <c r="AV357" s="74"/>
      <c r="AW357" s="74"/>
      <c r="AX357" s="74">
        <v>263.60000000000002</v>
      </c>
      <c r="AY357" s="74">
        <v>166.61417</v>
      </c>
      <c r="AZ357" s="74">
        <f>AY357/AX357*100</f>
        <v>63.207196509863429</v>
      </c>
      <c r="BA357" s="74"/>
      <c r="BB357" s="74"/>
      <c r="BC357" s="74"/>
      <c r="BD357" s="74"/>
      <c r="BE357" s="74"/>
      <c r="BF357" s="78"/>
      <c r="BG357" s="74"/>
      <c r="BH357" s="74"/>
      <c r="BI357" s="78"/>
      <c r="BJ357" s="74"/>
      <c r="BK357" s="74"/>
      <c r="BL357" s="78"/>
      <c r="BM357" s="74"/>
      <c r="BN357" s="74"/>
      <c r="BO357" s="78"/>
      <c r="BP357" s="74"/>
      <c r="BQ357" s="74"/>
      <c r="BR357" s="78"/>
    </row>
    <row r="358" spans="1:70" x14ac:dyDescent="0.25">
      <c r="A358" s="160" t="s">
        <v>509</v>
      </c>
      <c r="B358" s="94">
        <f t="shared" si="231"/>
        <v>0</v>
      </c>
      <c r="C358" s="94">
        <f t="shared" si="232"/>
        <v>0</v>
      </c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8"/>
      <c r="W358" s="74"/>
      <c r="X358" s="74"/>
      <c r="Y358" s="78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8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8"/>
      <c r="BG358" s="74"/>
      <c r="BH358" s="74"/>
      <c r="BI358" s="78"/>
      <c r="BJ358" s="74"/>
      <c r="BK358" s="74"/>
      <c r="BL358" s="78"/>
      <c r="BM358" s="74"/>
      <c r="BN358" s="74"/>
      <c r="BO358" s="78"/>
      <c r="BP358" s="74"/>
      <c r="BQ358" s="74"/>
      <c r="BR358" s="78"/>
    </row>
    <row r="359" spans="1:70" s="118" customFormat="1" ht="31.5" x14ac:dyDescent="0.25">
      <c r="A359" s="162" t="s">
        <v>393</v>
      </c>
      <c r="B359" s="103">
        <f t="shared" si="231"/>
        <v>216363.30000000002</v>
      </c>
      <c r="C359" s="103">
        <f t="shared" si="232"/>
        <v>135100.74210999999</v>
      </c>
      <c r="D359" s="92">
        <f t="shared" ref="D359" si="243">C359/B359*100</f>
        <v>62.441616535706366</v>
      </c>
      <c r="E359" s="92">
        <f>SUM(E360:E371)</f>
        <v>982.4</v>
      </c>
      <c r="F359" s="92">
        <f t="shared" ref="F359:BK359" si="244">SUM(F360:F371)</f>
        <v>449.89466999999996</v>
      </c>
      <c r="G359" s="92">
        <f t="shared" si="19"/>
        <v>45.795467223127034</v>
      </c>
      <c r="H359" s="92">
        <f t="shared" si="244"/>
        <v>143.69999999999999</v>
      </c>
      <c r="I359" s="92">
        <f t="shared" si="244"/>
        <v>97.816670000000002</v>
      </c>
      <c r="J359" s="92">
        <f t="shared" si="27"/>
        <v>68.070055671537929</v>
      </c>
      <c r="K359" s="92">
        <f t="shared" si="244"/>
        <v>2097.1</v>
      </c>
      <c r="L359" s="92">
        <f t="shared" si="244"/>
        <v>951.60718999999995</v>
      </c>
      <c r="M359" s="92">
        <f t="shared" si="28"/>
        <v>45.377291974631632</v>
      </c>
      <c r="N359" s="92">
        <f t="shared" si="244"/>
        <v>31773.7</v>
      </c>
      <c r="O359" s="92">
        <f t="shared" si="244"/>
        <v>17712.030409999999</v>
      </c>
      <c r="P359" s="92">
        <f t="shared" si="8"/>
        <v>55.744311836518875</v>
      </c>
      <c r="Q359" s="92">
        <f t="shared" si="244"/>
        <v>2852.6</v>
      </c>
      <c r="R359" s="92">
        <f t="shared" si="244"/>
        <v>1748.0576699999999</v>
      </c>
      <c r="S359" s="92">
        <f t="shared" si="20"/>
        <v>61.279452779920071</v>
      </c>
      <c r="T359" s="92">
        <f t="shared" si="244"/>
        <v>111.9</v>
      </c>
      <c r="U359" s="92">
        <f t="shared" si="244"/>
        <v>72.800399999999996</v>
      </c>
      <c r="V359" s="92">
        <f t="shared" si="21"/>
        <v>65.05844504021448</v>
      </c>
      <c r="W359" s="92">
        <f t="shared" si="244"/>
        <v>159033.60000000001</v>
      </c>
      <c r="X359" s="92">
        <f t="shared" si="244"/>
        <v>101537.57014</v>
      </c>
      <c r="Y359" s="92">
        <f t="shared" si="29"/>
        <v>63.846614891444318</v>
      </c>
      <c r="Z359" s="92">
        <f t="shared" si="244"/>
        <v>356.6</v>
      </c>
      <c r="AA359" s="92">
        <f t="shared" si="244"/>
        <v>237.49628000000001</v>
      </c>
      <c r="AB359" s="91">
        <f t="shared" si="224"/>
        <v>66.600190689848574</v>
      </c>
      <c r="AC359" s="92">
        <f t="shared" si="244"/>
        <v>0</v>
      </c>
      <c r="AD359" s="92">
        <f t="shared" si="244"/>
        <v>0</v>
      </c>
      <c r="AE359" s="92">
        <f t="shared" si="244"/>
        <v>0</v>
      </c>
      <c r="AF359" s="92">
        <f t="shared" si="244"/>
        <v>356.6</v>
      </c>
      <c r="AG359" s="92">
        <f t="shared" si="244"/>
        <v>235.25932999999998</v>
      </c>
      <c r="AH359" s="92">
        <f t="shared" si="244"/>
        <v>65.972891194615798</v>
      </c>
      <c r="AI359" s="92">
        <f t="shared" si="244"/>
        <v>2641.6</v>
      </c>
      <c r="AJ359" s="92">
        <f t="shared" si="244"/>
        <v>891.16303000000005</v>
      </c>
      <c r="AK359" s="92">
        <f t="shared" si="244"/>
        <v>33.735729482132044</v>
      </c>
      <c r="AL359" s="92">
        <f t="shared" si="244"/>
        <v>356.6</v>
      </c>
      <c r="AM359" s="92">
        <f t="shared" si="244"/>
        <v>242.08779999999999</v>
      </c>
      <c r="AN359" s="92">
        <f t="shared" si="244"/>
        <v>67.887773415591695</v>
      </c>
      <c r="AO359" s="92">
        <f t="shared" si="244"/>
        <v>356.6</v>
      </c>
      <c r="AP359" s="92">
        <f t="shared" si="244"/>
        <v>188.54892999999998</v>
      </c>
      <c r="AQ359" s="92">
        <f t="shared" si="244"/>
        <v>52.874068984856969</v>
      </c>
      <c r="AR359" s="92">
        <f t="shared" si="244"/>
        <v>1002.4</v>
      </c>
      <c r="AS359" s="92">
        <f t="shared" si="244"/>
        <v>751.5</v>
      </c>
      <c r="AT359" s="92">
        <f t="shared" si="34"/>
        <v>74.970071827613722</v>
      </c>
      <c r="AU359" s="92">
        <f t="shared" si="244"/>
        <v>0</v>
      </c>
      <c r="AV359" s="92">
        <f t="shared" si="244"/>
        <v>0</v>
      </c>
      <c r="AW359" s="92">
        <f t="shared" si="244"/>
        <v>0</v>
      </c>
      <c r="AX359" s="92">
        <f t="shared" si="244"/>
        <v>1897.9000000000005</v>
      </c>
      <c r="AY359" s="92">
        <f>SUM(AY360:AY371)</f>
        <v>1202.5650499999999</v>
      </c>
      <c r="AZ359" s="91">
        <f t="shared" ref="AZ359:AZ371" si="245">AY359/AX359*100</f>
        <v>63.362930080615399</v>
      </c>
      <c r="BA359" s="92">
        <f t="shared" si="244"/>
        <v>337</v>
      </c>
      <c r="BB359" s="92">
        <f t="shared" si="244"/>
        <v>154.91996</v>
      </c>
      <c r="BC359" s="92">
        <f t="shared" si="244"/>
        <v>45.970314540059348</v>
      </c>
      <c r="BD359" s="92">
        <f t="shared" si="244"/>
        <v>356.6</v>
      </c>
      <c r="BE359" s="92">
        <f t="shared" si="244"/>
        <v>97.56362</v>
      </c>
      <c r="BF359" s="92">
        <f t="shared" si="226"/>
        <v>27.3593998878295</v>
      </c>
      <c r="BG359" s="92">
        <f t="shared" si="244"/>
        <v>11661.5</v>
      </c>
      <c r="BH359" s="92">
        <f t="shared" si="244"/>
        <v>8498.3939600000012</v>
      </c>
      <c r="BI359" s="92">
        <f t="shared" si="12"/>
        <v>72.875650302276725</v>
      </c>
      <c r="BJ359" s="92">
        <f t="shared" si="244"/>
        <v>32.9</v>
      </c>
      <c r="BK359" s="92">
        <f t="shared" si="244"/>
        <v>19.466999999999999</v>
      </c>
      <c r="BL359" s="92">
        <f t="shared" si="227"/>
        <v>59.170212765957444</v>
      </c>
      <c r="BM359" s="92">
        <f t="shared" ref="BM359:BN359" si="246">SUM(BM360:BM371)</f>
        <v>12</v>
      </c>
      <c r="BN359" s="92">
        <f t="shared" si="246"/>
        <v>12</v>
      </c>
      <c r="BO359" s="92">
        <f t="shared" ref="BO359:BO360" si="247">BN359/BM359*100</f>
        <v>100</v>
      </c>
      <c r="BP359" s="92"/>
      <c r="BQ359" s="92"/>
      <c r="BR359" s="92"/>
    </row>
    <row r="360" spans="1:70" ht="17.25" customHeight="1" x14ac:dyDescent="0.25">
      <c r="A360" s="160" t="s">
        <v>337</v>
      </c>
      <c r="B360" s="94">
        <f t="shared" si="231"/>
        <v>214465.40000000002</v>
      </c>
      <c r="C360" s="94">
        <f t="shared" si="232"/>
        <v>133898.17706000002</v>
      </c>
      <c r="D360" s="78">
        <f t="shared" si="1"/>
        <v>62.433463421139258</v>
      </c>
      <c r="E360" s="78">
        <v>982.4</v>
      </c>
      <c r="F360" s="78">
        <v>449.89466999999996</v>
      </c>
      <c r="G360" s="78">
        <f t="shared" si="19"/>
        <v>45.795467223127034</v>
      </c>
      <c r="H360" s="78">
        <v>143.69999999999999</v>
      </c>
      <c r="I360" s="78">
        <v>97.816670000000002</v>
      </c>
      <c r="J360" s="78">
        <f t="shared" si="27"/>
        <v>68.070055671537929</v>
      </c>
      <c r="K360" s="78">
        <v>2097.1</v>
      </c>
      <c r="L360" s="78">
        <v>951.60718999999995</v>
      </c>
      <c r="M360" s="78">
        <f t="shared" si="28"/>
        <v>45.377291974631632</v>
      </c>
      <c r="N360" s="78">
        <v>31773.7</v>
      </c>
      <c r="O360" s="78">
        <v>17712.030409999999</v>
      </c>
      <c r="P360" s="78">
        <f t="shared" si="8"/>
        <v>55.744311836518875</v>
      </c>
      <c r="Q360" s="78">
        <v>2852.6</v>
      </c>
      <c r="R360" s="78">
        <v>1748.0576699999999</v>
      </c>
      <c r="S360" s="78">
        <f t="shared" si="20"/>
        <v>61.279452779920071</v>
      </c>
      <c r="T360" s="78">
        <v>111.9</v>
      </c>
      <c r="U360" s="78">
        <v>72.800399999999996</v>
      </c>
      <c r="V360" s="78">
        <f t="shared" si="21"/>
        <v>65.05844504021448</v>
      </c>
      <c r="W360" s="78">
        <v>159033.60000000001</v>
      </c>
      <c r="X360" s="78">
        <v>101537.57014</v>
      </c>
      <c r="Y360" s="78">
        <f t="shared" si="29"/>
        <v>63.846614891444318</v>
      </c>
      <c r="Z360" s="78">
        <v>356.6</v>
      </c>
      <c r="AA360" s="78">
        <v>237.49628000000001</v>
      </c>
      <c r="AB360" s="74">
        <f t="shared" si="224"/>
        <v>66.600190689848574</v>
      </c>
      <c r="AC360" s="78"/>
      <c r="AD360" s="78"/>
      <c r="AE360" s="78"/>
      <c r="AF360" s="78">
        <v>356.6</v>
      </c>
      <c r="AG360" s="78">
        <v>235.25932999999998</v>
      </c>
      <c r="AH360" s="78">
        <f t="shared" si="30"/>
        <v>65.972891194615798</v>
      </c>
      <c r="AI360" s="78">
        <v>2641.6</v>
      </c>
      <c r="AJ360" s="78">
        <v>891.16303000000005</v>
      </c>
      <c r="AK360" s="78">
        <f t="shared" si="31"/>
        <v>33.735729482132044</v>
      </c>
      <c r="AL360" s="78">
        <v>356.6</v>
      </c>
      <c r="AM360" s="78">
        <v>242.08779999999999</v>
      </c>
      <c r="AN360" s="78">
        <f t="shared" si="32"/>
        <v>67.887773415591695</v>
      </c>
      <c r="AO360" s="78">
        <v>356.6</v>
      </c>
      <c r="AP360" s="78">
        <v>188.54892999999998</v>
      </c>
      <c r="AQ360" s="78">
        <f t="shared" si="33"/>
        <v>52.874068984856969</v>
      </c>
      <c r="AR360" s="78">
        <v>1002.4</v>
      </c>
      <c r="AS360" s="78">
        <v>751.5</v>
      </c>
      <c r="AT360" s="78">
        <f t="shared" si="34"/>
        <v>74.970071827613722</v>
      </c>
      <c r="AU360" s="78">
        <v>0</v>
      </c>
      <c r="AV360" s="78">
        <v>0</v>
      </c>
      <c r="AW360" s="78"/>
      <c r="AX360" s="78"/>
      <c r="AY360" s="78"/>
      <c r="AZ360" s="74"/>
      <c r="BA360" s="78">
        <v>337</v>
      </c>
      <c r="BB360" s="78">
        <v>154.91996</v>
      </c>
      <c r="BC360" s="78">
        <f t="shared" si="35"/>
        <v>45.970314540059348</v>
      </c>
      <c r="BD360" s="78">
        <v>356.6</v>
      </c>
      <c r="BE360" s="78">
        <v>97.56362</v>
      </c>
      <c r="BF360" s="78">
        <f t="shared" si="226"/>
        <v>27.3593998878295</v>
      </c>
      <c r="BG360" s="78">
        <v>11661.5</v>
      </c>
      <c r="BH360" s="78">
        <v>8498.3939600000012</v>
      </c>
      <c r="BI360" s="78">
        <f t="shared" si="12"/>
        <v>72.875650302276725</v>
      </c>
      <c r="BJ360" s="78">
        <v>32.9</v>
      </c>
      <c r="BK360" s="78">
        <v>19.466999999999999</v>
      </c>
      <c r="BL360" s="78">
        <f t="shared" si="227"/>
        <v>59.170212765957444</v>
      </c>
      <c r="BM360" s="78">
        <v>12</v>
      </c>
      <c r="BN360" s="78">
        <v>12</v>
      </c>
      <c r="BO360" s="78">
        <f t="shared" si="247"/>
        <v>100</v>
      </c>
      <c r="BP360" s="78"/>
      <c r="BQ360" s="78"/>
      <c r="BR360" s="78"/>
    </row>
    <row r="361" spans="1:70" x14ac:dyDescent="0.25">
      <c r="A361" s="160" t="s">
        <v>392</v>
      </c>
      <c r="B361" s="94">
        <f t="shared" si="231"/>
        <v>105.4</v>
      </c>
      <c r="C361" s="94">
        <f t="shared" si="232"/>
        <v>68.569710000000001</v>
      </c>
      <c r="D361" s="74">
        <f t="shared" ref="D361:D371" si="248">C361/B361*100</f>
        <v>65.056650853889948</v>
      </c>
      <c r="E361" s="74"/>
      <c r="F361" s="74"/>
      <c r="G361" s="74"/>
      <c r="H361" s="74"/>
      <c r="I361" s="74"/>
      <c r="J361" s="78"/>
      <c r="K361" s="74"/>
      <c r="L361" s="74"/>
      <c r="M361" s="78"/>
      <c r="N361" s="74"/>
      <c r="O361" s="74"/>
      <c r="P361" s="78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>
        <v>105.4</v>
      </c>
      <c r="AY361" s="74">
        <v>68.569710000000001</v>
      </c>
      <c r="AZ361" s="74">
        <f t="shared" si="245"/>
        <v>65.056650853889948</v>
      </c>
      <c r="BA361" s="74"/>
      <c r="BB361" s="74"/>
      <c r="BC361" s="74"/>
      <c r="BD361" s="74"/>
      <c r="BE361" s="74"/>
      <c r="BF361" s="78"/>
      <c r="BG361" s="74"/>
      <c r="BH361" s="74"/>
      <c r="BI361" s="74"/>
      <c r="BJ361" s="74"/>
      <c r="BK361" s="74"/>
      <c r="BL361" s="78"/>
      <c r="BM361" s="74"/>
      <c r="BN361" s="74"/>
      <c r="BO361" s="78"/>
      <c r="BP361" s="74"/>
      <c r="BQ361" s="74"/>
      <c r="BR361" s="78"/>
    </row>
    <row r="362" spans="1:70" x14ac:dyDescent="0.25">
      <c r="A362" s="160" t="s">
        <v>613</v>
      </c>
      <c r="B362" s="94">
        <f t="shared" si="231"/>
        <v>263.60000000000002</v>
      </c>
      <c r="C362" s="94">
        <f t="shared" si="232"/>
        <v>174.80360000000002</v>
      </c>
      <c r="D362" s="74">
        <f t="shared" si="248"/>
        <v>66.313960546282246</v>
      </c>
      <c r="E362" s="74"/>
      <c r="F362" s="74"/>
      <c r="G362" s="74"/>
      <c r="H362" s="74"/>
      <c r="I362" s="74"/>
      <c r="J362" s="78"/>
      <c r="K362" s="74"/>
      <c r="L362" s="74"/>
      <c r="M362" s="78"/>
      <c r="N362" s="74"/>
      <c r="O362" s="74"/>
      <c r="P362" s="78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>
        <v>263.60000000000002</v>
      </c>
      <c r="AY362" s="74">
        <v>174.80360000000002</v>
      </c>
      <c r="AZ362" s="74">
        <f t="shared" si="245"/>
        <v>66.313960546282246</v>
      </c>
      <c r="BA362" s="74"/>
      <c r="BB362" s="74"/>
      <c r="BC362" s="74"/>
      <c r="BD362" s="74"/>
      <c r="BE362" s="74"/>
      <c r="BF362" s="78"/>
      <c r="BG362" s="74"/>
      <c r="BH362" s="74"/>
      <c r="BI362" s="74"/>
      <c r="BJ362" s="74"/>
      <c r="BK362" s="74"/>
      <c r="BL362" s="78"/>
      <c r="BM362" s="74"/>
      <c r="BN362" s="74"/>
      <c r="BO362" s="78"/>
      <c r="BP362" s="74"/>
      <c r="BQ362" s="74"/>
      <c r="BR362" s="78"/>
    </row>
    <row r="363" spans="1:70" x14ac:dyDescent="0.25">
      <c r="A363" s="160" t="s">
        <v>614</v>
      </c>
      <c r="B363" s="94">
        <f t="shared" si="231"/>
        <v>105.4</v>
      </c>
      <c r="C363" s="94">
        <f t="shared" si="232"/>
        <v>67.303190000000001</v>
      </c>
      <c r="D363" s="74">
        <f t="shared" si="248"/>
        <v>63.855018975332065</v>
      </c>
      <c r="E363" s="74"/>
      <c r="F363" s="74"/>
      <c r="G363" s="74"/>
      <c r="H363" s="74"/>
      <c r="I363" s="74"/>
      <c r="J363" s="78"/>
      <c r="K363" s="74"/>
      <c r="L363" s="74"/>
      <c r="M363" s="78"/>
      <c r="N363" s="74"/>
      <c r="O363" s="74"/>
      <c r="P363" s="78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>
        <v>105.4</v>
      </c>
      <c r="AY363" s="74">
        <v>67.303190000000001</v>
      </c>
      <c r="AZ363" s="74">
        <f t="shared" si="245"/>
        <v>63.855018975332065</v>
      </c>
      <c r="BA363" s="74"/>
      <c r="BB363" s="74"/>
      <c r="BC363" s="74"/>
      <c r="BD363" s="74"/>
      <c r="BE363" s="74"/>
      <c r="BF363" s="78"/>
      <c r="BG363" s="74"/>
      <c r="BH363" s="74"/>
      <c r="BI363" s="74"/>
      <c r="BJ363" s="74"/>
      <c r="BK363" s="74"/>
      <c r="BL363" s="78"/>
      <c r="BM363" s="74"/>
      <c r="BN363" s="74"/>
      <c r="BO363" s="78"/>
      <c r="BP363" s="74"/>
      <c r="BQ363" s="74"/>
      <c r="BR363" s="78"/>
    </row>
    <row r="364" spans="1:70" x14ac:dyDescent="0.25">
      <c r="A364" s="160" t="s">
        <v>615</v>
      </c>
      <c r="B364" s="94">
        <f t="shared" si="231"/>
        <v>105.4</v>
      </c>
      <c r="C364" s="94">
        <f t="shared" si="232"/>
        <v>69.208529999999996</v>
      </c>
      <c r="D364" s="74">
        <f t="shared" si="248"/>
        <v>65.662741935483865</v>
      </c>
      <c r="E364" s="74"/>
      <c r="F364" s="74"/>
      <c r="G364" s="74"/>
      <c r="H364" s="74"/>
      <c r="I364" s="74"/>
      <c r="J364" s="78"/>
      <c r="K364" s="74"/>
      <c r="L364" s="74"/>
      <c r="M364" s="78"/>
      <c r="N364" s="74"/>
      <c r="O364" s="74"/>
      <c r="P364" s="78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>
        <v>105.4</v>
      </c>
      <c r="AY364" s="74">
        <v>69.208529999999996</v>
      </c>
      <c r="AZ364" s="74">
        <f t="shared" si="245"/>
        <v>65.662741935483865</v>
      </c>
      <c r="BA364" s="74"/>
      <c r="BB364" s="74"/>
      <c r="BC364" s="74"/>
      <c r="BD364" s="74"/>
      <c r="BE364" s="74"/>
      <c r="BF364" s="78"/>
      <c r="BG364" s="74"/>
      <c r="BH364" s="74"/>
      <c r="BI364" s="74"/>
      <c r="BJ364" s="74"/>
      <c r="BK364" s="74"/>
      <c r="BL364" s="78"/>
      <c r="BM364" s="74"/>
      <c r="BN364" s="74"/>
      <c r="BO364" s="78"/>
      <c r="BP364" s="74"/>
      <c r="BQ364" s="74"/>
      <c r="BR364" s="78"/>
    </row>
    <row r="365" spans="1:70" x14ac:dyDescent="0.25">
      <c r="A365" s="160" t="s">
        <v>391</v>
      </c>
      <c r="B365" s="94">
        <f t="shared" si="231"/>
        <v>527.5</v>
      </c>
      <c r="C365" s="94">
        <f t="shared" si="232"/>
        <v>334.30159999999995</v>
      </c>
      <c r="D365" s="74">
        <f t="shared" si="248"/>
        <v>63.374710900473929</v>
      </c>
      <c r="E365" s="74"/>
      <c r="F365" s="74"/>
      <c r="G365" s="74"/>
      <c r="H365" s="74"/>
      <c r="I365" s="74"/>
      <c r="J365" s="78"/>
      <c r="K365" s="74"/>
      <c r="L365" s="74"/>
      <c r="M365" s="78"/>
      <c r="N365" s="74"/>
      <c r="O365" s="74"/>
      <c r="P365" s="78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>
        <v>527.5</v>
      </c>
      <c r="AY365" s="74">
        <v>334.30159999999995</v>
      </c>
      <c r="AZ365" s="74">
        <f t="shared" si="245"/>
        <v>63.374710900473929</v>
      </c>
      <c r="BA365" s="74"/>
      <c r="BB365" s="74"/>
      <c r="BC365" s="74"/>
      <c r="BD365" s="74"/>
      <c r="BE365" s="74"/>
      <c r="BF365" s="78"/>
      <c r="BG365" s="74"/>
      <c r="BH365" s="74"/>
      <c r="BI365" s="74"/>
      <c r="BJ365" s="74"/>
      <c r="BK365" s="74"/>
      <c r="BL365" s="78"/>
      <c r="BM365" s="74"/>
      <c r="BN365" s="74"/>
      <c r="BO365" s="78"/>
      <c r="BP365" s="74"/>
      <c r="BQ365" s="74"/>
      <c r="BR365" s="78"/>
    </row>
    <row r="366" spans="1:70" x14ac:dyDescent="0.25">
      <c r="A366" s="160" t="s">
        <v>653</v>
      </c>
      <c r="B366" s="94">
        <f t="shared" si="231"/>
        <v>105.4</v>
      </c>
      <c r="C366" s="94">
        <f t="shared" si="232"/>
        <v>65.755809999999997</v>
      </c>
      <c r="D366" s="74">
        <f t="shared" si="248"/>
        <v>62.386916508538889</v>
      </c>
      <c r="E366" s="74"/>
      <c r="F366" s="74"/>
      <c r="G366" s="74"/>
      <c r="H366" s="74"/>
      <c r="I366" s="74"/>
      <c r="J366" s="78"/>
      <c r="K366" s="74"/>
      <c r="L366" s="74"/>
      <c r="M366" s="78"/>
      <c r="N366" s="74"/>
      <c r="O366" s="74"/>
      <c r="P366" s="78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>
        <v>105.4</v>
      </c>
      <c r="AY366" s="74">
        <v>65.755809999999997</v>
      </c>
      <c r="AZ366" s="74">
        <f t="shared" si="245"/>
        <v>62.386916508538889</v>
      </c>
      <c r="BA366" s="74"/>
      <c r="BB366" s="74"/>
      <c r="BC366" s="74"/>
      <c r="BD366" s="74"/>
      <c r="BE366" s="74"/>
      <c r="BF366" s="78"/>
      <c r="BG366" s="74"/>
      <c r="BH366" s="74"/>
      <c r="BI366" s="74"/>
      <c r="BJ366" s="74"/>
      <c r="BK366" s="74"/>
      <c r="BL366" s="78"/>
      <c r="BM366" s="74"/>
      <c r="BN366" s="74"/>
      <c r="BO366" s="78"/>
      <c r="BP366" s="74"/>
      <c r="BQ366" s="74"/>
      <c r="BR366" s="78"/>
    </row>
    <row r="367" spans="1:70" x14ac:dyDescent="0.25">
      <c r="A367" s="160" t="s">
        <v>618</v>
      </c>
      <c r="B367" s="94">
        <f t="shared" si="231"/>
        <v>105.4</v>
      </c>
      <c r="C367" s="94">
        <f t="shared" si="232"/>
        <v>66.980440000000002</v>
      </c>
      <c r="D367" s="74">
        <f t="shared" si="248"/>
        <v>63.548804554079695</v>
      </c>
      <c r="E367" s="74"/>
      <c r="F367" s="74"/>
      <c r="G367" s="74"/>
      <c r="H367" s="74"/>
      <c r="I367" s="74"/>
      <c r="J367" s="78"/>
      <c r="K367" s="74"/>
      <c r="L367" s="74"/>
      <c r="M367" s="78"/>
      <c r="N367" s="74"/>
      <c r="O367" s="74"/>
      <c r="P367" s="78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>
        <v>105.4</v>
      </c>
      <c r="AY367" s="74">
        <v>66.980440000000002</v>
      </c>
      <c r="AZ367" s="74">
        <f t="shared" si="245"/>
        <v>63.548804554079695</v>
      </c>
      <c r="BA367" s="74"/>
      <c r="BB367" s="74"/>
      <c r="BC367" s="74"/>
      <c r="BD367" s="74"/>
      <c r="BE367" s="74"/>
      <c r="BF367" s="78"/>
      <c r="BG367" s="74"/>
      <c r="BH367" s="74"/>
      <c r="BI367" s="74"/>
      <c r="BJ367" s="74"/>
      <c r="BK367" s="74"/>
      <c r="BL367" s="78"/>
      <c r="BM367" s="74"/>
      <c r="BN367" s="74"/>
      <c r="BO367" s="78"/>
      <c r="BP367" s="74"/>
      <c r="BQ367" s="74"/>
      <c r="BR367" s="78"/>
    </row>
    <row r="368" spans="1:70" x14ac:dyDescent="0.25">
      <c r="A368" s="160" t="s">
        <v>617</v>
      </c>
      <c r="B368" s="94">
        <f t="shared" si="231"/>
        <v>105.4</v>
      </c>
      <c r="C368" s="94">
        <f t="shared" si="232"/>
        <v>62.85078</v>
      </c>
      <c r="D368" s="74">
        <f t="shared" si="248"/>
        <v>59.630721062618598</v>
      </c>
      <c r="E368" s="74"/>
      <c r="F368" s="74"/>
      <c r="G368" s="74"/>
      <c r="H368" s="74"/>
      <c r="I368" s="74"/>
      <c r="J368" s="78"/>
      <c r="K368" s="74"/>
      <c r="L368" s="74"/>
      <c r="M368" s="78"/>
      <c r="N368" s="74"/>
      <c r="O368" s="74"/>
      <c r="P368" s="78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>
        <v>105.4</v>
      </c>
      <c r="AY368" s="74">
        <v>62.85078</v>
      </c>
      <c r="AZ368" s="74">
        <f t="shared" si="245"/>
        <v>59.630721062618598</v>
      </c>
      <c r="BA368" s="74"/>
      <c r="BB368" s="74"/>
      <c r="BC368" s="74"/>
      <c r="BD368" s="74"/>
      <c r="BE368" s="74"/>
      <c r="BF368" s="78"/>
      <c r="BG368" s="74"/>
      <c r="BH368" s="74"/>
      <c r="BI368" s="74"/>
      <c r="BJ368" s="74"/>
      <c r="BK368" s="74"/>
      <c r="BL368" s="78"/>
      <c r="BM368" s="74"/>
      <c r="BN368" s="74"/>
      <c r="BO368" s="78"/>
      <c r="BP368" s="74"/>
      <c r="BQ368" s="74"/>
      <c r="BR368" s="78"/>
    </row>
    <row r="369" spans="1:70" x14ac:dyDescent="0.25">
      <c r="A369" s="160" t="s">
        <v>382</v>
      </c>
      <c r="B369" s="94">
        <f t="shared" si="231"/>
        <v>105.4</v>
      </c>
      <c r="C369" s="94">
        <f t="shared" si="232"/>
        <v>63.371449999999996</v>
      </c>
      <c r="D369" s="74">
        <f t="shared" si="248"/>
        <v>60.124715370018968</v>
      </c>
      <c r="E369" s="74"/>
      <c r="F369" s="74"/>
      <c r="G369" s="74"/>
      <c r="H369" s="74"/>
      <c r="I369" s="74"/>
      <c r="J369" s="78"/>
      <c r="K369" s="74"/>
      <c r="L369" s="74"/>
      <c r="M369" s="78"/>
      <c r="N369" s="74"/>
      <c r="O369" s="74"/>
      <c r="P369" s="78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>
        <v>105.4</v>
      </c>
      <c r="AY369" s="74">
        <v>63.371449999999996</v>
      </c>
      <c r="AZ369" s="74">
        <f t="shared" si="245"/>
        <v>60.124715370018968</v>
      </c>
      <c r="BA369" s="74"/>
      <c r="BB369" s="74"/>
      <c r="BC369" s="74"/>
      <c r="BD369" s="74"/>
      <c r="BE369" s="74"/>
      <c r="BF369" s="78"/>
      <c r="BG369" s="74"/>
      <c r="BH369" s="74"/>
      <c r="BI369" s="74"/>
      <c r="BJ369" s="74"/>
      <c r="BK369" s="74"/>
      <c r="BL369" s="78"/>
      <c r="BM369" s="74"/>
      <c r="BN369" s="74"/>
      <c r="BO369" s="78"/>
      <c r="BP369" s="74"/>
      <c r="BQ369" s="74"/>
      <c r="BR369" s="78"/>
    </row>
    <row r="370" spans="1:70" x14ac:dyDescent="0.25">
      <c r="A370" s="160" t="s">
        <v>430</v>
      </c>
      <c r="B370" s="94">
        <f t="shared" si="231"/>
        <v>263.60000000000002</v>
      </c>
      <c r="C370" s="94">
        <f t="shared" si="232"/>
        <v>163.92848999999998</v>
      </c>
      <c r="D370" s="74">
        <f t="shared" si="248"/>
        <v>62.188349772382388</v>
      </c>
      <c r="E370" s="74"/>
      <c r="F370" s="74"/>
      <c r="G370" s="74"/>
      <c r="H370" s="74"/>
      <c r="I370" s="74"/>
      <c r="J370" s="78"/>
      <c r="K370" s="74"/>
      <c r="L370" s="74"/>
      <c r="M370" s="78"/>
      <c r="N370" s="74"/>
      <c r="O370" s="74"/>
      <c r="P370" s="78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>
        <v>263.60000000000002</v>
      </c>
      <c r="AY370" s="74">
        <v>163.92848999999998</v>
      </c>
      <c r="AZ370" s="74">
        <f t="shared" si="245"/>
        <v>62.188349772382388</v>
      </c>
      <c r="BA370" s="74"/>
      <c r="BB370" s="74"/>
      <c r="BC370" s="74"/>
      <c r="BD370" s="74"/>
      <c r="BE370" s="74"/>
      <c r="BF370" s="78"/>
      <c r="BG370" s="74"/>
      <c r="BH370" s="74"/>
      <c r="BI370" s="74"/>
      <c r="BJ370" s="74"/>
      <c r="BK370" s="74"/>
      <c r="BL370" s="78"/>
      <c r="BM370" s="74"/>
      <c r="BN370" s="74"/>
      <c r="BO370" s="78"/>
      <c r="BP370" s="74"/>
      <c r="BQ370" s="74"/>
      <c r="BR370" s="78"/>
    </row>
    <row r="371" spans="1:70" x14ac:dyDescent="0.25">
      <c r="A371" s="160" t="s">
        <v>616</v>
      </c>
      <c r="B371" s="94">
        <f t="shared" si="231"/>
        <v>105.4</v>
      </c>
      <c r="C371" s="94">
        <f t="shared" si="232"/>
        <v>65.49145</v>
      </c>
      <c r="D371" s="74">
        <f t="shared" si="248"/>
        <v>62.136100569259952</v>
      </c>
      <c r="E371" s="74"/>
      <c r="F371" s="74"/>
      <c r="G371" s="78"/>
      <c r="H371" s="74"/>
      <c r="I371" s="74"/>
      <c r="J371" s="78"/>
      <c r="K371" s="74"/>
      <c r="L371" s="74"/>
      <c r="M371" s="78"/>
      <c r="N371" s="74"/>
      <c r="O371" s="74"/>
      <c r="P371" s="78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>
        <v>105.4</v>
      </c>
      <c r="AY371" s="74">
        <v>65.49145</v>
      </c>
      <c r="AZ371" s="74">
        <f t="shared" si="245"/>
        <v>62.136100569259952</v>
      </c>
      <c r="BA371" s="74"/>
      <c r="BB371" s="74"/>
      <c r="BC371" s="74"/>
      <c r="BD371" s="74"/>
      <c r="BE371" s="74"/>
      <c r="BF371" s="78"/>
      <c r="BG371" s="74"/>
      <c r="BH371" s="74"/>
      <c r="BI371" s="74"/>
      <c r="BJ371" s="74"/>
      <c r="BK371" s="74"/>
      <c r="BL371" s="78"/>
      <c r="BM371" s="74"/>
      <c r="BN371" s="74"/>
      <c r="BO371" s="78"/>
      <c r="BP371" s="74"/>
      <c r="BQ371" s="74"/>
      <c r="BR371" s="78"/>
    </row>
    <row r="372" spans="1:70" s="118" customFormat="1" ht="31.5" x14ac:dyDescent="0.25">
      <c r="A372" s="162" t="s">
        <v>390</v>
      </c>
      <c r="B372" s="103">
        <f t="shared" si="231"/>
        <v>221331.00000000006</v>
      </c>
      <c r="C372" s="103">
        <f t="shared" si="232"/>
        <v>157784.56053000002</v>
      </c>
      <c r="D372" s="92">
        <f t="shared" ref="D372" si="249">C372/B372*100</f>
        <v>71.288956598940032</v>
      </c>
      <c r="E372" s="92">
        <f>SUM(E373:E380)</f>
        <v>1232.4000000000001</v>
      </c>
      <c r="F372" s="92">
        <f t="shared" ref="F372:BK372" si="250">SUM(F373:F380)</f>
        <v>968.32213999999999</v>
      </c>
      <c r="G372" s="92">
        <f t="shared" si="19"/>
        <v>78.572065887698798</v>
      </c>
      <c r="H372" s="92">
        <f t="shared" si="250"/>
        <v>157</v>
      </c>
      <c r="I372" s="92">
        <f t="shared" si="250"/>
        <v>103.80225</v>
      </c>
      <c r="J372" s="92">
        <f t="shared" si="27"/>
        <v>66.116082802547766</v>
      </c>
      <c r="K372" s="92">
        <f t="shared" si="250"/>
        <v>3246.1</v>
      </c>
      <c r="L372" s="92">
        <f t="shared" si="250"/>
        <v>1932.8645800000002</v>
      </c>
      <c r="M372" s="92">
        <f t="shared" si="28"/>
        <v>59.54420935892302</v>
      </c>
      <c r="N372" s="92">
        <f t="shared" si="250"/>
        <v>30985.3</v>
      </c>
      <c r="O372" s="92">
        <f t="shared" si="250"/>
        <v>24509.132980000002</v>
      </c>
      <c r="P372" s="92">
        <f t="shared" ref="P372" si="251">O372/N372*100</f>
        <v>79.09922763374891</v>
      </c>
      <c r="Q372" s="92">
        <f t="shared" si="250"/>
        <v>4571.3</v>
      </c>
      <c r="R372" s="92">
        <f t="shared" si="250"/>
        <v>2051.4794999999999</v>
      </c>
      <c r="S372" s="92">
        <f t="shared" si="20"/>
        <v>44.877376238706709</v>
      </c>
      <c r="T372" s="92">
        <f t="shared" si="250"/>
        <v>111.9</v>
      </c>
      <c r="U372" s="92">
        <f t="shared" si="250"/>
        <v>72.939809999999994</v>
      </c>
      <c r="V372" s="92">
        <f t="shared" si="21"/>
        <v>65.183029490616619</v>
      </c>
      <c r="W372" s="92">
        <f t="shared" si="250"/>
        <v>161990.70000000001</v>
      </c>
      <c r="X372" s="92">
        <f t="shared" si="250"/>
        <v>115071.52995</v>
      </c>
      <c r="Y372" s="92">
        <f t="shared" si="29"/>
        <v>71.035886597193524</v>
      </c>
      <c r="Z372" s="92">
        <f t="shared" si="250"/>
        <v>713.1</v>
      </c>
      <c r="AA372" s="92">
        <f t="shared" si="250"/>
        <v>555.2645500000001</v>
      </c>
      <c r="AB372" s="91">
        <f t="shared" si="224"/>
        <v>77.86629504978265</v>
      </c>
      <c r="AC372" s="92">
        <f t="shared" si="250"/>
        <v>0</v>
      </c>
      <c r="AD372" s="92">
        <f t="shared" si="250"/>
        <v>0</v>
      </c>
      <c r="AE372" s="92">
        <f t="shared" si="250"/>
        <v>0</v>
      </c>
      <c r="AF372" s="92">
        <f t="shared" si="250"/>
        <v>356.6</v>
      </c>
      <c r="AG372" s="92">
        <f t="shared" si="250"/>
        <v>261.87074999999999</v>
      </c>
      <c r="AH372" s="92">
        <f t="shared" si="250"/>
        <v>73.435431856421758</v>
      </c>
      <c r="AI372" s="92">
        <f t="shared" si="250"/>
        <v>3569.7</v>
      </c>
      <c r="AJ372" s="92">
        <f t="shared" si="250"/>
        <v>1587.1255900000001</v>
      </c>
      <c r="AK372" s="92">
        <f t="shared" si="250"/>
        <v>44.461035661260055</v>
      </c>
      <c r="AL372" s="92">
        <f t="shared" si="250"/>
        <v>356.6</v>
      </c>
      <c r="AM372" s="92">
        <f t="shared" si="250"/>
        <v>235.15654999999998</v>
      </c>
      <c r="AN372" s="92">
        <f t="shared" si="250"/>
        <v>65.944068984856969</v>
      </c>
      <c r="AO372" s="92">
        <f t="shared" si="250"/>
        <v>356.6</v>
      </c>
      <c r="AP372" s="92">
        <f t="shared" si="250"/>
        <v>259.72874999999999</v>
      </c>
      <c r="AQ372" s="92">
        <f t="shared" si="250"/>
        <v>72.834758833426804</v>
      </c>
      <c r="AR372" s="92">
        <f t="shared" si="250"/>
        <v>1177.8</v>
      </c>
      <c r="AS372" s="92">
        <f t="shared" si="250"/>
        <v>883.8</v>
      </c>
      <c r="AT372" s="92">
        <f t="shared" si="34"/>
        <v>75.038206826286284</v>
      </c>
      <c r="AU372" s="92">
        <f t="shared" si="250"/>
        <v>0</v>
      </c>
      <c r="AV372" s="92">
        <f t="shared" si="250"/>
        <v>0</v>
      </c>
      <c r="AW372" s="92">
        <f t="shared" si="250"/>
        <v>0</v>
      </c>
      <c r="AX372" s="92">
        <f t="shared" si="250"/>
        <v>1318.1000000000001</v>
      </c>
      <c r="AY372" s="92">
        <f t="shared" si="250"/>
        <v>842.08759000000009</v>
      </c>
      <c r="AZ372" s="91">
        <f t="shared" ref="AZ372:AZ381" si="252">AY372/AX372*100</f>
        <v>63.886472194825885</v>
      </c>
      <c r="BA372" s="92">
        <f t="shared" si="250"/>
        <v>337</v>
      </c>
      <c r="BB372" s="92">
        <f t="shared" si="250"/>
        <v>149.29472000000001</v>
      </c>
      <c r="BC372" s="92">
        <f t="shared" si="250"/>
        <v>44.301103857566773</v>
      </c>
      <c r="BD372" s="92">
        <f t="shared" si="250"/>
        <v>356.6</v>
      </c>
      <c r="BE372" s="92">
        <f t="shared" si="250"/>
        <v>239.12073000000001</v>
      </c>
      <c r="BF372" s="92">
        <f t="shared" si="226"/>
        <v>67.055729108244535</v>
      </c>
      <c r="BG372" s="92">
        <f t="shared" si="250"/>
        <v>10243.200000000001</v>
      </c>
      <c r="BH372" s="92">
        <f t="shared" si="250"/>
        <v>8047.1400899999999</v>
      </c>
      <c r="BI372" s="92">
        <f t="shared" ref="BI372:BI381" si="253">BH372/BG372*100</f>
        <v>78.560802190721645</v>
      </c>
      <c r="BJ372" s="92">
        <f t="shared" si="250"/>
        <v>237.1</v>
      </c>
      <c r="BK372" s="92">
        <f t="shared" si="250"/>
        <v>0</v>
      </c>
      <c r="BL372" s="92">
        <f t="shared" si="227"/>
        <v>0</v>
      </c>
      <c r="BM372" s="92">
        <f t="shared" ref="BM372:BN372" si="254">SUM(BM373:BM380)</f>
        <v>13.9</v>
      </c>
      <c r="BN372" s="92">
        <f t="shared" si="254"/>
        <v>13.9</v>
      </c>
      <c r="BO372" s="92">
        <f t="shared" ref="BO372:BO373" si="255">BN372/BM372*100</f>
        <v>100</v>
      </c>
      <c r="BP372" s="92"/>
      <c r="BQ372" s="92"/>
      <c r="BR372" s="92"/>
    </row>
    <row r="373" spans="1:70" x14ac:dyDescent="0.25">
      <c r="A373" s="160" t="s">
        <v>336</v>
      </c>
      <c r="B373" s="94">
        <f t="shared" si="231"/>
        <v>220012.90000000005</v>
      </c>
      <c r="C373" s="94">
        <f t="shared" si="232"/>
        <v>156942.47294000001</v>
      </c>
      <c r="D373" s="78">
        <f t="shared" si="1"/>
        <v>71.333304974390117</v>
      </c>
      <c r="E373" s="78">
        <v>1232.4000000000001</v>
      </c>
      <c r="F373" s="78">
        <v>968.32213999999999</v>
      </c>
      <c r="G373" s="78">
        <f t="shared" si="19"/>
        <v>78.572065887698798</v>
      </c>
      <c r="H373" s="78">
        <v>157</v>
      </c>
      <c r="I373" s="78">
        <v>103.80225</v>
      </c>
      <c r="J373" s="78">
        <f t="shared" si="27"/>
        <v>66.116082802547766</v>
      </c>
      <c r="K373" s="78">
        <v>3246.1</v>
      </c>
      <c r="L373" s="78">
        <v>1932.8645800000002</v>
      </c>
      <c r="M373" s="78">
        <f t="shared" si="28"/>
        <v>59.54420935892302</v>
      </c>
      <c r="N373" s="78">
        <v>30985.3</v>
      </c>
      <c r="O373" s="78">
        <v>24509.132980000002</v>
      </c>
      <c r="P373" s="78">
        <f t="shared" si="8"/>
        <v>79.09922763374891</v>
      </c>
      <c r="Q373" s="78">
        <v>4571.3</v>
      </c>
      <c r="R373" s="78">
        <v>2051.4794999999999</v>
      </c>
      <c r="S373" s="78">
        <f t="shared" si="20"/>
        <v>44.877376238706709</v>
      </c>
      <c r="T373" s="78">
        <v>111.9</v>
      </c>
      <c r="U373" s="78">
        <v>72.939809999999994</v>
      </c>
      <c r="V373" s="78">
        <f t="shared" si="21"/>
        <v>65.183029490616619</v>
      </c>
      <c r="W373" s="78">
        <v>161990.70000000001</v>
      </c>
      <c r="X373" s="78">
        <v>115071.52995</v>
      </c>
      <c r="Y373" s="78">
        <f t="shared" si="29"/>
        <v>71.035886597193524</v>
      </c>
      <c r="Z373" s="78">
        <v>713.1</v>
      </c>
      <c r="AA373" s="78">
        <v>555.2645500000001</v>
      </c>
      <c r="AB373" s="74">
        <f t="shared" si="224"/>
        <v>77.86629504978265</v>
      </c>
      <c r="AC373" s="78"/>
      <c r="AD373" s="78"/>
      <c r="AE373" s="78"/>
      <c r="AF373" s="78">
        <v>356.6</v>
      </c>
      <c r="AG373" s="78">
        <v>261.87074999999999</v>
      </c>
      <c r="AH373" s="78">
        <f t="shared" si="30"/>
        <v>73.435431856421758</v>
      </c>
      <c r="AI373" s="78">
        <v>3569.7</v>
      </c>
      <c r="AJ373" s="78">
        <v>1587.1255900000001</v>
      </c>
      <c r="AK373" s="78">
        <f t="shared" si="31"/>
        <v>44.461035661260055</v>
      </c>
      <c r="AL373" s="78">
        <v>356.6</v>
      </c>
      <c r="AM373" s="78">
        <v>235.15654999999998</v>
      </c>
      <c r="AN373" s="78">
        <f t="shared" si="32"/>
        <v>65.944068984856969</v>
      </c>
      <c r="AO373" s="78">
        <v>356.6</v>
      </c>
      <c r="AP373" s="78">
        <v>259.72874999999999</v>
      </c>
      <c r="AQ373" s="78">
        <f t="shared" si="33"/>
        <v>72.834758833426804</v>
      </c>
      <c r="AR373" s="78">
        <v>1177.8</v>
      </c>
      <c r="AS373" s="78">
        <v>883.8</v>
      </c>
      <c r="AT373" s="78">
        <f t="shared" si="34"/>
        <v>75.038206826286284</v>
      </c>
      <c r="AU373" s="78">
        <v>0</v>
      </c>
      <c r="AV373" s="78">
        <v>0</v>
      </c>
      <c r="AW373" s="78"/>
      <c r="AX373" s="78"/>
      <c r="AY373" s="78"/>
      <c r="AZ373" s="74"/>
      <c r="BA373" s="78">
        <v>337</v>
      </c>
      <c r="BB373" s="78">
        <v>149.29472000000001</v>
      </c>
      <c r="BC373" s="78">
        <f t="shared" si="35"/>
        <v>44.301103857566773</v>
      </c>
      <c r="BD373" s="78">
        <v>356.6</v>
      </c>
      <c r="BE373" s="78">
        <v>239.12073000000001</v>
      </c>
      <c r="BF373" s="78">
        <f t="shared" si="226"/>
        <v>67.055729108244535</v>
      </c>
      <c r="BG373" s="78">
        <v>10243.200000000001</v>
      </c>
      <c r="BH373" s="78">
        <v>8047.1400899999999</v>
      </c>
      <c r="BI373" s="78">
        <f t="shared" si="253"/>
        <v>78.560802190721645</v>
      </c>
      <c r="BJ373" s="78">
        <v>237.1</v>
      </c>
      <c r="BK373" s="78">
        <v>0</v>
      </c>
      <c r="BL373" s="78">
        <f t="shared" si="227"/>
        <v>0</v>
      </c>
      <c r="BM373" s="78">
        <v>13.9</v>
      </c>
      <c r="BN373" s="78">
        <v>13.9</v>
      </c>
      <c r="BO373" s="78">
        <f t="shared" si="255"/>
        <v>100</v>
      </c>
      <c r="BP373" s="78"/>
      <c r="BQ373" s="78"/>
      <c r="BR373" s="78"/>
    </row>
    <row r="374" spans="1:70" x14ac:dyDescent="0.25">
      <c r="A374" s="160" t="s">
        <v>678</v>
      </c>
      <c r="B374" s="94">
        <f t="shared" si="231"/>
        <v>527.5</v>
      </c>
      <c r="C374" s="94">
        <f t="shared" si="232"/>
        <v>345.01715000000002</v>
      </c>
      <c r="D374" s="74">
        <f t="shared" ref="D374:D380" si="256">C374/B374*100</f>
        <v>65.406094786729867</v>
      </c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8"/>
      <c r="W374" s="74"/>
      <c r="X374" s="74"/>
      <c r="Y374" s="78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8"/>
      <c r="AU374" s="74"/>
      <c r="AV374" s="74"/>
      <c r="AW374" s="74"/>
      <c r="AX374" s="74">
        <v>527.5</v>
      </c>
      <c r="AY374" s="74">
        <v>345.01715000000002</v>
      </c>
      <c r="AZ374" s="74">
        <f t="shared" si="252"/>
        <v>65.406094786729867</v>
      </c>
      <c r="BA374" s="74"/>
      <c r="BB374" s="74"/>
      <c r="BC374" s="74"/>
      <c r="BD374" s="74"/>
      <c r="BE374" s="74"/>
      <c r="BF374" s="78"/>
      <c r="BG374" s="74"/>
      <c r="BH374" s="74"/>
      <c r="BI374" s="78"/>
      <c r="BJ374" s="74"/>
      <c r="BK374" s="74"/>
      <c r="BL374" s="78"/>
      <c r="BM374" s="74"/>
      <c r="BN374" s="74"/>
      <c r="BO374" s="78"/>
      <c r="BP374" s="74"/>
      <c r="BQ374" s="74"/>
      <c r="BR374" s="78"/>
    </row>
    <row r="375" spans="1:70" x14ac:dyDescent="0.25">
      <c r="A375" s="160" t="s">
        <v>442</v>
      </c>
      <c r="B375" s="94">
        <f t="shared" si="231"/>
        <v>263.60000000000002</v>
      </c>
      <c r="C375" s="94">
        <f t="shared" si="232"/>
        <v>178.77902</v>
      </c>
      <c r="D375" s="74">
        <f t="shared" si="256"/>
        <v>67.822086494688918</v>
      </c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8"/>
      <c r="W375" s="74"/>
      <c r="X375" s="74"/>
      <c r="Y375" s="78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8"/>
      <c r="AU375" s="74"/>
      <c r="AV375" s="74"/>
      <c r="AW375" s="74"/>
      <c r="AX375" s="74">
        <v>263.60000000000002</v>
      </c>
      <c r="AY375" s="74">
        <v>178.77902</v>
      </c>
      <c r="AZ375" s="74">
        <f t="shared" si="252"/>
        <v>67.822086494688918</v>
      </c>
      <c r="BA375" s="74"/>
      <c r="BB375" s="74"/>
      <c r="BC375" s="74"/>
      <c r="BD375" s="74"/>
      <c r="BE375" s="74"/>
      <c r="BF375" s="78"/>
      <c r="BG375" s="74"/>
      <c r="BH375" s="74"/>
      <c r="BI375" s="78"/>
      <c r="BJ375" s="74"/>
      <c r="BK375" s="74"/>
      <c r="BL375" s="78"/>
      <c r="BM375" s="74"/>
      <c r="BN375" s="74"/>
      <c r="BO375" s="78"/>
      <c r="BP375" s="74"/>
      <c r="BQ375" s="74"/>
      <c r="BR375" s="78"/>
    </row>
    <row r="376" spans="1:70" x14ac:dyDescent="0.25">
      <c r="A376" s="160" t="s">
        <v>654</v>
      </c>
      <c r="B376" s="94">
        <f t="shared" si="231"/>
        <v>105.4</v>
      </c>
      <c r="C376" s="94">
        <f t="shared" si="232"/>
        <v>65.317160000000001</v>
      </c>
      <c r="D376" s="74">
        <f t="shared" si="256"/>
        <v>61.970740037950669</v>
      </c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8"/>
      <c r="W376" s="74"/>
      <c r="X376" s="74"/>
      <c r="Y376" s="78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8"/>
      <c r="AU376" s="74"/>
      <c r="AV376" s="74"/>
      <c r="AW376" s="74"/>
      <c r="AX376" s="74">
        <v>105.4</v>
      </c>
      <c r="AY376" s="74">
        <v>65.317160000000001</v>
      </c>
      <c r="AZ376" s="74">
        <f t="shared" si="252"/>
        <v>61.970740037950669</v>
      </c>
      <c r="BA376" s="74"/>
      <c r="BB376" s="74"/>
      <c r="BC376" s="74"/>
      <c r="BD376" s="74"/>
      <c r="BE376" s="74"/>
      <c r="BF376" s="78"/>
      <c r="BG376" s="74"/>
      <c r="BH376" s="74"/>
      <c r="BI376" s="78"/>
      <c r="BJ376" s="74"/>
      <c r="BK376" s="74"/>
      <c r="BL376" s="78"/>
      <c r="BM376" s="74"/>
      <c r="BN376" s="74"/>
      <c r="BO376" s="78"/>
      <c r="BP376" s="74"/>
      <c r="BQ376" s="74"/>
      <c r="BR376" s="78"/>
    </row>
    <row r="377" spans="1:70" x14ac:dyDescent="0.25">
      <c r="A377" s="160" t="s">
        <v>389</v>
      </c>
      <c r="B377" s="94">
        <f t="shared" si="231"/>
        <v>105.4</v>
      </c>
      <c r="C377" s="94">
        <f t="shared" si="232"/>
        <v>62.052150000000005</v>
      </c>
      <c r="D377" s="74">
        <f t="shared" si="256"/>
        <v>58.873007590132829</v>
      </c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8"/>
      <c r="W377" s="74"/>
      <c r="X377" s="74"/>
      <c r="Y377" s="78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8"/>
      <c r="AU377" s="74"/>
      <c r="AV377" s="74"/>
      <c r="AW377" s="74"/>
      <c r="AX377" s="74">
        <v>105.4</v>
      </c>
      <c r="AY377" s="74">
        <v>62.052150000000005</v>
      </c>
      <c r="AZ377" s="74">
        <f t="shared" si="252"/>
        <v>58.873007590132829</v>
      </c>
      <c r="BA377" s="74"/>
      <c r="BB377" s="74"/>
      <c r="BC377" s="74"/>
      <c r="BD377" s="74"/>
      <c r="BE377" s="74"/>
      <c r="BF377" s="78"/>
      <c r="BG377" s="74"/>
      <c r="BH377" s="74"/>
      <c r="BI377" s="78"/>
      <c r="BJ377" s="74"/>
      <c r="BK377" s="74"/>
      <c r="BL377" s="78"/>
      <c r="BM377" s="74"/>
      <c r="BN377" s="74"/>
      <c r="BO377" s="78"/>
      <c r="BP377" s="74"/>
      <c r="BQ377" s="74"/>
      <c r="BR377" s="78"/>
    </row>
    <row r="378" spans="1:70" x14ac:dyDescent="0.25">
      <c r="A378" s="160" t="s">
        <v>474</v>
      </c>
      <c r="B378" s="94">
        <f t="shared" si="231"/>
        <v>105.4</v>
      </c>
      <c r="C378" s="94">
        <f t="shared" si="232"/>
        <v>61.101440000000004</v>
      </c>
      <c r="D378" s="74">
        <f t="shared" si="256"/>
        <v>57.971005692599618</v>
      </c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8"/>
      <c r="W378" s="74"/>
      <c r="X378" s="74"/>
      <c r="Y378" s="78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8"/>
      <c r="AU378" s="74"/>
      <c r="AV378" s="74"/>
      <c r="AW378" s="74"/>
      <c r="AX378" s="74">
        <v>105.4</v>
      </c>
      <c r="AY378" s="74">
        <v>61.101440000000004</v>
      </c>
      <c r="AZ378" s="74">
        <f t="shared" si="252"/>
        <v>57.971005692599618</v>
      </c>
      <c r="BA378" s="74"/>
      <c r="BB378" s="74"/>
      <c r="BC378" s="74"/>
      <c r="BD378" s="74"/>
      <c r="BE378" s="74"/>
      <c r="BF378" s="78"/>
      <c r="BG378" s="74"/>
      <c r="BH378" s="74"/>
      <c r="BI378" s="78"/>
      <c r="BJ378" s="74"/>
      <c r="BK378" s="74"/>
      <c r="BL378" s="78"/>
      <c r="BM378" s="74"/>
      <c r="BN378" s="74"/>
      <c r="BO378" s="78"/>
      <c r="BP378" s="74"/>
      <c r="BQ378" s="74"/>
      <c r="BR378" s="78"/>
    </row>
    <row r="379" spans="1:70" x14ac:dyDescent="0.25">
      <c r="A379" s="160" t="s">
        <v>620</v>
      </c>
      <c r="B379" s="94">
        <f t="shared" si="231"/>
        <v>105.4</v>
      </c>
      <c r="C379" s="94">
        <f t="shared" si="232"/>
        <v>65.02807</v>
      </c>
      <c r="D379" s="74">
        <f t="shared" si="256"/>
        <v>61.696461100569252</v>
      </c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8"/>
      <c r="W379" s="74"/>
      <c r="X379" s="74"/>
      <c r="Y379" s="78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8"/>
      <c r="AU379" s="74"/>
      <c r="AV379" s="74"/>
      <c r="AW379" s="74"/>
      <c r="AX379" s="74">
        <v>105.4</v>
      </c>
      <c r="AY379" s="74">
        <v>65.02807</v>
      </c>
      <c r="AZ379" s="74">
        <f t="shared" si="252"/>
        <v>61.696461100569252</v>
      </c>
      <c r="BA379" s="74"/>
      <c r="BB379" s="74"/>
      <c r="BC379" s="74"/>
      <c r="BD379" s="74"/>
      <c r="BE379" s="74"/>
      <c r="BF379" s="78"/>
      <c r="BG379" s="74"/>
      <c r="BH379" s="74"/>
      <c r="BI379" s="78"/>
      <c r="BJ379" s="74"/>
      <c r="BK379" s="74"/>
      <c r="BL379" s="78"/>
      <c r="BM379" s="74"/>
      <c r="BN379" s="74"/>
      <c r="BO379" s="78"/>
      <c r="BP379" s="74"/>
      <c r="BQ379" s="74"/>
      <c r="BR379" s="78"/>
    </row>
    <row r="380" spans="1:70" x14ac:dyDescent="0.25">
      <c r="A380" s="160" t="s">
        <v>621</v>
      </c>
      <c r="B380" s="94">
        <f t="shared" si="231"/>
        <v>105.4</v>
      </c>
      <c r="C380" s="94">
        <f t="shared" si="232"/>
        <v>64.792599999999993</v>
      </c>
      <c r="D380" s="74">
        <f t="shared" si="256"/>
        <v>61.473055028462987</v>
      </c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8"/>
      <c r="W380" s="74"/>
      <c r="X380" s="74"/>
      <c r="Y380" s="78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8"/>
      <c r="AU380" s="74"/>
      <c r="AV380" s="74"/>
      <c r="AW380" s="74"/>
      <c r="AX380" s="74">
        <v>105.4</v>
      </c>
      <c r="AY380" s="74">
        <v>64.792599999999993</v>
      </c>
      <c r="AZ380" s="74">
        <f t="shared" si="252"/>
        <v>61.473055028462987</v>
      </c>
      <c r="BA380" s="74"/>
      <c r="BB380" s="74"/>
      <c r="BC380" s="74"/>
      <c r="BD380" s="74"/>
      <c r="BE380" s="74"/>
      <c r="BF380" s="78"/>
      <c r="BG380" s="74"/>
      <c r="BH380" s="74"/>
      <c r="BI380" s="78"/>
      <c r="BJ380" s="74"/>
      <c r="BK380" s="74"/>
      <c r="BL380" s="78"/>
      <c r="BM380" s="74"/>
      <c r="BN380" s="74"/>
      <c r="BO380" s="78"/>
      <c r="BP380" s="74"/>
      <c r="BQ380" s="74"/>
      <c r="BR380" s="78"/>
    </row>
    <row r="381" spans="1:70" s="118" customFormat="1" ht="31.5" x14ac:dyDescent="0.25">
      <c r="A381" s="161" t="s">
        <v>330</v>
      </c>
      <c r="B381" s="103">
        <f t="shared" si="231"/>
        <v>2927724.2999999993</v>
      </c>
      <c r="C381" s="103">
        <f t="shared" si="232"/>
        <v>1867935.0173099996</v>
      </c>
      <c r="D381" s="92">
        <f t="shared" ref="D381" si="257">C381/B381*100</f>
        <v>63.801602401906486</v>
      </c>
      <c r="E381" s="92">
        <f>SUM(E382:E387)</f>
        <v>6481.9</v>
      </c>
      <c r="F381" s="92">
        <f t="shared" ref="F381:BK381" si="258">SUM(F382:F387)</f>
        <v>3547.7469999999998</v>
      </c>
      <c r="G381" s="92">
        <f t="shared" si="19"/>
        <v>54.733133803360126</v>
      </c>
      <c r="H381" s="92">
        <f t="shared" si="258"/>
        <v>3283.9</v>
      </c>
      <c r="I381" s="92">
        <f t="shared" si="258"/>
        <v>2360.0959900000003</v>
      </c>
      <c r="J381" s="92">
        <f t="shared" si="27"/>
        <v>71.86869240841682</v>
      </c>
      <c r="K381" s="92">
        <f t="shared" si="258"/>
        <v>99078.399999999994</v>
      </c>
      <c r="L381" s="92">
        <f t="shared" si="258"/>
        <v>70048.266889999999</v>
      </c>
      <c r="M381" s="92">
        <f t="shared" si="28"/>
        <v>70.699836583957747</v>
      </c>
      <c r="N381" s="92">
        <f t="shared" si="258"/>
        <v>782537.9</v>
      </c>
      <c r="O381" s="92">
        <f t="shared" si="258"/>
        <v>579379.43664999993</v>
      </c>
      <c r="P381" s="92">
        <f t="shared" ref="P381" si="259">O381/N381*100</f>
        <v>74.038514511565495</v>
      </c>
      <c r="Q381" s="92">
        <f t="shared" si="258"/>
        <v>35072.1</v>
      </c>
      <c r="R381" s="92">
        <f t="shared" si="258"/>
        <v>13832.485000000001</v>
      </c>
      <c r="S381" s="92">
        <f t="shared" si="20"/>
        <v>39.440139027888264</v>
      </c>
      <c r="T381" s="92">
        <f t="shared" si="258"/>
        <v>2266.6</v>
      </c>
      <c r="U381" s="92">
        <f t="shared" si="258"/>
        <v>1456.07873</v>
      </c>
      <c r="V381" s="92">
        <f t="shared" si="21"/>
        <v>64.240656931086207</v>
      </c>
      <c r="W381" s="92">
        <f t="shared" si="258"/>
        <v>1754293</v>
      </c>
      <c r="X381" s="92">
        <f t="shared" si="258"/>
        <v>1049332.45955</v>
      </c>
      <c r="Y381" s="92">
        <f t="shared" si="29"/>
        <v>59.815119797548078</v>
      </c>
      <c r="Z381" s="92">
        <f t="shared" si="258"/>
        <v>11906.9</v>
      </c>
      <c r="AA381" s="92">
        <f t="shared" si="258"/>
        <v>8527.94506</v>
      </c>
      <c r="AB381" s="91">
        <f t="shared" si="224"/>
        <v>71.621875215211347</v>
      </c>
      <c r="AC381" s="92">
        <f t="shared" si="258"/>
        <v>127.5</v>
      </c>
      <c r="AD381" s="92">
        <f t="shared" si="258"/>
        <v>115.46</v>
      </c>
      <c r="AE381" s="92">
        <f t="shared" si="258"/>
        <v>90.55686274509803</v>
      </c>
      <c r="AF381" s="92">
        <f t="shared" si="258"/>
        <v>5953.4</v>
      </c>
      <c r="AG381" s="92">
        <f t="shared" si="258"/>
        <v>4205.8571400000001</v>
      </c>
      <c r="AH381" s="92">
        <f t="shared" si="258"/>
        <v>70.646305304531865</v>
      </c>
      <c r="AI381" s="92">
        <f t="shared" si="258"/>
        <v>82389.8</v>
      </c>
      <c r="AJ381" s="92">
        <f t="shared" si="258"/>
        <v>33309.339690000001</v>
      </c>
      <c r="AK381" s="92">
        <f t="shared" si="258"/>
        <v>40.428960490254859</v>
      </c>
      <c r="AL381" s="92">
        <f t="shared" si="258"/>
        <v>3827.2</v>
      </c>
      <c r="AM381" s="92">
        <f t="shared" si="258"/>
        <v>2034.12772</v>
      </c>
      <c r="AN381" s="92">
        <f t="shared" si="258"/>
        <v>53.149240175585291</v>
      </c>
      <c r="AO381" s="92">
        <f t="shared" si="258"/>
        <v>1275.8</v>
      </c>
      <c r="AP381" s="92">
        <f t="shared" si="258"/>
        <v>941.14625000000001</v>
      </c>
      <c r="AQ381" s="92">
        <f t="shared" si="258"/>
        <v>73.769105659194238</v>
      </c>
      <c r="AR381" s="92">
        <f t="shared" si="258"/>
        <v>16788.2</v>
      </c>
      <c r="AS381" s="92">
        <f t="shared" si="258"/>
        <v>12591</v>
      </c>
      <c r="AT381" s="92">
        <f t="shared" si="34"/>
        <v>74.999106515290507</v>
      </c>
      <c r="AU381" s="92">
        <f t="shared" si="258"/>
        <v>3402</v>
      </c>
      <c r="AV381" s="92">
        <f t="shared" si="258"/>
        <v>2395.0500000000002</v>
      </c>
      <c r="AW381" s="92">
        <f>AV381/AU381*100</f>
        <v>70.401234567901241</v>
      </c>
      <c r="AX381" s="92">
        <f t="shared" si="258"/>
        <v>2637.4999999999995</v>
      </c>
      <c r="AY381" s="92">
        <f t="shared" si="258"/>
        <v>1608.7657999999999</v>
      </c>
      <c r="AZ381" s="91">
        <f t="shared" si="252"/>
        <v>60.995859715639824</v>
      </c>
      <c r="BA381" s="92">
        <f t="shared" si="258"/>
        <v>803.6</v>
      </c>
      <c r="BB381" s="92">
        <f t="shared" si="258"/>
        <v>408.39639</v>
      </c>
      <c r="BC381" s="92">
        <f t="shared" si="258"/>
        <v>50.820854902936787</v>
      </c>
      <c r="BD381" s="92">
        <f t="shared" si="258"/>
        <v>2126.3000000000002</v>
      </c>
      <c r="BE381" s="92">
        <f t="shared" si="258"/>
        <v>1476.75559</v>
      </c>
      <c r="BF381" s="92">
        <f t="shared" si="226"/>
        <v>69.451892489300661</v>
      </c>
      <c r="BG381" s="92">
        <f t="shared" si="258"/>
        <v>108274.3</v>
      </c>
      <c r="BH381" s="92">
        <f t="shared" si="258"/>
        <v>77801.802890000006</v>
      </c>
      <c r="BI381" s="92">
        <f t="shared" si="253"/>
        <v>71.856204925822666</v>
      </c>
      <c r="BJ381" s="92">
        <f t="shared" si="258"/>
        <v>4938.8</v>
      </c>
      <c r="BK381" s="92">
        <f t="shared" si="258"/>
        <v>2303.6009700000004</v>
      </c>
      <c r="BL381" s="92">
        <f t="shared" si="227"/>
        <v>46.642928849113154</v>
      </c>
      <c r="BM381" s="92">
        <f t="shared" ref="BM381:BN381" si="260">SUM(BM382:BM387)</f>
        <v>259.2</v>
      </c>
      <c r="BN381" s="92">
        <f t="shared" si="260"/>
        <v>259.2</v>
      </c>
      <c r="BO381" s="92">
        <f t="shared" ref="BO381" si="261">BN381/BM381*100</f>
        <v>100</v>
      </c>
      <c r="BP381" s="92"/>
      <c r="BQ381" s="92"/>
      <c r="BR381" s="92"/>
    </row>
    <row r="382" spans="1:70" x14ac:dyDescent="0.25">
      <c r="A382" s="160" t="s">
        <v>329</v>
      </c>
      <c r="B382" s="94">
        <f t="shared" si="231"/>
        <v>2925086.7999999993</v>
      </c>
      <c r="C382" s="94">
        <f t="shared" si="232"/>
        <v>1866326.2515099996</v>
      </c>
      <c r="D382" s="78">
        <f t="shared" si="1"/>
        <v>63.804132291390466</v>
      </c>
      <c r="E382" s="78">
        <v>6481.9</v>
      </c>
      <c r="F382" s="78">
        <v>3547.7469999999998</v>
      </c>
      <c r="G382" s="78">
        <f t="shared" si="19"/>
        <v>54.733133803360126</v>
      </c>
      <c r="H382" s="78">
        <v>3283.9</v>
      </c>
      <c r="I382" s="78">
        <v>2360.0959900000003</v>
      </c>
      <c r="J382" s="78">
        <f t="shared" si="27"/>
        <v>71.86869240841682</v>
      </c>
      <c r="K382" s="78">
        <v>99078.399999999994</v>
      </c>
      <c r="L382" s="78">
        <v>70048.266889999999</v>
      </c>
      <c r="M382" s="78">
        <f t="shared" si="28"/>
        <v>70.699836583957747</v>
      </c>
      <c r="N382" s="78">
        <v>782537.9</v>
      </c>
      <c r="O382" s="78">
        <v>579379.43664999993</v>
      </c>
      <c r="P382" s="78">
        <f t="shared" si="8"/>
        <v>74.038514511565495</v>
      </c>
      <c r="Q382" s="78">
        <v>35072.1</v>
      </c>
      <c r="R382" s="78">
        <v>13832.485000000001</v>
      </c>
      <c r="S382" s="78">
        <f t="shared" si="20"/>
        <v>39.440139027888264</v>
      </c>
      <c r="T382" s="78">
        <v>2266.6</v>
      </c>
      <c r="U382" s="78">
        <v>1456.07873</v>
      </c>
      <c r="V382" s="78">
        <f t="shared" si="21"/>
        <v>64.240656931086207</v>
      </c>
      <c r="W382" s="78">
        <v>1754293</v>
      </c>
      <c r="X382" s="78">
        <v>1049332.45955</v>
      </c>
      <c r="Y382" s="78">
        <f t="shared" si="29"/>
        <v>59.815119797548078</v>
      </c>
      <c r="Z382" s="78">
        <v>11906.9</v>
      </c>
      <c r="AA382" s="78">
        <v>8527.94506</v>
      </c>
      <c r="AB382" s="74">
        <f t="shared" si="224"/>
        <v>71.621875215211347</v>
      </c>
      <c r="AC382" s="78">
        <v>127.5</v>
      </c>
      <c r="AD382" s="78">
        <v>115.46</v>
      </c>
      <c r="AE382" s="78">
        <f t="shared" si="48"/>
        <v>90.55686274509803</v>
      </c>
      <c r="AF382" s="78">
        <v>5953.4</v>
      </c>
      <c r="AG382" s="78">
        <v>4205.8571400000001</v>
      </c>
      <c r="AH382" s="78">
        <f t="shared" si="30"/>
        <v>70.646305304531865</v>
      </c>
      <c r="AI382" s="78">
        <v>82389.8</v>
      </c>
      <c r="AJ382" s="78">
        <v>33309.339690000001</v>
      </c>
      <c r="AK382" s="78">
        <f t="shared" si="31"/>
        <v>40.428960490254859</v>
      </c>
      <c r="AL382" s="78">
        <v>3827.2</v>
      </c>
      <c r="AM382" s="78">
        <v>2034.12772</v>
      </c>
      <c r="AN382" s="78">
        <f t="shared" si="32"/>
        <v>53.149240175585291</v>
      </c>
      <c r="AO382" s="78">
        <v>1275.8</v>
      </c>
      <c r="AP382" s="78">
        <v>941.14625000000001</v>
      </c>
      <c r="AQ382" s="78">
        <f t="shared" si="33"/>
        <v>73.769105659194238</v>
      </c>
      <c r="AR382" s="78">
        <v>16788.2</v>
      </c>
      <c r="AS382" s="78">
        <v>12591</v>
      </c>
      <c r="AT382" s="78">
        <f t="shared" si="34"/>
        <v>74.999106515290507</v>
      </c>
      <c r="AU382" s="78">
        <v>3402</v>
      </c>
      <c r="AV382" s="78">
        <v>2395.0500000000002</v>
      </c>
      <c r="AW382" s="78">
        <f>AV382/AU382*100</f>
        <v>70.401234567901241</v>
      </c>
      <c r="AX382" s="78"/>
      <c r="AY382" s="78"/>
      <c r="AZ382" s="74"/>
      <c r="BA382" s="78">
        <v>803.6</v>
      </c>
      <c r="BB382" s="78">
        <v>408.39639</v>
      </c>
      <c r="BC382" s="78">
        <f t="shared" si="35"/>
        <v>50.820854902936787</v>
      </c>
      <c r="BD382" s="78">
        <v>2126.3000000000002</v>
      </c>
      <c r="BE382" s="78">
        <v>1476.75559</v>
      </c>
      <c r="BF382" s="78">
        <f t="shared" ref="BF382:BF392" si="262">BE382/BD382*100</f>
        <v>69.451892489300661</v>
      </c>
      <c r="BG382" s="78">
        <v>108274.3</v>
      </c>
      <c r="BH382" s="78">
        <v>77801.802890000006</v>
      </c>
      <c r="BI382" s="78">
        <f>BH382/BG382*100</f>
        <v>71.856204925822666</v>
      </c>
      <c r="BJ382" s="78">
        <v>4938.8</v>
      </c>
      <c r="BK382" s="78">
        <v>2303.6009700000004</v>
      </c>
      <c r="BL382" s="78">
        <f t="shared" si="227"/>
        <v>46.642928849113154</v>
      </c>
      <c r="BM382" s="78">
        <v>259.2</v>
      </c>
      <c r="BN382" s="78">
        <v>259.2</v>
      </c>
      <c r="BO382" s="78">
        <f>BN382/BM382*100</f>
        <v>100</v>
      </c>
      <c r="BP382" s="78"/>
      <c r="BQ382" s="78"/>
      <c r="BR382" s="78"/>
    </row>
    <row r="383" spans="1:70" x14ac:dyDescent="0.25">
      <c r="A383" s="163" t="s">
        <v>623</v>
      </c>
      <c r="B383" s="94">
        <f t="shared" si="231"/>
        <v>0</v>
      </c>
      <c r="C383" s="94">
        <f t="shared" si="232"/>
        <v>0</v>
      </c>
      <c r="D383" s="78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4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174"/>
      <c r="AT383" s="78"/>
      <c r="AU383" s="78"/>
      <c r="AV383" s="78"/>
      <c r="AW383" s="78"/>
      <c r="AX383" s="78"/>
      <c r="AY383" s="78"/>
      <c r="AZ383" s="74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</row>
    <row r="384" spans="1:70" x14ac:dyDescent="0.25">
      <c r="A384" s="160" t="s">
        <v>326</v>
      </c>
      <c r="B384" s="94">
        <f t="shared" si="231"/>
        <v>527.5</v>
      </c>
      <c r="C384" s="94">
        <f t="shared" si="232"/>
        <v>297.98739</v>
      </c>
      <c r="D384" s="74">
        <f>C384/B384*100</f>
        <v>56.49050047393365</v>
      </c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  <c r="AC384" s="74"/>
      <c r="AD384" s="74"/>
      <c r="AE384" s="74"/>
      <c r="AF384" s="74"/>
      <c r="AG384" s="74"/>
      <c r="AH384" s="74"/>
      <c r="AI384" s="74"/>
      <c r="AJ384" s="74"/>
      <c r="AK384" s="74"/>
      <c r="AL384" s="74"/>
      <c r="AM384" s="74"/>
      <c r="AN384" s="74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>
        <v>527.5</v>
      </c>
      <c r="AY384" s="74">
        <v>297.98739</v>
      </c>
      <c r="AZ384" s="74">
        <f>AY384/AX384*100</f>
        <v>56.49050047393365</v>
      </c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74"/>
      <c r="BL384" s="78"/>
      <c r="BM384" s="74"/>
      <c r="BN384" s="74"/>
      <c r="BO384" s="78"/>
      <c r="BP384" s="74"/>
      <c r="BQ384" s="74"/>
      <c r="BR384" s="78"/>
    </row>
    <row r="385" spans="1:70" x14ac:dyDescent="0.25">
      <c r="A385" s="160" t="s">
        <v>622</v>
      </c>
      <c r="B385" s="94">
        <f t="shared" si="231"/>
        <v>791.3</v>
      </c>
      <c r="C385" s="94">
        <f t="shared" si="232"/>
        <v>482.74938000000003</v>
      </c>
      <c r="D385" s="74">
        <f>C385/B385*100</f>
        <v>61.007124984203223</v>
      </c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4"/>
      <c r="AP385" s="74"/>
      <c r="AQ385" s="74"/>
      <c r="AR385" s="74"/>
      <c r="AS385" s="74"/>
      <c r="AT385" s="74"/>
      <c r="AU385" s="74"/>
      <c r="AV385" s="74"/>
      <c r="AW385" s="74"/>
      <c r="AX385" s="74">
        <v>791.3</v>
      </c>
      <c r="AY385" s="74">
        <v>482.74938000000003</v>
      </c>
      <c r="AZ385" s="74">
        <f>AY385/AX385*100</f>
        <v>61.007124984203223</v>
      </c>
      <c r="BA385" s="74"/>
      <c r="BB385" s="74"/>
      <c r="BC385" s="74"/>
      <c r="BD385" s="74"/>
      <c r="BE385" s="74"/>
      <c r="BF385" s="74"/>
      <c r="BG385" s="74"/>
      <c r="BH385" s="74"/>
      <c r="BI385" s="74"/>
      <c r="BJ385" s="74"/>
      <c r="BK385" s="74"/>
      <c r="BL385" s="78"/>
      <c r="BM385" s="74"/>
      <c r="BN385" s="74"/>
      <c r="BO385" s="78"/>
      <c r="BP385" s="74"/>
      <c r="BQ385" s="74"/>
      <c r="BR385" s="78"/>
    </row>
    <row r="386" spans="1:70" x14ac:dyDescent="0.25">
      <c r="A386" s="160" t="s">
        <v>327</v>
      </c>
      <c r="B386" s="94">
        <f t="shared" si="231"/>
        <v>1055.0999999999999</v>
      </c>
      <c r="C386" s="94">
        <f t="shared" si="232"/>
        <v>671.74631999999997</v>
      </c>
      <c r="D386" s="74">
        <f>C386/B386*100</f>
        <v>63.666602217799259</v>
      </c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  <c r="AV386" s="74"/>
      <c r="AW386" s="74"/>
      <c r="AX386" s="74">
        <v>1055.0999999999999</v>
      </c>
      <c r="AY386" s="74">
        <v>671.74631999999997</v>
      </c>
      <c r="AZ386" s="74">
        <f>AY386/AX386*100</f>
        <v>63.666602217799259</v>
      </c>
      <c r="BA386" s="74"/>
      <c r="BB386" s="74"/>
      <c r="BC386" s="74"/>
      <c r="BD386" s="74"/>
      <c r="BE386" s="74"/>
      <c r="BF386" s="74"/>
      <c r="BG386" s="74"/>
      <c r="BH386" s="74"/>
      <c r="BI386" s="74"/>
      <c r="BJ386" s="74"/>
      <c r="BK386" s="74"/>
      <c r="BL386" s="78"/>
      <c r="BM386" s="74"/>
      <c r="BN386" s="74"/>
      <c r="BO386" s="78"/>
      <c r="BP386" s="74"/>
      <c r="BQ386" s="74"/>
      <c r="BR386" s="78"/>
    </row>
    <row r="387" spans="1:70" x14ac:dyDescent="0.25">
      <c r="A387" s="160" t="s">
        <v>284</v>
      </c>
      <c r="B387" s="94">
        <f t="shared" si="231"/>
        <v>263.60000000000002</v>
      </c>
      <c r="C387" s="94">
        <f t="shared" si="232"/>
        <v>156.28270999999998</v>
      </c>
      <c r="D387" s="74">
        <f>C387/B387*100</f>
        <v>59.287826251896803</v>
      </c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V387" s="74"/>
      <c r="AW387" s="74"/>
      <c r="AX387" s="74">
        <v>263.60000000000002</v>
      </c>
      <c r="AY387" s="74">
        <v>156.28270999999998</v>
      </c>
      <c r="AZ387" s="74">
        <f>AY387/AX387*100</f>
        <v>59.287826251896803</v>
      </c>
      <c r="BA387" s="74"/>
      <c r="BB387" s="74"/>
      <c r="BC387" s="74"/>
      <c r="BD387" s="74"/>
      <c r="BE387" s="74"/>
      <c r="BF387" s="74"/>
      <c r="BG387" s="74"/>
      <c r="BH387" s="74"/>
      <c r="BI387" s="74"/>
      <c r="BJ387" s="74"/>
      <c r="BK387" s="74"/>
      <c r="BL387" s="78"/>
      <c r="BM387" s="74"/>
      <c r="BN387" s="74"/>
      <c r="BO387" s="78"/>
      <c r="BP387" s="74"/>
      <c r="BQ387" s="74"/>
      <c r="BR387" s="78"/>
    </row>
    <row r="388" spans="1:70" ht="33.75" customHeight="1" x14ac:dyDescent="0.25">
      <c r="A388" s="164" t="s">
        <v>139</v>
      </c>
      <c r="B388" s="154">
        <f t="shared" si="231"/>
        <v>8189669.6000000006</v>
      </c>
      <c r="C388" s="154">
        <f t="shared" si="231"/>
        <v>5861765.6998999985</v>
      </c>
      <c r="D388" s="154">
        <f t="shared" si="1"/>
        <v>71.575118242865358</v>
      </c>
      <c r="E388" s="154">
        <f>SUM(E389:E392)</f>
        <v>23759.7</v>
      </c>
      <c r="F388" s="154">
        <f>SUM(F389:F392)</f>
        <v>18936.688960000003</v>
      </c>
      <c r="G388" s="154">
        <f t="shared" si="19"/>
        <v>79.700875684457301</v>
      </c>
      <c r="H388" s="154">
        <f>SUM(H389:H392)</f>
        <v>9242.8000000000011</v>
      </c>
      <c r="I388" s="154">
        <f t="shared" ref="I388:BD388" si="263">SUM(I389:I392)</f>
        <v>7214.3122499999999</v>
      </c>
      <c r="J388" s="154">
        <f t="shared" si="27"/>
        <v>78.053319881421203</v>
      </c>
      <c r="K388" s="154">
        <f t="shared" si="263"/>
        <v>294301.10000000003</v>
      </c>
      <c r="L388" s="154">
        <f t="shared" si="263"/>
        <v>161434.80321000001</v>
      </c>
      <c r="M388" s="154">
        <f t="shared" si="28"/>
        <v>54.85361869527501</v>
      </c>
      <c r="N388" s="154">
        <f t="shared" si="263"/>
        <v>2327437.6999999997</v>
      </c>
      <c r="O388" s="154">
        <f t="shared" si="263"/>
        <v>1777625.60347</v>
      </c>
      <c r="P388" s="154">
        <f t="shared" si="8"/>
        <v>76.376936038717602</v>
      </c>
      <c r="Q388" s="154">
        <f t="shared" si="263"/>
        <v>118459.7</v>
      </c>
      <c r="R388" s="154">
        <f t="shared" si="263"/>
        <v>63631.47423</v>
      </c>
      <c r="S388" s="154">
        <f t="shared" si="20"/>
        <v>53.715714483491006</v>
      </c>
      <c r="T388" s="154">
        <f>SUM(T389:T392)</f>
        <v>7029.2</v>
      </c>
      <c r="U388" s="154">
        <f t="shared" si="263"/>
        <v>5343.84602</v>
      </c>
      <c r="V388" s="154">
        <f t="shared" si="21"/>
        <v>76.023530700506456</v>
      </c>
      <c r="W388" s="154">
        <f>SUM(W389:W392)</f>
        <v>4725729.1000000006</v>
      </c>
      <c r="X388" s="154">
        <f t="shared" si="263"/>
        <v>3444755.7392699998</v>
      </c>
      <c r="Y388" s="154">
        <f t="shared" si="29"/>
        <v>72.89363538146948</v>
      </c>
      <c r="Z388" s="154">
        <f t="shared" si="263"/>
        <v>34664.299999999996</v>
      </c>
      <c r="AA388" s="154">
        <f t="shared" si="263"/>
        <v>21340.345389999999</v>
      </c>
      <c r="AB388" s="154">
        <f t="shared" ref="AB388:AB391" si="264">AA388/Z388*100</f>
        <v>61.562891476245021</v>
      </c>
      <c r="AC388" s="154">
        <f t="shared" si="263"/>
        <v>260.90000000000003</v>
      </c>
      <c r="AD388" s="154">
        <f t="shared" si="263"/>
        <v>138.89942000000002</v>
      </c>
      <c r="AE388" s="154">
        <f>AD388/AC388*100</f>
        <v>53.238566500574933</v>
      </c>
      <c r="AF388" s="154">
        <f t="shared" si="263"/>
        <v>29561.299999999996</v>
      </c>
      <c r="AG388" s="154">
        <f t="shared" si="263"/>
        <v>19011.98503</v>
      </c>
      <c r="AH388" s="154">
        <f t="shared" si="30"/>
        <v>64.313765057693686</v>
      </c>
      <c r="AI388" s="154">
        <f t="shared" si="263"/>
        <v>295163.40000000002</v>
      </c>
      <c r="AJ388" s="154">
        <f>SUM(AJ389:AJ392)</f>
        <v>103064.98686</v>
      </c>
      <c r="AK388" s="154">
        <f t="shared" si="31"/>
        <v>34.917942692081738</v>
      </c>
      <c r="AL388" s="154">
        <f t="shared" si="263"/>
        <v>12126.2</v>
      </c>
      <c r="AM388" s="154">
        <f t="shared" si="263"/>
        <v>7595.3123399999995</v>
      </c>
      <c r="AN388" s="154">
        <f t="shared" si="32"/>
        <v>62.635552275238723</v>
      </c>
      <c r="AO388" s="154">
        <f t="shared" si="263"/>
        <v>3621.2999999999997</v>
      </c>
      <c r="AP388" s="154">
        <f t="shared" si="263"/>
        <v>2394.9949100000003</v>
      </c>
      <c r="AQ388" s="154">
        <f t="shared" si="33"/>
        <v>66.136329771076703</v>
      </c>
      <c r="AR388" s="154"/>
      <c r="AS388" s="154"/>
      <c r="AT388" s="154"/>
      <c r="AU388" s="154">
        <f t="shared" si="263"/>
        <v>5103</v>
      </c>
      <c r="AV388" s="154">
        <f t="shared" si="263"/>
        <v>2908.8501800000004</v>
      </c>
      <c r="AW388" s="154">
        <f>AV388/AU388*100</f>
        <v>57.002747011561837</v>
      </c>
      <c r="AX388" s="154">
        <f t="shared" si="263"/>
        <v>632.6</v>
      </c>
      <c r="AY388" s="154">
        <f>SUM(AY389:AY392)</f>
        <v>399.99117999999999</v>
      </c>
      <c r="AZ388" s="154">
        <f t="shared" ref="AZ388:AZ391" si="265">AY388/AX388*100</f>
        <v>63.229715460006318</v>
      </c>
      <c r="BA388" s="154">
        <f t="shared" si="263"/>
        <v>2618.1999999999998</v>
      </c>
      <c r="BB388" s="154">
        <f t="shared" si="263"/>
        <v>1401.69588</v>
      </c>
      <c r="BC388" s="154">
        <f t="shared" si="35"/>
        <v>53.536623634558097</v>
      </c>
      <c r="BD388" s="154">
        <f t="shared" si="263"/>
        <v>5610.1</v>
      </c>
      <c r="BE388" s="154">
        <f>SUM(BE389:BE392)</f>
        <v>3834.6421999999998</v>
      </c>
      <c r="BF388" s="154">
        <f t="shared" si="262"/>
        <v>68.352475000445608</v>
      </c>
      <c r="BG388" s="154">
        <f t="shared" ref="BG388:BK388" si="266">SUM(BG389:BG392)</f>
        <v>287964.5</v>
      </c>
      <c r="BH388" s="154">
        <f t="shared" si="266"/>
        <v>215569.26657000004</v>
      </c>
      <c r="BI388" s="154">
        <f>BH388/BG388*100</f>
        <v>74.85966727495925</v>
      </c>
      <c r="BJ388" s="154">
        <f t="shared" si="266"/>
        <v>2759.0000000000005</v>
      </c>
      <c r="BK388" s="154">
        <f t="shared" si="266"/>
        <v>2654.4560000000001</v>
      </c>
      <c r="BL388" s="154">
        <f t="shared" ref="BL388:BL394" si="267">BK388/BJ388*100</f>
        <v>96.210801014860451</v>
      </c>
      <c r="BM388" s="154">
        <f t="shared" ref="BM388:BN388" si="268">SUM(BM389:BM392)</f>
        <v>648.69999999999993</v>
      </c>
      <c r="BN388" s="154">
        <f t="shared" si="268"/>
        <v>542.08960000000002</v>
      </c>
      <c r="BO388" s="154">
        <f>BN388/BM388*100</f>
        <v>83.565531062124265</v>
      </c>
      <c r="BP388" s="154">
        <f t="shared" ref="BP388:BQ388" si="269">SUM(BP389:BP392)</f>
        <v>2976.8</v>
      </c>
      <c r="BQ388" s="154">
        <f t="shared" si="269"/>
        <v>1965.71693</v>
      </c>
      <c r="BR388" s="154">
        <f>BQ388/BP388*100</f>
        <v>66.034564969094319</v>
      </c>
    </row>
    <row r="389" spans="1:70" x14ac:dyDescent="0.25">
      <c r="A389" s="165" t="s">
        <v>140</v>
      </c>
      <c r="B389" s="94">
        <f t="shared" si="231"/>
        <v>7972528.9000000013</v>
      </c>
      <c r="C389" s="94">
        <f t="shared" si="231"/>
        <v>5716096.7560600005</v>
      </c>
      <c r="D389" s="74">
        <f t="shared" si="1"/>
        <v>71.697410291733149</v>
      </c>
      <c r="E389" s="78">
        <v>23238.400000000001</v>
      </c>
      <c r="F389" s="78">
        <v>18619.805390000001</v>
      </c>
      <c r="G389" s="74">
        <f t="shared" si="19"/>
        <v>80.125160897480029</v>
      </c>
      <c r="H389" s="74">
        <v>8955.6</v>
      </c>
      <c r="I389" s="74">
        <v>7086.5824400000001</v>
      </c>
      <c r="J389" s="74">
        <f t="shared" si="27"/>
        <v>79.130180445754604</v>
      </c>
      <c r="K389" s="74">
        <v>288429.7</v>
      </c>
      <c r="L389" s="78">
        <v>157532.43940999999</v>
      </c>
      <c r="M389" s="74">
        <f t="shared" si="28"/>
        <v>54.617273952717071</v>
      </c>
      <c r="N389" s="74">
        <v>2251795.2999999998</v>
      </c>
      <c r="O389" s="78">
        <v>1724107.2949999999</v>
      </c>
      <c r="P389" s="74">
        <f t="shared" si="8"/>
        <v>76.565898108056274</v>
      </c>
      <c r="Q389" s="78">
        <v>115972.2</v>
      </c>
      <c r="R389" s="78">
        <v>62242.195899999999</v>
      </c>
      <c r="S389" s="74">
        <f t="shared" si="20"/>
        <v>53.669927706812494</v>
      </c>
      <c r="T389" s="78">
        <v>6861.2</v>
      </c>
      <c r="U389" s="78">
        <v>5233.2620299999999</v>
      </c>
      <c r="V389" s="74">
        <f t="shared" si="21"/>
        <v>76.273276249052643</v>
      </c>
      <c r="W389" s="74">
        <v>4610698.2</v>
      </c>
      <c r="X389" s="78">
        <v>3368691.9492699997</v>
      </c>
      <c r="Y389" s="74">
        <f t="shared" si="29"/>
        <v>73.062512512096305</v>
      </c>
      <c r="Z389" s="74">
        <v>33594.5</v>
      </c>
      <c r="AA389" s="74">
        <v>20696.992149999998</v>
      </c>
      <c r="AB389" s="74">
        <f t="shared" si="264"/>
        <v>61.608275610591015</v>
      </c>
      <c r="AC389" s="78">
        <v>250.8</v>
      </c>
      <c r="AD389" s="78">
        <v>138.89942000000002</v>
      </c>
      <c r="AE389" s="74">
        <f>AD389/AC389*100</f>
        <v>55.382543859649125</v>
      </c>
      <c r="AF389" s="74">
        <v>28491.5</v>
      </c>
      <c r="AG389" s="74">
        <v>18370.264709999999</v>
      </c>
      <c r="AH389" s="74">
        <f t="shared" si="30"/>
        <v>64.476298931260203</v>
      </c>
      <c r="AI389" s="74">
        <v>292861.90000000002</v>
      </c>
      <c r="AJ389" s="74">
        <v>102254.05731</v>
      </c>
      <c r="AK389" s="74">
        <f t="shared" si="31"/>
        <v>34.915452406065796</v>
      </c>
      <c r="AL389" s="74">
        <v>11056.4</v>
      </c>
      <c r="AM389" s="74">
        <v>7091.8288700000003</v>
      </c>
      <c r="AN389" s="78">
        <f t="shared" si="32"/>
        <v>64.14229649795594</v>
      </c>
      <c r="AO389" s="78">
        <v>2551.5</v>
      </c>
      <c r="AP389" s="78">
        <v>1794.8268400000002</v>
      </c>
      <c r="AQ389" s="74">
        <f t="shared" si="33"/>
        <v>70.343987458357844</v>
      </c>
      <c r="AR389" s="78"/>
      <c r="AS389" s="78"/>
      <c r="AT389" s="74"/>
      <c r="AU389" s="78">
        <v>5103</v>
      </c>
      <c r="AV389" s="78">
        <v>2908.8501800000004</v>
      </c>
      <c r="AW389" s="74">
        <f>AV389/AU389*100</f>
        <v>57.002747011561837</v>
      </c>
      <c r="AX389" s="78"/>
      <c r="AY389" s="74"/>
      <c r="AZ389" s="74"/>
      <c r="BA389" s="78">
        <v>1607.2</v>
      </c>
      <c r="BB389" s="78">
        <v>1002.88121</v>
      </c>
      <c r="BC389" s="74">
        <f t="shared" si="35"/>
        <v>62.399278870084615</v>
      </c>
      <c r="BD389" s="78">
        <v>3827.2</v>
      </c>
      <c r="BE389" s="78">
        <v>2753.3388199999999</v>
      </c>
      <c r="BF389" s="74">
        <f t="shared" si="262"/>
        <v>71.941336224916384</v>
      </c>
      <c r="BG389" s="78">
        <v>280951.90000000002</v>
      </c>
      <c r="BH389" s="78">
        <v>210409.02458000003</v>
      </c>
      <c r="BI389" s="74">
        <f>BH389/BG389*100</f>
        <v>74.891475935916446</v>
      </c>
      <c r="BJ389" s="78">
        <v>2660.3</v>
      </c>
      <c r="BK389" s="78">
        <v>2654.4560000000001</v>
      </c>
      <c r="BL389" s="78">
        <f t="shared" si="267"/>
        <v>99.780325527196183</v>
      </c>
      <c r="BM389" s="78">
        <v>645.29999999999995</v>
      </c>
      <c r="BN389" s="78">
        <v>542.08960000000002</v>
      </c>
      <c r="BO389" s="78">
        <f>BN389/BM389*100</f>
        <v>84.005826747249344</v>
      </c>
      <c r="BP389" s="78">
        <v>2976.8</v>
      </c>
      <c r="BQ389" s="78">
        <v>1965.71693</v>
      </c>
      <c r="BR389" s="78">
        <f>BQ389/BP389*100</f>
        <v>66.034564969094319</v>
      </c>
    </row>
    <row r="390" spans="1:70" x14ac:dyDescent="0.25">
      <c r="A390" s="165" t="s">
        <v>141</v>
      </c>
      <c r="B390" s="94">
        <f t="shared" si="231"/>
        <v>31658</v>
      </c>
      <c r="C390" s="94">
        <f t="shared" si="231"/>
        <v>19056.195209999994</v>
      </c>
      <c r="D390" s="74">
        <f t="shared" si="1"/>
        <v>60.19393268684059</v>
      </c>
      <c r="E390" s="78">
        <v>60.1</v>
      </c>
      <c r="F390" s="78">
        <v>16.567</v>
      </c>
      <c r="G390" s="74">
        <f t="shared" si="19"/>
        <v>27.565723793677204</v>
      </c>
      <c r="H390" s="74">
        <v>16.899999999999999</v>
      </c>
      <c r="I390" s="74">
        <v>13.04623</v>
      </c>
      <c r="J390" s="74">
        <f t="shared" si="27"/>
        <v>77.196627218934907</v>
      </c>
      <c r="K390" s="74">
        <v>380.5</v>
      </c>
      <c r="L390" s="78">
        <v>170.16711999999998</v>
      </c>
      <c r="M390" s="74">
        <f t="shared" si="28"/>
        <v>44.721976346911951</v>
      </c>
      <c r="N390" s="74">
        <v>8233.5</v>
      </c>
      <c r="O390" s="78">
        <v>5263.6570000000002</v>
      </c>
      <c r="P390" s="74">
        <f t="shared" si="8"/>
        <v>63.929762555413859</v>
      </c>
      <c r="Q390" s="78">
        <v>299.89999999999998</v>
      </c>
      <c r="R390" s="78">
        <v>150.81100000000001</v>
      </c>
      <c r="S390" s="74">
        <f t="shared" si="20"/>
        <v>50.287095698566198</v>
      </c>
      <c r="T390" s="78">
        <v>56</v>
      </c>
      <c r="U390" s="78">
        <v>40.75</v>
      </c>
      <c r="V390" s="74">
        <f t="shared" si="21"/>
        <v>72.767857142857139</v>
      </c>
      <c r="W390" s="74">
        <v>18618.900000000001</v>
      </c>
      <c r="X390" s="78">
        <v>11003.583000000001</v>
      </c>
      <c r="Y390" s="74">
        <f t="shared" si="29"/>
        <v>59.098996181299647</v>
      </c>
      <c r="Z390" s="74">
        <v>356.6</v>
      </c>
      <c r="AA390" s="74">
        <v>211.79877999999999</v>
      </c>
      <c r="AB390" s="74">
        <f t="shared" si="264"/>
        <v>59.39393718452046</v>
      </c>
      <c r="AC390" s="78">
        <v>0</v>
      </c>
      <c r="AD390" s="78">
        <v>0</v>
      </c>
      <c r="AE390" s="74"/>
      <c r="AF390" s="74">
        <v>356.6</v>
      </c>
      <c r="AG390" s="74">
        <v>225.11682999999999</v>
      </c>
      <c r="AH390" s="74">
        <f t="shared" si="30"/>
        <v>63.128667975322486</v>
      </c>
      <c r="AI390" s="74">
        <v>75.3</v>
      </c>
      <c r="AJ390" s="74">
        <v>25.881550000000001</v>
      </c>
      <c r="AK390" s="74">
        <f t="shared" si="31"/>
        <v>34.371248339973441</v>
      </c>
      <c r="AL390" s="74">
        <v>356.6</v>
      </c>
      <c r="AM390" s="74">
        <v>211.28014000000002</v>
      </c>
      <c r="AN390" s="78">
        <f t="shared" si="32"/>
        <v>59.248496915311279</v>
      </c>
      <c r="AO390" s="78">
        <v>356.6</v>
      </c>
      <c r="AP390" s="78">
        <v>195.37867</v>
      </c>
      <c r="AQ390" s="74">
        <f t="shared" si="33"/>
        <v>54.789307347167693</v>
      </c>
      <c r="AR390" s="78"/>
      <c r="AS390" s="78"/>
      <c r="AT390" s="74"/>
      <c r="AU390" s="78"/>
      <c r="AV390" s="78"/>
      <c r="AW390" s="74"/>
      <c r="AX390" s="74">
        <v>105.4</v>
      </c>
      <c r="AY390" s="74">
        <v>67.334149999999994</v>
      </c>
      <c r="AZ390" s="74">
        <f t="shared" si="265"/>
        <v>63.884392789373798</v>
      </c>
      <c r="BA390" s="78">
        <v>337</v>
      </c>
      <c r="BB390" s="78">
        <v>162.59299999999999</v>
      </c>
      <c r="BC390" s="74">
        <f t="shared" si="35"/>
        <v>48.247181008902075</v>
      </c>
      <c r="BD390" s="78">
        <v>1069.7</v>
      </c>
      <c r="BE390" s="78">
        <v>607.92461000000003</v>
      </c>
      <c r="BF390" s="74">
        <f t="shared" si="262"/>
        <v>56.831318126577543</v>
      </c>
      <c r="BG390" s="78">
        <v>945.5</v>
      </c>
      <c r="BH390" s="78">
        <v>690.30613000000005</v>
      </c>
      <c r="BI390" s="74">
        <f t="shared" ref="BI390:BI394" si="270">BH390/BG390*100</f>
        <v>73.009638286620842</v>
      </c>
      <c r="BJ390" s="78">
        <v>32.9</v>
      </c>
      <c r="BK390" s="78">
        <v>0</v>
      </c>
      <c r="BL390" s="78">
        <f t="shared" si="267"/>
        <v>0</v>
      </c>
      <c r="BM390" s="78"/>
      <c r="BN390" s="78"/>
      <c r="BO390" s="78"/>
      <c r="BP390" s="78"/>
      <c r="BQ390" s="78">
        <v>0</v>
      </c>
      <c r="BR390" s="78"/>
    </row>
    <row r="391" spans="1:70" x14ac:dyDescent="0.25">
      <c r="A391" s="165" t="s">
        <v>142</v>
      </c>
      <c r="B391" s="94">
        <f t="shared" si="231"/>
        <v>130444.30000000003</v>
      </c>
      <c r="C391" s="94">
        <f t="shared" si="231"/>
        <v>88343.830699999962</v>
      </c>
      <c r="D391" s="74">
        <f t="shared" si="1"/>
        <v>67.72532851186287</v>
      </c>
      <c r="E391" s="78">
        <v>180.4</v>
      </c>
      <c r="F391" s="78">
        <v>80.916570000000007</v>
      </c>
      <c r="G391" s="74">
        <f t="shared" si="19"/>
        <v>44.853974501108652</v>
      </c>
      <c r="H391" s="74">
        <v>199.2</v>
      </c>
      <c r="I391" s="74">
        <v>82.616910000000004</v>
      </c>
      <c r="J391" s="74">
        <f t="shared" si="27"/>
        <v>41.474352409638563</v>
      </c>
      <c r="K391" s="74">
        <v>4433.2</v>
      </c>
      <c r="L391" s="78">
        <v>2780.62246</v>
      </c>
      <c r="M391" s="74">
        <f t="shared" si="28"/>
        <v>62.722693765226026</v>
      </c>
      <c r="N391" s="74">
        <v>49336</v>
      </c>
      <c r="O391" s="78">
        <v>32879.426469999999</v>
      </c>
      <c r="P391" s="74">
        <f t="shared" si="8"/>
        <v>66.643883715745091</v>
      </c>
      <c r="Q391" s="78">
        <v>1511.5</v>
      </c>
      <c r="R391" s="78">
        <v>777.85832999999991</v>
      </c>
      <c r="S391" s="74">
        <f t="shared" si="20"/>
        <v>51.462674826331458</v>
      </c>
      <c r="T391" s="78">
        <v>56</v>
      </c>
      <c r="U391" s="78">
        <v>35.83399</v>
      </c>
      <c r="V391" s="74">
        <f t="shared" si="21"/>
        <v>63.989267857142863</v>
      </c>
      <c r="W391" s="74">
        <v>67508.5</v>
      </c>
      <c r="X391" s="78">
        <v>46988.887999999999</v>
      </c>
      <c r="Y391" s="74">
        <f t="shared" si="29"/>
        <v>69.604402408585585</v>
      </c>
      <c r="Z391" s="74">
        <v>356.6</v>
      </c>
      <c r="AA391" s="74">
        <v>211.87404000000001</v>
      </c>
      <c r="AB391" s="74">
        <f t="shared" si="264"/>
        <v>59.415042063937186</v>
      </c>
      <c r="AC391" s="78">
        <v>0</v>
      </c>
      <c r="AD391" s="78">
        <v>0</v>
      </c>
      <c r="AE391" s="74"/>
      <c r="AF391" s="74">
        <v>356.6</v>
      </c>
      <c r="AG391" s="74">
        <v>197.34054999999998</v>
      </c>
      <c r="AH391" s="74">
        <f t="shared" si="30"/>
        <v>55.339469994391465</v>
      </c>
      <c r="AI391" s="74">
        <v>784.5</v>
      </c>
      <c r="AJ391" s="74">
        <v>340.10990000000004</v>
      </c>
      <c r="AK391" s="74">
        <f t="shared" si="31"/>
        <v>43.353715742511156</v>
      </c>
      <c r="AL391" s="74">
        <v>356.6</v>
      </c>
      <c r="AM391" s="74">
        <v>210.30304000000001</v>
      </c>
      <c r="AN391" s="78">
        <f t="shared" si="32"/>
        <v>58.97449242849131</v>
      </c>
      <c r="AO391" s="78">
        <v>356.6</v>
      </c>
      <c r="AP391" s="78">
        <v>178.46827999999999</v>
      </c>
      <c r="AQ391" s="74">
        <f t="shared" si="33"/>
        <v>50.047190128996064</v>
      </c>
      <c r="AR391" s="78"/>
      <c r="AS391" s="78"/>
      <c r="AT391" s="74"/>
      <c r="AU391" s="78">
        <v>0</v>
      </c>
      <c r="AV391" s="78">
        <v>0</v>
      </c>
      <c r="AW391" s="74"/>
      <c r="AX391" s="74">
        <v>263.60000000000002</v>
      </c>
      <c r="AY391" s="74">
        <v>178.28496999999999</v>
      </c>
      <c r="AZ391" s="74">
        <f t="shared" si="265"/>
        <v>67.634662367223058</v>
      </c>
      <c r="BA391" s="78">
        <v>337</v>
      </c>
      <c r="BB391" s="78">
        <v>64.371669999999995</v>
      </c>
      <c r="BC391" s="74">
        <f t="shared" si="35"/>
        <v>19.101385756676557</v>
      </c>
      <c r="BD391" s="78">
        <v>356.6</v>
      </c>
      <c r="BE391" s="78">
        <v>229.87466000000001</v>
      </c>
      <c r="BF391" s="74">
        <f t="shared" si="262"/>
        <v>64.462888390353328</v>
      </c>
      <c r="BG391" s="78">
        <v>4018.5</v>
      </c>
      <c r="BH391" s="78">
        <v>3107.0408600000001</v>
      </c>
      <c r="BI391" s="74">
        <f t="shared" si="270"/>
        <v>77.318423789971376</v>
      </c>
      <c r="BJ391" s="78">
        <v>32.9</v>
      </c>
      <c r="BK391" s="78">
        <v>0</v>
      </c>
      <c r="BL391" s="78">
        <f t="shared" si="267"/>
        <v>0</v>
      </c>
      <c r="BM391" s="78"/>
      <c r="BN391" s="78"/>
      <c r="BO391" s="78"/>
      <c r="BP391" s="78"/>
      <c r="BQ391" s="78">
        <v>0</v>
      </c>
      <c r="BR391" s="78"/>
    </row>
    <row r="392" spans="1:70" x14ac:dyDescent="0.25">
      <c r="A392" s="165" t="s">
        <v>143</v>
      </c>
      <c r="B392" s="94">
        <f t="shared" si="231"/>
        <v>55038.399999999987</v>
      </c>
      <c r="C392" s="94">
        <f t="shared" si="231"/>
        <v>38268.917929999989</v>
      </c>
      <c r="D392" s="74">
        <f t="shared" si="1"/>
        <v>69.531305288671177</v>
      </c>
      <c r="E392" s="78">
        <v>280.8</v>
      </c>
      <c r="F392" s="78">
        <v>219.4</v>
      </c>
      <c r="G392" s="74">
        <f>F392/E392*100</f>
        <v>78.133903133903132</v>
      </c>
      <c r="H392" s="74">
        <v>71.099999999999994</v>
      </c>
      <c r="I392" s="74">
        <v>32.066669999999995</v>
      </c>
      <c r="J392" s="74">
        <f>I392/H392*100</f>
        <v>45.100801687763706</v>
      </c>
      <c r="K392" s="74">
        <v>1057.7</v>
      </c>
      <c r="L392" s="78">
        <v>951.57421999999997</v>
      </c>
      <c r="M392" s="74">
        <f>L392/K392*100</f>
        <v>89.966362862815544</v>
      </c>
      <c r="N392" s="74">
        <v>18072.900000000001</v>
      </c>
      <c r="O392" s="78">
        <v>15375.225</v>
      </c>
      <c r="P392" s="74">
        <f t="shared" si="8"/>
        <v>85.073369520110219</v>
      </c>
      <c r="Q392" s="78">
        <v>676.1</v>
      </c>
      <c r="R392" s="78">
        <v>460.60899999999998</v>
      </c>
      <c r="S392" s="74">
        <f>R392/Q392*100</f>
        <v>68.127348025440014</v>
      </c>
      <c r="T392" s="78">
        <v>56</v>
      </c>
      <c r="U392" s="78">
        <v>34</v>
      </c>
      <c r="V392" s="74">
        <f>U392/T392*100</f>
        <v>60.714285714285708</v>
      </c>
      <c r="W392" s="74">
        <v>28903.5</v>
      </c>
      <c r="X392" s="78">
        <v>18071.319</v>
      </c>
      <c r="Y392" s="74">
        <f>X392/W392*100</f>
        <v>62.522943588146759</v>
      </c>
      <c r="Z392" s="74">
        <v>356.6</v>
      </c>
      <c r="AA392" s="74">
        <v>219.68042000000003</v>
      </c>
      <c r="AB392" s="74">
        <f>AA392/Z392*100</f>
        <v>61.604155916993832</v>
      </c>
      <c r="AC392" s="78">
        <v>10.1</v>
      </c>
      <c r="AD392" s="78">
        <v>0</v>
      </c>
      <c r="AE392" s="74"/>
      <c r="AF392" s="74">
        <v>356.6</v>
      </c>
      <c r="AG392" s="74">
        <v>219.26294000000001</v>
      </c>
      <c r="AH392" s="74">
        <f>AG392/AF392*100</f>
        <v>61.48708356702187</v>
      </c>
      <c r="AI392" s="74">
        <v>1441.7</v>
      </c>
      <c r="AJ392" s="74">
        <v>444.93809999999996</v>
      </c>
      <c r="AK392" s="74">
        <f>AJ392/AI392*100</f>
        <v>30.862044808212524</v>
      </c>
      <c r="AL392" s="74">
        <v>356.6</v>
      </c>
      <c r="AM392" s="74">
        <v>81.900289999999998</v>
      </c>
      <c r="AN392" s="78">
        <f>AM392/AL392*100</f>
        <v>22.966991026360066</v>
      </c>
      <c r="AO392" s="78">
        <v>356.6</v>
      </c>
      <c r="AP392" s="78">
        <v>226.32112000000001</v>
      </c>
      <c r="AQ392" s="74">
        <f>AP392/AO392*100</f>
        <v>63.46638250140213</v>
      </c>
      <c r="AR392" s="78"/>
      <c r="AS392" s="78"/>
      <c r="AT392" s="74"/>
      <c r="AU392" s="78">
        <v>0</v>
      </c>
      <c r="AV392" s="78">
        <v>0</v>
      </c>
      <c r="AW392" s="74"/>
      <c r="AX392" s="74">
        <v>263.60000000000002</v>
      </c>
      <c r="AY392" s="74">
        <v>154.37206</v>
      </c>
      <c r="AZ392" s="74">
        <f>AY392/AX392*100</f>
        <v>58.562996965098634</v>
      </c>
      <c r="BA392" s="78">
        <v>337</v>
      </c>
      <c r="BB392" s="78">
        <v>171.85</v>
      </c>
      <c r="BC392" s="74">
        <f>BB392/BA392*100</f>
        <v>50.994065281899104</v>
      </c>
      <c r="BD392" s="78">
        <v>356.6</v>
      </c>
      <c r="BE392" s="78">
        <v>243.50411</v>
      </c>
      <c r="BF392" s="74">
        <f t="shared" si="262"/>
        <v>68.284943914750414</v>
      </c>
      <c r="BG392" s="78">
        <v>2048.6</v>
      </c>
      <c r="BH392" s="78">
        <v>1362.895</v>
      </c>
      <c r="BI392" s="74">
        <f t="shared" si="270"/>
        <v>66.528116762667196</v>
      </c>
      <c r="BJ392" s="78">
        <v>32.9</v>
      </c>
      <c r="BK392" s="78">
        <v>0</v>
      </c>
      <c r="BL392" s="78">
        <f t="shared" si="267"/>
        <v>0</v>
      </c>
      <c r="BM392" s="78">
        <v>3.4</v>
      </c>
      <c r="BN392" s="78"/>
      <c r="BO392" s="78">
        <f t="shared" ref="BO392" si="271">BN392/BM392*100</f>
        <v>0</v>
      </c>
      <c r="BP392" s="78"/>
      <c r="BQ392" s="78">
        <v>0</v>
      </c>
      <c r="BR392" s="78"/>
    </row>
    <row r="393" spans="1:70" ht="36.75" customHeight="1" x14ac:dyDescent="0.25">
      <c r="A393" s="164" t="s">
        <v>685</v>
      </c>
      <c r="B393" s="154">
        <f t="shared" si="231"/>
        <v>0</v>
      </c>
      <c r="C393" s="154">
        <f t="shared" si="231"/>
        <v>0</v>
      </c>
      <c r="D393" s="175"/>
      <c r="E393" s="155"/>
      <c r="F393" s="155"/>
      <c r="G393" s="156"/>
      <c r="H393" s="155"/>
      <c r="I393" s="155"/>
      <c r="J393" s="156"/>
      <c r="K393" s="155"/>
      <c r="L393" s="155"/>
      <c r="M393" s="156"/>
      <c r="N393" s="155"/>
      <c r="O393" s="155"/>
      <c r="P393" s="156"/>
      <c r="Q393" s="155"/>
      <c r="R393" s="155"/>
      <c r="S393" s="156"/>
      <c r="T393" s="155"/>
      <c r="U393" s="155"/>
      <c r="V393" s="156"/>
      <c r="W393" s="155"/>
      <c r="X393" s="155"/>
      <c r="Y393" s="156"/>
      <c r="Z393" s="155"/>
      <c r="AA393" s="155"/>
      <c r="AB393" s="156"/>
      <c r="AC393" s="155"/>
      <c r="AD393" s="155"/>
      <c r="AE393" s="156"/>
      <c r="AF393" s="155"/>
      <c r="AG393" s="155"/>
      <c r="AH393" s="156"/>
      <c r="AI393" s="155"/>
      <c r="AJ393" s="155"/>
      <c r="AK393" s="156"/>
      <c r="AL393" s="155"/>
      <c r="AM393" s="155"/>
      <c r="AN393" s="156"/>
      <c r="AO393" s="155"/>
      <c r="AP393" s="155"/>
      <c r="AQ393" s="156"/>
      <c r="AR393" s="155"/>
      <c r="AS393" s="155"/>
      <c r="AT393" s="155"/>
      <c r="AU393" s="155"/>
      <c r="AV393" s="155"/>
      <c r="AW393" s="156"/>
      <c r="AX393" s="155"/>
      <c r="AY393" s="155"/>
      <c r="AZ393" s="156"/>
      <c r="BA393" s="155"/>
      <c r="BB393" s="155"/>
      <c r="BC393" s="156"/>
      <c r="BD393" s="155"/>
      <c r="BE393" s="155"/>
      <c r="BF393" s="156"/>
      <c r="BG393" s="155"/>
      <c r="BH393" s="155"/>
      <c r="BI393" s="156"/>
      <c r="BJ393" s="155"/>
      <c r="BK393" s="155"/>
      <c r="BL393" s="155"/>
      <c r="BM393" s="155"/>
      <c r="BN393" s="155"/>
      <c r="BO393" s="155"/>
      <c r="BP393" s="155"/>
      <c r="BQ393" s="155"/>
      <c r="BR393" s="155"/>
    </row>
    <row r="394" spans="1:70" x14ac:dyDescent="0.25">
      <c r="A394" s="164" t="s">
        <v>145</v>
      </c>
      <c r="B394" s="154">
        <f t="shared" si="231"/>
        <v>24565755.059999995</v>
      </c>
      <c r="C394" s="154">
        <f t="shared" si="231"/>
        <v>16959023.032059994</v>
      </c>
      <c r="D394" s="154">
        <f>C394/B394*100</f>
        <v>69.035219925619487</v>
      </c>
      <c r="E394" s="154">
        <f>E10+E388+E393</f>
        <v>76633.2</v>
      </c>
      <c r="F394" s="154">
        <f>F10+F388+F393</f>
        <v>49989.575230000002</v>
      </c>
      <c r="G394" s="154">
        <f t="shared" ref="G394" si="272">F394/E394*100</f>
        <v>65.232269081807885</v>
      </c>
      <c r="H394" s="154">
        <f>H10+H388+H393</f>
        <v>22184.199999999997</v>
      </c>
      <c r="I394" s="154">
        <f>I10+I388+I393</f>
        <v>15749.50561</v>
      </c>
      <c r="J394" s="154">
        <f t="shared" ref="J394" si="273">I394/H394*100</f>
        <v>70.994246400591422</v>
      </c>
      <c r="K394" s="154">
        <f>K10+K388+K393</f>
        <v>587409.69999999995</v>
      </c>
      <c r="L394" s="154">
        <f>L10+L388+L393</f>
        <v>352063.63303999999</v>
      </c>
      <c r="M394" s="154">
        <f t="shared" ref="M394" si="274">L394/K394*100</f>
        <v>59.934936900088644</v>
      </c>
      <c r="N394" s="154">
        <f>N10+N388+N393</f>
        <v>5620798.5</v>
      </c>
      <c r="O394" s="154">
        <f>O10+O388+O393</f>
        <v>4198070.3828699999</v>
      </c>
      <c r="P394" s="154">
        <f t="shared" ref="P394" si="275">O394/N394*100</f>
        <v>74.688149430547995</v>
      </c>
      <c r="Q394" s="154">
        <f>Q10+Q388+Q393</f>
        <v>335910</v>
      </c>
      <c r="R394" s="154">
        <f>R10+R388+R393</f>
        <v>167584.39714000002</v>
      </c>
      <c r="S394" s="154">
        <f t="shared" ref="S394" si="276">R394/Q394*100</f>
        <v>49.889671977613055</v>
      </c>
      <c r="T394" s="154">
        <f>T10+T388+T393</f>
        <v>17386.199999999997</v>
      </c>
      <c r="U394" s="154">
        <f>U10+U388+U393</f>
        <v>11853.975439999998</v>
      </c>
      <c r="V394" s="154">
        <f t="shared" ref="V394" si="277">U394/T394*100</f>
        <v>68.180369718512395</v>
      </c>
      <c r="W394" s="154">
        <f>W10+W388+W393</f>
        <v>15783913.899999995</v>
      </c>
      <c r="X394" s="154">
        <f>X10+X388+X393</f>
        <v>10858260.1371</v>
      </c>
      <c r="Y394" s="154">
        <f t="shared" ref="Y394" si="278">X394/W394*100</f>
        <v>68.793204308470052</v>
      </c>
      <c r="Z394" s="154">
        <f>Z10+Z388+Z393</f>
        <v>84196.699999999983</v>
      </c>
      <c r="AA394" s="154">
        <f>AA10+AA388+AA393</f>
        <v>54005.203210000007</v>
      </c>
      <c r="AB394" s="154">
        <f t="shared" ref="AB394" si="279">AA394/Z394*100</f>
        <v>64.141710078898612</v>
      </c>
      <c r="AC394" s="154">
        <f>AC10+AC388+AC393</f>
        <v>1578.5</v>
      </c>
      <c r="AD394" s="154">
        <f>AD10+AD388+AD393</f>
        <v>516.38121999999998</v>
      </c>
      <c r="AE394" s="154">
        <f t="shared" ref="AE394" si="280">AD394/AC394*100</f>
        <v>32.713412733607854</v>
      </c>
      <c r="AF394" s="154">
        <f>AF10+AF388+AF393</f>
        <v>65481.399999999965</v>
      </c>
      <c r="AG394" s="154">
        <f>AG10+AG388+AG393</f>
        <v>42513.139909999991</v>
      </c>
      <c r="AH394" s="154">
        <f t="shared" ref="AH394" si="281">AG394/AF394*100</f>
        <v>64.923993546258956</v>
      </c>
      <c r="AI394" s="154">
        <f>AI10+AI388+AI393</f>
        <v>659308.30000000005</v>
      </c>
      <c r="AJ394" s="154">
        <f>AJ10+AJ388+AJ393</f>
        <v>266414.38498999999</v>
      </c>
      <c r="AK394" s="154">
        <f t="shared" ref="AK394" si="282">AJ394/AI394*100</f>
        <v>40.408164888869138</v>
      </c>
      <c r="AL394" s="154">
        <f>AL10+AL388+AL393</f>
        <v>37559.899999999994</v>
      </c>
      <c r="AM394" s="154">
        <f>AM10+AM388+AM393</f>
        <v>23366.194490000002</v>
      </c>
      <c r="AN394" s="154">
        <f t="shared" ref="AN394" si="283">AM394/AL394*100</f>
        <v>62.210481098192503</v>
      </c>
      <c r="AO394" s="154">
        <f>AO10+AO388+AO393</f>
        <v>19663.400000000012</v>
      </c>
      <c r="AP394" s="154">
        <f>AP10+AP388+AP393</f>
        <v>11960.389320000002</v>
      </c>
      <c r="AQ394" s="154">
        <f t="shared" ref="AQ394" si="284">AP394/AO394*100</f>
        <v>60.825642157510885</v>
      </c>
      <c r="AR394" s="154">
        <f>AR10+AR388+AR393</f>
        <v>81828.760000000009</v>
      </c>
      <c r="AS394" s="154">
        <f>AS10+AS388+AS393</f>
        <v>61371.9</v>
      </c>
      <c r="AT394" s="154">
        <f>AS394/AR394*100</f>
        <v>75.000403281193556</v>
      </c>
      <c r="AU394" s="154">
        <f>AU10+AU388+AU393</f>
        <v>22609.299999999996</v>
      </c>
      <c r="AV394" s="154">
        <f>AV10+AV388+AV393</f>
        <v>14287.984210000002</v>
      </c>
      <c r="AW394" s="154">
        <f t="shared" ref="AW394" si="285">AV394/AU394*100</f>
        <v>63.195163981193602</v>
      </c>
      <c r="AX394" s="154">
        <f>AX10+AX388+AX393</f>
        <v>54465.100000000013</v>
      </c>
      <c r="AY394" s="154">
        <f>AY10+AY388+AY393</f>
        <v>33485.464339999999</v>
      </c>
      <c r="AZ394" s="154">
        <f t="shared" ref="AZ394" si="286">AY394/AX394*100</f>
        <v>61.480589111192288</v>
      </c>
      <c r="BA394" s="154">
        <f>BA10+BA388+BA393</f>
        <v>16215</v>
      </c>
      <c r="BB394" s="154">
        <f>BB10+BB388+BB393</f>
        <v>7707.4572000000007</v>
      </c>
      <c r="BC394" s="154">
        <f t="shared" ref="BC394" si="287">BB394/BA394*100</f>
        <v>47.53288436632748</v>
      </c>
      <c r="BD394" s="154">
        <f>BD10+BD388+BD393</f>
        <v>25133.100000000006</v>
      </c>
      <c r="BE394" s="154">
        <f>BE10+BE388+BE393</f>
        <v>16282.362820000002</v>
      </c>
      <c r="BF394" s="154">
        <f t="shared" ref="BF394" si="288">BE394/BD394*100</f>
        <v>64.784538397571325</v>
      </c>
      <c r="BG394" s="154">
        <f>BG10+BG388+BG393</f>
        <v>1035410.5</v>
      </c>
      <c r="BH394" s="154">
        <f>BH10+BH388+BH393</f>
        <v>763244.03383000009</v>
      </c>
      <c r="BI394" s="154">
        <f t="shared" si="270"/>
        <v>73.714148526598876</v>
      </c>
      <c r="BJ394" s="154">
        <f>BJ10+BJ388+BJ393</f>
        <v>13025.199999999999</v>
      </c>
      <c r="BK394" s="154">
        <f>BK10+BK388+BK393</f>
        <v>6594.0679700000001</v>
      </c>
      <c r="BL394" s="154">
        <f t="shared" si="267"/>
        <v>50.625464253907815</v>
      </c>
      <c r="BM394" s="154">
        <f>BM10+BM388+BM393</f>
        <v>1883.1999999999998</v>
      </c>
      <c r="BN394" s="154">
        <f>BN10+BN388+BN393</f>
        <v>1736.7451899999999</v>
      </c>
      <c r="BO394" s="154">
        <f t="shared" ref="BO394" si="289">BN394/BM394*100</f>
        <v>92.223087829226841</v>
      </c>
      <c r="BP394" s="154">
        <f>BP10+BP388+BP393</f>
        <v>3161</v>
      </c>
      <c r="BQ394" s="154">
        <f>BQ10+BQ388+BQ393</f>
        <v>1965.71693</v>
      </c>
      <c r="BR394" s="154">
        <f t="shared" ref="BR394" si="290">BQ394/BP394*100</f>
        <v>62.186552673204687</v>
      </c>
    </row>
    <row r="395" spans="1:70" x14ac:dyDescent="0.25">
      <c r="B395" s="33"/>
      <c r="C395" s="33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</row>
    <row r="396" spans="1:70" ht="15.75" customHeight="1" x14ac:dyDescent="0.25">
      <c r="A396" s="191" t="s">
        <v>991</v>
      </c>
      <c r="B396" s="191"/>
      <c r="C396" s="191"/>
      <c r="D396" s="191"/>
      <c r="E396" s="191"/>
      <c r="F396" s="191"/>
      <c r="G396" s="191"/>
      <c r="H396" s="191"/>
      <c r="I396" s="191"/>
      <c r="J396" s="191"/>
      <c r="K396" s="191"/>
      <c r="L396" s="191"/>
      <c r="M396" s="191"/>
      <c r="N396" s="191"/>
      <c r="O396" s="191"/>
      <c r="P396" s="191"/>
      <c r="Q396" s="191"/>
      <c r="R396" s="191"/>
      <c r="S396" s="191"/>
      <c r="T396" s="191"/>
      <c r="U396" s="191"/>
      <c r="V396" s="191"/>
      <c r="W396" s="167"/>
      <c r="X396" s="167"/>
      <c r="Y396" s="167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34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</row>
    <row r="397" spans="1:70" ht="15.75" customHeight="1" x14ac:dyDescent="0.25">
      <c r="A397" s="191" t="s">
        <v>420</v>
      </c>
      <c r="B397" s="191"/>
      <c r="C397" s="191"/>
      <c r="D397" s="191"/>
      <c r="E397" s="191"/>
      <c r="F397" s="191"/>
      <c r="G397" s="191"/>
      <c r="H397" s="191"/>
      <c r="I397" s="191"/>
      <c r="J397" s="191"/>
      <c r="K397" s="191"/>
      <c r="L397" s="191"/>
      <c r="M397" s="191"/>
      <c r="N397" s="191"/>
      <c r="O397" s="191"/>
      <c r="P397" s="191"/>
      <c r="Q397" s="191"/>
      <c r="R397" s="191"/>
      <c r="S397" s="191"/>
      <c r="T397" s="191"/>
      <c r="U397" s="191"/>
      <c r="V397" s="191"/>
      <c r="W397" s="167"/>
      <c r="X397" s="167"/>
      <c r="Y397" s="167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33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</row>
    <row r="398" spans="1:70" x14ac:dyDescent="0.25">
      <c r="B398" s="34"/>
      <c r="C398" s="34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</row>
    <row r="399" spans="1:70" x14ac:dyDescent="0.25">
      <c r="B399" s="33"/>
      <c r="C399" s="33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</row>
    <row r="400" spans="1:70" x14ac:dyDescent="0.25"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  <c r="AP400" s="33"/>
      <c r="AQ400" s="33"/>
      <c r="AR400" s="33"/>
      <c r="AS400" s="33"/>
      <c r="AT400" s="33"/>
      <c r="AU400" s="33"/>
      <c r="AV400" s="33"/>
      <c r="AW400" s="33"/>
      <c r="AX400" s="33"/>
      <c r="AY400" s="33"/>
      <c r="AZ400" s="33"/>
      <c r="BA400" s="33"/>
      <c r="BB400" s="33"/>
      <c r="BC400" s="33"/>
      <c r="BD400" s="33"/>
      <c r="BE400" s="33"/>
      <c r="BF400" s="33"/>
      <c r="BG400" s="33"/>
      <c r="BH400" s="33"/>
      <c r="BI400" s="33"/>
      <c r="BJ400" s="33"/>
      <c r="BK400" s="33"/>
      <c r="BL400" s="33"/>
    </row>
    <row r="401" spans="2:64" x14ac:dyDescent="0.25">
      <c r="B401" s="33"/>
      <c r="C401" s="33"/>
      <c r="D401" s="33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</row>
    <row r="402" spans="2:64" x14ac:dyDescent="0.25">
      <c r="B402" s="33"/>
      <c r="C402" s="33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</row>
    <row r="404" spans="2:64" x14ac:dyDescent="0.25">
      <c r="C404" s="30"/>
    </row>
    <row r="405" spans="2:64" x14ac:dyDescent="0.25">
      <c r="C405" s="30"/>
    </row>
  </sheetData>
  <mergeCells count="47">
    <mergeCell ref="A396:V396"/>
    <mergeCell ref="A397:V397"/>
    <mergeCell ref="AR3:BI3"/>
    <mergeCell ref="BJ3:BR3"/>
    <mergeCell ref="BH1:BI1"/>
    <mergeCell ref="BQ6:BR6"/>
    <mergeCell ref="AR7:BI7"/>
    <mergeCell ref="BJ7:BR7"/>
    <mergeCell ref="AF8:AH8"/>
    <mergeCell ref="Z8:AB8"/>
    <mergeCell ref="AC8:AE8"/>
    <mergeCell ref="E7:V7"/>
    <mergeCell ref="B3:V3"/>
    <mergeCell ref="W3:AQ3"/>
    <mergeCell ref="W7:AQ7"/>
    <mergeCell ref="BQ1:BR1"/>
    <mergeCell ref="BH6:BI6"/>
    <mergeCell ref="AP6:AQ6"/>
    <mergeCell ref="A7:A9"/>
    <mergeCell ref="E8:G8"/>
    <mergeCell ref="B7:D8"/>
    <mergeCell ref="H8:J8"/>
    <mergeCell ref="K8:M8"/>
    <mergeCell ref="N8:P8"/>
    <mergeCell ref="AL8:AN8"/>
    <mergeCell ref="T8:V8"/>
    <mergeCell ref="W8:Y8"/>
    <mergeCell ref="Q8:S8"/>
    <mergeCell ref="AI8:AK8"/>
    <mergeCell ref="AD1:AE1"/>
    <mergeCell ref="BB1:BC1"/>
    <mergeCell ref="BE1:BF1"/>
    <mergeCell ref="U6:V6"/>
    <mergeCell ref="AD6:AE6"/>
    <mergeCell ref="BB6:BC6"/>
    <mergeCell ref="BE6:BF6"/>
    <mergeCell ref="AP1:AQ1"/>
    <mergeCell ref="BP8:BR8"/>
    <mergeCell ref="AX8:AZ8"/>
    <mergeCell ref="AU8:AW8"/>
    <mergeCell ref="AR8:AT8"/>
    <mergeCell ref="AO8:AQ8"/>
    <mergeCell ref="BM8:BO8"/>
    <mergeCell ref="BJ8:BL8"/>
    <mergeCell ref="BG8:BI8"/>
    <mergeCell ref="BD8:BF8"/>
    <mergeCell ref="BA8:BC8"/>
  </mergeCells>
  <pageMargins left="0.31496062992125984" right="0.31496062992125984" top="0.35433070866141736" bottom="0.35433070866141736" header="0" footer="0"/>
  <pageSetup paperSize="9" scale="29" orientation="portrait" r:id="rId1"/>
  <colBreaks count="3" manualBreakCount="3">
    <brk id="22" max="396" man="1"/>
    <brk id="43" max="396" man="1"/>
    <brk id="61" max="39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R208"/>
  <sheetViews>
    <sheetView showZeros="0" view="pageBreakPreview" zoomScale="55" zoomScaleNormal="70" zoomScaleSheetLayoutView="5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defaultRowHeight="15" x14ac:dyDescent="0.25"/>
  <cols>
    <col min="1" max="1" width="29.5" style="27" customWidth="1"/>
    <col min="2" max="2" width="16.125" style="27" customWidth="1"/>
    <col min="3" max="3" width="15.5" style="27" customWidth="1"/>
    <col min="4" max="4" width="12.25" style="27" customWidth="1"/>
    <col min="5" max="5" width="13.5" style="27" customWidth="1"/>
    <col min="6" max="6" width="12.875" style="27" customWidth="1"/>
    <col min="7" max="7" width="12.75" style="27" customWidth="1"/>
    <col min="8" max="8" width="16" style="27" customWidth="1"/>
    <col min="9" max="10" width="12" style="27" customWidth="1"/>
    <col min="11" max="11" width="14.125" style="27" customWidth="1"/>
    <col min="12" max="12" width="10.875" style="27" customWidth="1"/>
    <col min="13" max="13" width="13.375" style="27" customWidth="1"/>
    <col min="14" max="14" width="15.5" style="27" customWidth="1"/>
    <col min="15" max="15" width="11" style="27" customWidth="1"/>
    <col min="16" max="16" width="11.875" style="27" customWidth="1"/>
    <col min="17" max="17" width="14.75" style="27" customWidth="1"/>
    <col min="18" max="18" width="11.375" style="27" customWidth="1"/>
    <col min="19" max="19" width="11.75" style="27" customWidth="1"/>
    <col min="20" max="20" width="15.375" style="27" customWidth="1"/>
    <col min="21" max="21" width="11.375" style="27" customWidth="1"/>
    <col min="22" max="22" width="12.375" style="27" customWidth="1"/>
    <col min="23" max="23" width="14.875" style="27" customWidth="1"/>
    <col min="24" max="25" width="12.375" style="27" customWidth="1"/>
    <col min="26" max="26" width="16.25" style="27" customWidth="1"/>
    <col min="27" max="28" width="12.375" style="27" customWidth="1"/>
    <col min="29" max="29" width="14.5" style="27" customWidth="1"/>
    <col min="30" max="31" width="12.375" style="27" customWidth="1"/>
    <col min="32" max="32" width="14.375" style="27" customWidth="1"/>
    <col min="33" max="33" width="12" style="27" customWidth="1"/>
    <col min="34" max="34" width="12.625" style="27" customWidth="1"/>
    <col min="35" max="35" width="15.75" style="27" customWidth="1"/>
    <col min="36" max="36" width="14.625" style="27" customWidth="1"/>
    <col min="37" max="38" width="13.625" style="27" customWidth="1"/>
    <col min="39" max="39" width="11.125" style="27" customWidth="1"/>
    <col min="40" max="40" width="11.875" style="27" customWidth="1"/>
    <col min="41" max="41" width="14" style="27" customWidth="1"/>
    <col min="42" max="42" width="10.625" style="27" customWidth="1"/>
    <col min="43" max="43" width="12" style="27" customWidth="1"/>
    <col min="44" max="44" width="14.5" style="27" customWidth="1"/>
    <col min="45" max="45" width="11.375" style="27" customWidth="1"/>
    <col min="46" max="46" width="11.125" style="27" customWidth="1"/>
    <col min="47" max="47" width="14.375" style="27" customWidth="1"/>
    <col min="48" max="48" width="12.25" style="27" customWidth="1"/>
    <col min="49" max="49" width="12.75" style="27" customWidth="1"/>
    <col min="50" max="50" width="14.625" style="27" customWidth="1"/>
    <col min="51" max="51" width="10.625" style="27" customWidth="1"/>
    <col min="52" max="52" width="11.875" style="27" customWidth="1"/>
    <col min="53" max="53" width="14.625" style="27" customWidth="1"/>
    <col min="54" max="54" width="11.5" style="27" customWidth="1"/>
    <col min="55" max="55" width="12.75" style="27" customWidth="1"/>
    <col min="56" max="56" width="16.5" style="27" customWidth="1"/>
    <col min="57" max="58" width="12.375" style="27" customWidth="1"/>
    <col min="59" max="59" width="14.875" style="27" customWidth="1"/>
    <col min="60" max="60" width="11.625" style="27" customWidth="1"/>
    <col min="61" max="61" width="11.75" style="27" customWidth="1"/>
    <col min="62" max="62" width="14.125" style="27" customWidth="1"/>
    <col min="63" max="63" width="10.75" style="27" customWidth="1"/>
    <col min="64" max="64" width="11.375" style="27" customWidth="1"/>
    <col min="65" max="65" width="15.25" style="27" customWidth="1"/>
    <col min="66" max="66" width="13.125" style="27" customWidth="1"/>
    <col min="67" max="67" width="11.125" style="27" customWidth="1"/>
    <col min="68" max="68" width="15.25" style="27" customWidth="1"/>
    <col min="69" max="69" width="11" style="27" customWidth="1"/>
    <col min="70" max="70" width="11.625" style="27" customWidth="1"/>
    <col min="71" max="71" width="14.75" style="27" customWidth="1"/>
    <col min="72" max="72" width="12" style="27" customWidth="1"/>
    <col min="73" max="73" width="12.875" style="27" customWidth="1"/>
    <col min="74" max="74" width="15.375" style="27" customWidth="1"/>
    <col min="75" max="76" width="12.875" style="27" customWidth="1"/>
    <col min="77" max="77" width="13.875" style="27" customWidth="1"/>
    <col min="78" max="78" width="11.875" style="27" customWidth="1"/>
    <col min="79" max="79" width="11.75" style="27" customWidth="1"/>
    <col min="80" max="80" width="14.25" style="27" customWidth="1"/>
    <col min="81" max="81" width="11.5" style="27" customWidth="1"/>
    <col min="82" max="82" width="11.875" style="27" customWidth="1"/>
    <col min="83" max="83" width="15.125" style="27" customWidth="1"/>
    <col min="84" max="84" width="12.25" style="27" customWidth="1"/>
    <col min="85" max="85" width="12.625" style="27" customWidth="1"/>
    <col min="86" max="86" width="14.375" style="27" customWidth="1"/>
    <col min="87" max="87" width="12.25" style="27" customWidth="1"/>
    <col min="88" max="88" width="12.625" style="27" customWidth="1"/>
    <col min="89" max="89" width="14.5" style="27" customWidth="1"/>
    <col min="90" max="90" width="11.625" style="27" customWidth="1"/>
    <col min="91" max="91" width="12.125" style="27" customWidth="1"/>
    <col min="92" max="92" width="14.5" style="27" customWidth="1"/>
    <col min="93" max="93" width="12.25" style="27" customWidth="1"/>
    <col min="94" max="94" width="11.5" style="27" customWidth="1"/>
    <col min="95" max="95" width="14.875" style="27" customWidth="1"/>
    <col min="96" max="96" width="11.625" style="27" customWidth="1"/>
    <col min="97" max="97" width="12.375" style="27" customWidth="1"/>
    <col min="98" max="98" width="16.5" style="27" customWidth="1"/>
    <col min="99" max="99" width="13.25" style="27" customWidth="1"/>
    <col min="100" max="100" width="13.625" style="27" customWidth="1"/>
    <col min="101" max="101" width="14.875" style="27" customWidth="1"/>
    <col min="102" max="102" width="11.5" style="27" customWidth="1"/>
    <col min="103" max="103" width="12.5" style="27" customWidth="1"/>
    <col min="104" max="104" width="16.625" style="27" customWidth="1"/>
    <col min="105" max="105" width="11.875" style="27" customWidth="1"/>
    <col min="106" max="106" width="13" style="27" customWidth="1"/>
    <col min="107" max="107" width="16.375" style="27" customWidth="1"/>
    <col min="108" max="108" width="12.125" style="27" customWidth="1"/>
    <col min="109" max="109" width="12" style="27" customWidth="1"/>
    <col min="110" max="110" width="17.125" style="27" customWidth="1"/>
    <col min="111" max="111" width="12.125" style="27" customWidth="1"/>
    <col min="112" max="112" width="11.5" style="27" customWidth="1"/>
    <col min="113" max="113" width="16.75" style="51" customWidth="1"/>
    <col min="114" max="114" width="12.375" style="51" customWidth="1"/>
    <col min="115" max="115" width="13.5" style="51" customWidth="1"/>
    <col min="116" max="116" width="15.375" style="51" customWidth="1"/>
    <col min="117" max="117" width="11.875" style="51" customWidth="1"/>
    <col min="118" max="118" width="12.875" style="51" customWidth="1"/>
    <col min="119" max="119" width="15.125" style="51" customWidth="1"/>
    <col min="120" max="120" width="11.75" style="51" customWidth="1"/>
    <col min="121" max="121" width="12.625" style="51" customWidth="1"/>
    <col min="122" max="122" width="15.375" style="51" customWidth="1"/>
    <col min="123" max="123" width="12.625" style="51" customWidth="1"/>
    <col min="124" max="124" width="12.375" style="51" customWidth="1"/>
    <col min="125" max="125" width="14.625" style="51" customWidth="1"/>
    <col min="126" max="126" width="13.5" style="51" customWidth="1"/>
    <col min="127" max="127" width="13.375" style="51" customWidth="1"/>
    <col min="128" max="128" width="16.125" style="51" customWidth="1"/>
    <col min="129" max="129" width="12.125" style="51" customWidth="1"/>
    <col min="130" max="130" width="11.5" style="51" customWidth="1"/>
    <col min="131" max="131" width="16.25" style="51" customWidth="1"/>
    <col min="132" max="132" width="11.75" style="51" customWidth="1"/>
    <col min="133" max="133" width="12.625" style="51" customWidth="1"/>
    <col min="134" max="134" width="15.625" style="51" customWidth="1"/>
    <col min="135" max="135" width="12" style="51" customWidth="1"/>
    <col min="136" max="136" width="11.75" style="51" customWidth="1"/>
    <col min="137" max="137" width="16.125" style="51" customWidth="1"/>
    <col min="138" max="138" width="14.875" style="51" customWidth="1"/>
    <col min="139" max="139" width="12.625" style="51" customWidth="1"/>
    <col min="140" max="140" width="15.625" style="51" customWidth="1"/>
    <col min="141" max="141" width="11.75" style="51" customWidth="1"/>
    <col min="142" max="142" width="13.375" style="51" customWidth="1"/>
    <col min="143" max="143" width="20.125" style="51" customWidth="1"/>
    <col min="144" max="144" width="17.625" style="51" customWidth="1"/>
    <col min="145" max="145" width="14.5" style="51" customWidth="1"/>
    <col min="146" max="146" width="19" style="51" customWidth="1"/>
    <col min="147" max="147" width="12.75" style="51" customWidth="1"/>
    <col min="148" max="148" width="12.125" style="51" customWidth="1"/>
    <col min="149" max="16384" width="9" style="51"/>
  </cols>
  <sheetData>
    <row r="1" spans="1:148" s="27" customFormat="1" x14ac:dyDescent="0.25">
      <c r="L1" s="189"/>
      <c r="M1" s="189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Q1" s="173" t="s">
        <v>149</v>
      </c>
      <c r="BL1" s="173" t="s">
        <v>149</v>
      </c>
      <c r="CG1" s="173" t="s">
        <v>149</v>
      </c>
      <c r="DB1" s="173" t="s">
        <v>149</v>
      </c>
      <c r="DT1" s="173" t="s">
        <v>149</v>
      </c>
      <c r="EL1" s="173" t="s">
        <v>149</v>
      </c>
      <c r="ER1" s="173" t="s">
        <v>149</v>
      </c>
    </row>
    <row r="2" spans="1:148" s="27" customFormat="1" ht="45.75" customHeight="1" x14ac:dyDescent="0.25">
      <c r="B2" s="187" t="s">
        <v>990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 t="s">
        <v>990</v>
      </c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 t="s">
        <v>990</v>
      </c>
      <c r="AS2" s="187"/>
      <c r="AT2" s="187"/>
      <c r="AU2" s="187"/>
      <c r="AV2" s="187"/>
      <c r="AW2" s="187"/>
      <c r="AX2" s="187"/>
      <c r="AY2" s="187"/>
      <c r="AZ2" s="187"/>
      <c r="BA2" s="187"/>
      <c r="BB2" s="187"/>
      <c r="BC2" s="187"/>
      <c r="BD2" s="187"/>
      <c r="BE2" s="187"/>
      <c r="BF2" s="187"/>
      <c r="BG2" s="187"/>
      <c r="BH2" s="187"/>
      <c r="BI2" s="187"/>
      <c r="BJ2" s="187"/>
      <c r="BK2" s="187"/>
      <c r="BL2" s="187"/>
      <c r="BM2" s="187" t="s">
        <v>990</v>
      </c>
      <c r="BN2" s="187"/>
      <c r="BO2" s="187"/>
      <c r="BP2" s="187"/>
      <c r="BQ2" s="187"/>
      <c r="BR2" s="187"/>
      <c r="BS2" s="187"/>
      <c r="BT2" s="187"/>
      <c r="BU2" s="187"/>
      <c r="BV2" s="187"/>
      <c r="BW2" s="187"/>
      <c r="BX2" s="187"/>
      <c r="BY2" s="187"/>
      <c r="BZ2" s="187"/>
      <c r="CA2" s="187"/>
      <c r="CB2" s="187"/>
      <c r="CC2" s="187"/>
      <c r="CD2" s="187"/>
      <c r="CE2" s="187"/>
      <c r="CF2" s="187"/>
      <c r="CG2" s="187"/>
      <c r="CH2" s="187" t="s">
        <v>990</v>
      </c>
      <c r="CI2" s="187"/>
      <c r="CJ2" s="187"/>
      <c r="CK2" s="187"/>
      <c r="CL2" s="187"/>
      <c r="CM2" s="187"/>
      <c r="CN2" s="187"/>
      <c r="CO2" s="187"/>
      <c r="CP2" s="187"/>
      <c r="CQ2" s="187"/>
      <c r="CR2" s="187"/>
      <c r="CS2" s="187"/>
      <c r="CT2" s="187"/>
      <c r="CU2" s="187"/>
      <c r="CV2" s="187"/>
      <c r="CW2" s="187"/>
      <c r="CX2" s="187"/>
      <c r="CY2" s="187"/>
      <c r="CZ2" s="187"/>
      <c r="DA2" s="187"/>
      <c r="DB2" s="187"/>
      <c r="DC2" s="187" t="s">
        <v>990</v>
      </c>
      <c r="DD2" s="187"/>
      <c r="DE2" s="187"/>
      <c r="DF2" s="187"/>
      <c r="DG2" s="187"/>
      <c r="DH2" s="187"/>
      <c r="DI2" s="187"/>
      <c r="DJ2" s="187"/>
      <c r="DK2" s="187"/>
      <c r="DL2" s="187"/>
      <c r="DM2" s="187"/>
      <c r="DN2" s="187"/>
      <c r="DO2" s="187"/>
      <c r="DP2" s="187"/>
      <c r="DQ2" s="187"/>
      <c r="DR2" s="187"/>
      <c r="DS2" s="187"/>
      <c r="DT2" s="187"/>
      <c r="DU2" s="193" t="s">
        <v>990</v>
      </c>
      <c r="DV2" s="193"/>
      <c r="DW2" s="193"/>
      <c r="DX2" s="193"/>
      <c r="DY2" s="193"/>
      <c r="DZ2" s="193"/>
      <c r="EA2" s="193"/>
      <c r="EB2" s="193"/>
      <c r="EC2" s="193"/>
      <c r="ED2" s="193"/>
      <c r="EE2" s="193"/>
      <c r="EF2" s="193"/>
      <c r="EG2" s="193"/>
      <c r="EH2" s="193"/>
      <c r="EI2" s="193"/>
      <c r="EJ2" s="193"/>
      <c r="EK2" s="193"/>
      <c r="EL2" s="193"/>
      <c r="EM2" s="187" t="s">
        <v>990</v>
      </c>
      <c r="EN2" s="187"/>
      <c r="EO2" s="187"/>
      <c r="EP2" s="187"/>
      <c r="EQ2" s="187"/>
      <c r="ER2" s="187"/>
    </row>
    <row r="3" spans="1:148" s="27" customFormat="1" ht="21" customHeight="1" x14ac:dyDescent="0.3">
      <c r="A3" s="116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</row>
    <row r="4" spans="1:148" s="27" customFormat="1" x14ac:dyDescent="0.25"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190" t="s">
        <v>94</v>
      </c>
      <c r="V4" s="190"/>
      <c r="W4" s="168"/>
      <c r="X4" s="168"/>
      <c r="Y4" s="168"/>
      <c r="Z4" s="168"/>
      <c r="AA4" s="168"/>
      <c r="AB4" s="168"/>
      <c r="AC4" s="168"/>
      <c r="AD4" s="168"/>
      <c r="AE4" s="168"/>
      <c r="AQ4" s="168" t="s">
        <v>94</v>
      </c>
      <c r="AR4" s="168"/>
      <c r="AS4" s="168"/>
      <c r="BL4" s="168" t="s">
        <v>94</v>
      </c>
      <c r="CG4" s="168" t="s">
        <v>94</v>
      </c>
      <c r="DB4" s="168" t="s">
        <v>94</v>
      </c>
      <c r="DT4" s="168" t="s">
        <v>94</v>
      </c>
      <c r="EL4" s="168" t="s">
        <v>94</v>
      </c>
      <c r="ER4" s="168" t="s">
        <v>94</v>
      </c>
    </row>
    <row r="5" spans="1:148" s="27" customFormat="1" ht="17.25" customHeight="1" x14ac:dyDescent="0.25">
      <c r="A5" s="251" t="s">
        <v>95</v>
      </c>
      <c r="B5" s="251" t="s">
        <v>156</v>
      </c>
      <c r="C5" s="251"/>
      <c r="D5" s="251"/>
      <c r="E5" s="244" t="s">
        <v>151</v>
      </c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335" t="s">
        <v>151</v>
      </c>
      <c r="X5" s="335"/>
      <c r="Y5" s="335"/>
      <c r="Z5" s="335"/>
      <c r="AA5" s="335"/>
      <c r="AB5" s="335"/>
      <c r="AC5" s="335"/>
      <c r="AD5" s="335"/>
      <c r="AE5" s="335"/>
      <c r="AF5" s="335"/>
      <c r="AG5" s="335"/>
      <c r="AH5" s="335"/>
      <c r="AI5" s="335"/>
      <c r="AJ5" s="335"/>
      <c r="AK5" s="335"/>
      <c r="AL5" s="335"/>
      <c r="AM5" s="335"/>
      <c r="AN5" s="335"/>
      <c r="AO5" s="335"/>
      <c r="AP5" s="335"/>
      <c r="AQ5" s="335"/>
      <c r="AR5" s="336" t="s">
        <v>151</v>
      </c>
      <c r="AS5" s="336"/>
      <c r="AT5" s="336"/>
      <c r="AU5" s="336"/>
      <c r="AV5" s="336"/>
      <c r="AW5" s="336"/>
      <c r="AX5" s="336"/>
      <c r="AY5" s="336"/>
      <c r="AZ5" s="336"/>
      <c r="BA5" s="336"/>
      <c r="BB5" s="336"/>
      <c r="BC5" s="336"/>
      <c r="BD5" s="336"/>
      <c r="BE5" s="336"/>
      <c r="BF5" s="336"/>
      <c r="BG5" s="336"/>
      <c r="BH5" s="336"/>
      <c r="BI5" s="336"/>
      <c r="BJ5" s="336"/>
      <c r="BK5" s="336"/>
      <c r="BL5" s="336"/>
      <c r="BM5" s="337" t="s">
        <v>151</v>
      </c>
      <c r="BN5" s="338"/>
      <c r="BO5" s="338"/>
      <c r="BP5" s="338"/>
      <c r="BQ5" s="338"/>
      <c r="BR5" s="338"/>
      <c r="BS5" s="338"/>
      <c r="BT5" s="338"/>
      <c r="BU5" s="338"/>
      <c r="BV5" s="338"/>
      <c r="BW5" s="338"/>
      <c r="BX5" s="338"/>
      <c r="BY5" s="338"/>
      <c r="BZ5" s="338"/>
      <c r="CA5" s="338"/>
      <c r="CB5" s="338"/>
      <c r="CC5" s="338"/>
      <c r="CD5" s="338"/>
      <c r="CE5" s="338"/>
      <c r="CF5" s="338"/>
      <c r="CG5" s="338"/>
      <c r="CH5" s="338" t="s">
        <v>151</v>
      </c>
      <c r="CI5" s="338"/>
      <c r="CJ5" s="338"/>
      <c r="CK5" s="338"/>
      <c r="CL5" s="338"/>
      <c r="CM5" s="338"/>
      <c r="CN5" s="338"/>
      <c r="CO5" s="338"/>
      <c r="CP5" s="338"/>
      <c r="CQ5" s="338"/>
      <c r="CR5" s="338"/>
      <c r="CS5" s="338"/>
      <c r="CT5" s="338"/>
      <c r="CU5" s="338"/>
      <c r="CV5" s="338"/>
      <c r="CW5" s="338"/>
      <c r="CX5" s="338"/>
      <c r="CY5" s="338"/>
      <c r="CZ5" s="338"/>
      <c r="DA5" s="338"/>
      <c r="DB5" s="338"/>
      <c r="DC5" s="336" t="s">
        <v>151</v>
      </c>
      <c r="DD5" s="336"/>
      <c r="DE5" s="336"/>
      <c r="DF5" s="336"/>
      <c r="DG5" s="336"/>
      <c r="DH5" s="336"/>
      <c r="DI5" s="336"/>
      <c r="DJ5" s="336"/>
      <c r="DK5" s="336"/>
      <c r="DL5" s="336"/>
      <c r="DM5" s="336"/>
      <c r="DN5" s="336"/>
      <c r="DO5" s="336"/>
      <c r="DP5" s="336"/>
      <c r="DQ5" s="336"/>
      <c r="DR5" s="336"/>
      <c r="DS5" s="336"/>
      <c r="DT5" s="336"/>
      <c r="DU5" s="339" t="s">
        <v>151</v>
      </c>
      <c r="DV5" s="339"/>
      <c r="DW5" s="339"/>
      <c r="DX5" s="339"/>
      <c r="DY5" s="339"/>
      <c r="DZ5" s="339"/>
      <c r="EA5" s="339"/>
      <c r="EB5" s="339"/>
      <c r="EC5" s="339"/>
      <c r="ED5" s="339"/>
      <c r="EE5" s="339"/>
      <c r="EF5" s="339"/>
      <c r="EG5" s="339"/>
      <c r="EH5" s="339"/>
      <c r="EI5" s="339"/>
      <c r="EJ5" s="339"/>
      <c r="EK5" s="339"/>
      <c r="EL5" s="339"/>
      <c r="EM5" s="339" t="s">
        <v>151</v>
      </c>
      <c r="EN5" s="339"/>
      <c r="EO5" s="339"/>
      <c r="EP5" s="339"/>
      <c r="EQ5" s="339"/>
      <c r="ER5" s="339"/>
    </row>
    <row r="6" spans="1:148" s="31" customFormat="1" ht="162.75" customHeight="1" x14ac:dyDescent="0.25">
      <c r="A6" s="251"/>
      <c r="B6" s="251"/>
      <c r="C6" s="251"/>
      <c r="D6" s="251"/>
      <c r="E6" s="244" t="s">
        <v>687</v>
      </c>
      <c r="F6" s="244"/>
      <c r="G6" s="244"/>
      <c r="H6" s="244" t="s">
        <v>867</v>
      </c>
      <c r="I6" s="244"/>
      <c r="J6" s="244"/>
      <c r="K6" s="244" t="s">
        <v>873</v>
      </c>
      <c r="L6" s="244"/>
      <c r="M6" s="244"/>
      <c r="N6" s="244" t="s">
        <v>237</v>
      </c>
      <c r="O6" s="244"/>
      <c r="P6" s="244"/>
      <c r="Q6" s="244" t="s">
        <v>242</v>
      </c>
      <c r="R6" s="244"/>
      <c r="S6" s="244"/>
      <c r="T6" s="244" t="s">
        <v>856</v>
      </c>
      <c r="U6" s="244"/>
      <c r="V6" s="244"/>
      <c r="W6" s="244" t="s">
        <v>857</v>
      </c>
      <c r="X6" s="244"/>
      <c r="Y6" s="244"/>
      <c r="Z6" s="244" t="s">
        <v>862</v>
      </c>
      <c r="AA6" s="244"/>
      <c r="AB6" s="244"/>
      <c r="AC6" s="244" t="s">
        <v>865</v>
      </c>
      <c r="AD6" s="244"/>
      <c r="AE6" s="244"/>
      <c r="AF6" s="244" t="s">
        <v>257</v>
      </c>
      <c r="AG6" s="244"/>
      <c r="AH6" s="244"/>
      <c r="AI6" s="244" t="s">
        <v>853</v>
      </c>
      <c r="AJ6" s="244"/>
      <c r="AK6" s="244"/>
      <c r="AL6" s="244" t="s">
        <v>870</v>
      </c>
      <c r="AM6" s="244"/>
      <c r="AN6" s="244"/>
      <c r="AO6" s="244" t="s">
        <v>876</v>
      </c>
      <c r="AP6" s="244"/>
      <c r="AQ6" s="244"/>
      <c r="AR6" s="244" t="s">
        <v>879</v>
      </c>
      <c r="AS6" s="244"/>
      <c r="AT6" s="244"/>
      <c r="AU6" s="244" t="s">
        <v>931</v>
      </c>
      <c r="AV6" s="244"/>
      <c r="AW6" s="244"/>
      <c r="AX6" s="244" t="s">
        <v>882</v>
      </c>
      <c r="AY6" s="244"/>
      <c r="AZ6" s="244"/>
      <c r="BA6" s="244" t="s">
        <v>883</v>
      </c>
      <c r="BB6" s="244"/>
      <c r="BC6" s="244"/>
      <c r="BD6" s="244" t="s">
        <v>883</v>
      </c>
      <c r="BE6" s="244"/>
      <c r="BF6" s="244"/>
      <c r="BG6" s="244" t="s">
        <v>888</v>
      </c>
      <c r="BH6" s="244"/>
      <c r="BI6" s="244"/>
      <c r="BJ6" s="244" t="s">
        <v>891</v>
      </c>
      <c r="BK6" s="244"/>
      <c r="BL6" s="244"/>
      <c r="BM6" s="244" t="s">
        <v>894</v>
      </c>
      <c r="BN6" s="244"/>
      <c r="BO6" s="244"/>
      <c r="BP6" s="244" t="s">
        <v>933</v>
      </c>
      <c r="BQ6" s="244"/>
      <c r="BR6" s="244"/>
      <c r="BS6" s="244" t="s">
        <v>1026</v>
      </c>
      <c r="BT6" s="244"/>
      <c r="BU6" s="244"/>
      <c r="BV6" s="244" t="s">
        <v>1027</v>
      </c>
      <c r="BW6" s="244"/>
      <c r="BX6" s="244"/>
      <c r="BY6" s="244" t="s">
        <v>945</v>
      </c>
      <c r="BZ6" s="244"/>
      <c r="CA6" s="244"/>
      <c r="CB6" s="244" t="s">
        <v>946</v>
      </c>
      <c r="CC6" s="244"/>
      <c r="CD6" s="244"/>
      <c r="CE6" s="244" t="s">
        <v>947</v>
      </c>
      <c r="CF6" s="244"/>
      <c r="CG6" s="244"/>
      <c r="CH6" s="244" t="s">
        <v>952</v>
      </c>
      <c r="CI6" s="244"/>
      <c r="CJ6" s="244"/>
      <c r="CK6" s="244" t="s">
        <v>956</v>
      </c>
      <c r="CL6" s="244"/>
      <c r="CM6" s="244"/>
      <c r="CN6" s="244" t="s">
        <v>962</v>
      </c>
      <c r="CO6" s="244"/>
      <c r="CP6" s="244"/>
      <c r="CQ6" s="244" t="s">
        <v>965</v>
      </c>
      <c r="CR6" s="244"/>
      <c r="CS6" s="244"/>
      <c r="CT6" s="244" t="s">
        <v>968</v>
      </c>
      <c r="CU6" s="244"/>
      <c r="CV6" s="244"/>
      <c r="CW6" s="244" t="s">
        <v>975</v>
      </c>
      <c r="CX6" s="244"/>
      <c r="CY6" s="244"/>
      <c r="CZ6" s="244" t="s">
        <v>978</v>
      </c>
      <c r="DA6" s="244"/>
      <c r="DB6" s="244"/>
      <c r="DC6" s="244" t="s">
        <v>982</v>
      </c>
      <c r="DD6" s="244"/>
      <c r="DE6" s="244"/>
      <c r="DF6" s="244" t="s">
        <v>1034</v>
      </c>
      <c r="DG6" s="244"/>
      <c r="DH6" s="244"/>
      <c r="DI6" s="244" t="s">
        <v>1041</v>
      </c>
      <c r="DJ6" s="244"/>
      <c r="DK6" s="244"/>
      <c r="DL6" s="244" t="s">
        <v>1044</v>
      </c>
      <c r="DM6" s="244"/>
      <c r="DN6" s="244"/>
      <c r="DO6" s="244" t="s">
        <v>1045</v>
      </c>
      <c r="DP6" s="244"/>
      <c r="DQ6" s="244"/>
      <c r="DR6" s="244" t="s">
        <v>1049</v>
      </c>
      <c r="DS6" s="244"/>
      <c r="DT6" s="244"/>
      <c r="DU6" s="244" t="s">
        <v>1053</v>
      </c>
      <c r="DV6" s="244"/>
      <c r="DW6" s="244"/>
      <c r="DX6" s="244" t="s">
        <v>1087</v>
      </c>
      <c r="DY6" s="244"/>
      <c r="DZ6" s="244"/>
      <c r="EA6" s="244" t="s">
        <v>1093</v>
      </c>
      <c r="EB6" s="244"/>
      <c r="EC6" s="244"/>
      <c r="ED6" s="244" t="s">
        <v>1105</v>
      </c>
      <c r="EE6" s="244"/>
      <c r="EF6" s="244"/>
      <c r="EG6" s="244" t="s">
        <v>1110</v>
      </c>
      <c r="EH6" s="244"/>
      <c r="EI6" s="244"/>
      <c r="EJ6" s="244" t="s">
        <v>1117</v>
      </c>
      <c r="EK6" s="244"/>
      <c r="EL6" s="244"/>
      <c r="EM6" s="244" t="s">
        <v>1122</v>
      </c>
      <c r="EN6" s="244"/>
      <c r="EO6" s="244"/>
      <c r="EP6" s="244" t="s">
        <v>1128</v>
      </c>
      <c r="EQ6" s="244"/>
      <c r="ER6" s="244"/>
    </row>
    <row r="7" spans="1:148" s="31" customFormat="1" ht="60" customHeight="1" x14ac:dyDescent="0.25">
      <c r="A7" s="251"/>
      <c r="B7" s="334" t="s">
        <v>223</v>
      </c>
      <c r="C7" s="334" t="s">
        <v>100</v>
      </c>
      <c r="D7" s="334" t="s">
        <v>6</v>
      </c>
      <c r="E7" s="245" t="s">
        <v>688</v>
      </c>
      <c r="F7" s="245" t="s">
        <v>100</v>
      </c>
      <c r="G7" s="245" t="s">
        <v>6</v>
      </c>
      <c r="H7" s="245" t="s">
        <v>688</v>
      </c>
      <c r="I7" s="245" t="s">
        <v>159</v>
      </c>
      <c r="J7" s="245" t="s">
        <v>6</v>
      </c>
      <c r="K7" s="245" t="s">
        <v>688</v>
      </c>
      <c r="L7" s="245" t="s">
        <v>159</v>
      </c>
      <c r="M7" s="245" t="s">
        <v>6</v>
      </c>
      <c r="N7" s="245" t="s">
        <v>688</v>
      </c>
      <c r="O7" s="245" t="s">
        <v>159</v>
      </c>
      <c r="P7" s="245" t="s">
        <v>6</v>
      </c>
      <c r="Q7" s="245" t="s">
        <v>688</v>
      </c>
      <c r="R7" s="245" t="s">
        <v>159</v>
      </c>
      <c r="S7" s="245" t="s">
        <v>6</v>
      </c>
      <c r="T7" s="245" t="s">
        <v>688</v>
      </c>
      <c r="U7" s="245" t="s">
        <v>159</v>
      </c>
      <c r="V7" s="245" t="s">
        <v>6</v>
      </c>
      <c r="W7" s="245" t="s">
        <v>688</v>
      </c>
      <c r="X7" s="245" t="s">
        <v>159</v>
      </c>
      <c r="Y7" s="245" t="s">
        <v>6</v>
      </c>
      <c r="Z7" s="245" t="s">
        <v>688</v>
      </c>
      <c r="AA7" s="245" t="s">
        <v>159</v>
      </c>
      <c r="AB7" s="245" t="s">
        <v>6</v>
      </c>
      <c r="AC7" s="245" t="s">
        <v>688</v>
      </c>
      <c r="AD7" s="245" t="s">
        <v>159</v>
      </c>
      <c r="AE7" s="245" t="s">
        <v>6</v>
      </c>
      <c r="AF7" s="245" t="s">
        <v>688</v>
      </c>
      <c r="AG7" s="245" t="s">
        <v>159</v>
      </c>
      <c r="AH7" s="245" t="s">
        <v>6</v>
      </c>
      <c r="AI7" s="245" t="s">
        <v>688</v>
      </c>
      <c r="AJ7" s="245" t="s">
        <v>159</v>
      </c>
      <c r="AK7" s="245" t="s">
        <v>6</v>
      </c>
      <c r="AL7" s="245" t="s">
        <v>688</v>
      </c>
      <c r="AM7" s="245" t="s">
        <v>159</v>
      </c>
      <c r="AN7" s="245" t="s">
        <v>6</v>
      </c>
      <c r="AO7" s="245" t="s">
        <v>688</v>
      </c>
      <c r="AP7" s="245" t="s">
        <v>159</v>
      </c>
      <c r="AQ7" s="245" t="s">
        <v>6</v>
      </c>
      <c r="AR7" s="245" t="s">
        <v>688</v>
      </c>
      <c r="AS7" s="245" t="s">
        <v>159</v>
      </c>
      <c r="AT7" s="245" t="s">
        <v>6</v>
      </c>
      <c r="AU7" s="245" t="s">
        <v>688</v>
      </c>
      <c r="AV7" s="245" t="s">
        <v>159</v>
      </c>
      <c r="AW7" s="245" t="s">
        <v>6</v>
      </c>
      <c r="AX7" s="245" t="s">
        <v>688</v>
      </c>
      <c r="AY7" s="245" t="s">
        <v>159</v>
      </c>
      <c r="AZ7" s="245" t="s">
        <v>6</v>
      </c>
      <c r="BA7" s="245" t="s">
        <v>157</v>
      </c>
      <c r="BB7" s="245" t="s">
        <v>159</v>
      </c>
      <c r="BC7" s="245" t="s">
        <v>6</v>
      </c>
      <c r="BD7" s="245" t="s">
        <v>158</v>
      </c>
      <c r="BE7" s="245" t="s">
        <v>159</v>
      </c>
      <c r="BF7" s="245" t="s">
        <v>6</v>
      </c>
      <c r="BG7" s="245" t="s">
        <v>244</v>
      </c>
      <c r="BH7" s="245" t="s">
        <v>159</v>
      </c>
      <c r="BI7" s="245" t="s">
        <v>6</v>
      </c>
      <c r="BJ7" s="245" t="s">
        <v>890</v>
      </c>
      <c r="BK7" s="245" t="s">
        <v>159</v>
      </c>
      <c r="BL7" s="245" t="s">
        <v>6</v>
      </c>
      <c r="BM7" s="245" t="s">
        <v>688</v>
      </c>
      <c r="BN7" s="245" t="s">
        <v>159</v>
      </c>
      <c r="BO7" s="245" t="s">
        <v>6</v>
      </c>
      <c r="BP7" s="245" t="s">
        <v>688</v>
      </c>
      <c r="BQ7" s="245" t="s">
        <v>159</v>
      </c>
      <c r="BR7" s="245" t="s">
        <v>6</v>
      </c>
      <c r="BS7" s="245" t="s">
        <v>688</v>
      </c>
      <c r="BT7" s="245" t="s">
        <v>159</v>
      </c>
      <c r="BU7" s="245" t="s">
        <v>6</v>
      </c>
      <c r="BV7" s="245" t="s">
        <v>688</v>
      </c>
      <c r="BW7" s="245" t="s">
        <v>159</v>
      </c>
      <c r="BX7" s="245" t="s">
        <v>6</v>
      </c>
      <c r="BY7" s="245" t="s">
        <v>688</v>
      </c>
      <c r="BZ7" s="245" t="s">
        <v>159</v>
      </c>
      <c r="CA7" s="245" t="s">
        <v>6</v>
      </c>
      <c r="CB7" s="245" t="s">
        <v>688</v>
      </c>
      <c r="CC7" s="245" t="s">
        <v>159</v>
      </c>
      <c r="CD7" s="245" t="s">
        <v>6</v>
      </c>
      <c r="CE7" s="245" t="s">
        <v>688</v>
      </c>
      <c r="CF7" s="245" t="s">
        <v>159</v>
      </c>
      <c r="CG7" s="245" t="s">
        <v>6</v>
      </c>
      <c r="CH7" s="245" t="s">
        <v>688</v>
      </c>
      <c r="CI7" s="245" t="s">
        <v>159</v>
      </c>
      <c r="CJ7" s="245" t="s">
        <v>6</v>
      </c>
      <c r="CK7" s="245" t="s">
        <v>688</v>
      </c>
      <c r="CL7" s="245" t="s">
        <v>159</v>
      </c>
      <c r="CM7" s="245" t="s">
        <v>6</v>
      </c>
      <c r="CN7" s="245" t="s">
        <v>961</v>
      </c>
      <c r="CO7" s="245" t="s">
        <v>159</v>
      </c>
      <c r="CP7" s="245" t="s">
        <v>6</v>
      </c>
      <c r="CQ7" s="245" t="s">
        <v>964</v>
      </c>
      <c r="CR7" s="245" t="s">
        <v>159</v>
      </c>
      <c r="CS7" s="245" t="s">
        <v>6</v>
      </c>
      <c r="CT7" s="245" t="s">
        <v>969</v>
      </c>
      <c r="CU7" s="245" t="s">
        <v>159</v>
      </c>
      <c r="CV7" s="245" t="s">
        <v>6</v>
      </c>
      <c r="CW7" s="245" t="s">
        <v>974</v>
      </c>
      <c r="CX7" s="245" t="s">
        <v>159</v>
      </c>
      <c r="CY7" s="245" t="s">
        <v>6</v>
      </c>
      <c r="CZ7" s="245" t="s">
        <v>977</v>
      </c>
      <c r="DA7" s="245" t="s">
        <v>159</v>
      </c>
      <c r="DB7" s="245" t="s">
        <v>6</v>
      </c>
      <c r="DC7" s="245" t="s">
        <v>981</v>
      </c>
      <c r="DD7" s="245" t="s">
        <v>159</v>
      </c>
      <c r="DE7" s="245" t="s">
        <v>6</v>
      </c>
      <c r="DF7" s="245" t="s">
        <v>1033</v>
      </c>
      <c r="DG7" s="245" t="s">
        <v>159</v>
      </c>
      <c r="DH7" s="245" t="s">
        <v>6</v>
      </c>
      <c r="DI7" s="245" t="s">
        <v>1033</v>
      </c>
      <c r="DJ7" s="245" t="s">
        <v>159</v>
      </c>
      <c r="DK7" s="245" t="s">
        <v>6</v>
      </c>
      <c r="DL7" s="245" t="s">
        <v>1033</v>
      </c>
      <c r="DM7" s="245" t="s">
        <v>159</v>
      </c>
      <c r="DN7" s="245" t="s">
        <v>6</v>
      </c>
      <c r="DO7" s="245" t="s">
        <v>1033</v>
      </c>
      <c r="DP7" s="245" t="s">
        <v>159</v>
      </c>
      <c r="DQ7" s="245" t="s">
        <v>6</v>
      </c>
      <c r="DR7" s="245" t="s">
        <v>1033</v>
      </c>
      <c r="DS7" s="245" t="s">
        <v>159</v>
      </c>
      <c r="DT7" s="245" t="s">
        <v>6</v>
      </c>
      <c r="DU7" s="245" t="s">
        <v>1054</v>
      </c>
      <c r="DV7" s="245" t="s">
        <v>159</v>
      </c>
      <c r="DW7" s="245" t="s">
        <v>6</v>
      </c>
      <c r="DX7" s="245" t="s">
        <v>1086</v>
      </c>
      <c r="DY7" s="245" t="s">
        <v>159</v>
      </c>
      <c r="DZ7" s="245" t="s">
        <v>6</v>
      </c>
      <c r="EA7" s="245" t="s">
        <v>1092</v>
      </c>
      <c r="EB7" s="245" t="s">
        <v>159</v>
      </c>
      <c r="EC7" s="245" t="s">
        <v>6</v>
      </c>
      <c r="ED7" s="245" t="s">
        <v>1104</v>
      </c>
      <c r="EE7" s="245" t="s">
        <v>159</v>
      </c>
      <c r="EF7" s="245" t="s">
        <v>6</v>
      </c>
      <c r="EG7" s="245" t="s">
        <v>1109</v>
      </c>
      <c r="EH7" s="245" t="s">
        <v>159</v>
      </c>
      <c r="EI7" s="245" t="s">
        <v>6</v>
      </c>
      <c r="EJ7" s="245" t="s">
        <v>1116</v>
      </c>
      <c r="EK7" s="245" t="s">
        <v>159</v>
      </c>
      <c r="EL7" s="245" t="s">
        <v>6</v>
      </c>
      <c r="EM7" s="245" t="s">
        <v>1123</v>
      </c>
      <c r="EN7" s="245" t="s">
        <v>159</v>
      </c>
      <c r="EO7" s="245" t="s">
        <v>6</v>
      </c>
      <c r="EP7" s="245" t="s">
        <v>1127</v>
      </c>
      <c r="EQ7" s="245" t="s">
        <v>159</v>
      </c>
      <c r="ER7" s="245" t="s">
        <v>6</v>
      </c>
    </row>
    <row r="8" spans="1:148" s="32" customFormat="1" ht="46.5" customHeight="1" x14ac:dyDescent="0.25">
      <c r="A8" s="252" t="s">
        <v>271</v>
      </c>
      <c r="B8" s="248">
        <f>E8+H8+K8+N8+Q8+T8+W8+Z8+AC8+AF8+AI8+AL8+AO8+AR8+AU8+AX8+BA8+BD8+BG8+BJ8+BM8+BP8+BS8+BV8+BY8+CB8+CE8+CH8+CK8+CN8+CQ8+CT8+CW8+CZ8+DC8+DF8+DI8+DL8+DO8+DR8+DU8+DX8+EA8+ED8+EG8+EJ8+EM8+EP8</f>
        <v>2679805.173</v>
      </c>
      <c r="C8" s="248">
        <f>F8+I8+L8+O8+R8+U8+X8+AA8+AD8+AG8+AJ8+AM8+AP8+AS8+AV8+AY8+BB8+BE8+BH8+BK8+BN8+BQ8+BT8+BW8+BZ8+CC8+CF8+CI8+CL8+CO8+CR8+CU8+CX8+DA8+DD8+DG8+DJ8+DM8+DP8+DS8+DV8+DY8+EB8+EE8+EH8+EK8+EN8+EQ8</f>
        <v>1111764.3472899999</v>
      </c>
      <c r="D8" s="248">
        <f t="shared" ref="D8:D10" si="0">C8/B8*100</f>
        <v>41.48676025001464</v>
      </c>
      <c r="E8" s="246">
        <f>E11+E14+E17+E22+E26+E30+E38+E42+E46+E49+E53+E58+E61+E64+E68+E72+E76+E79+E83+E86+E94+E97+E102+E107+E121+E124+E128+E134+E138+E141+E144+E147+E153+E156+E161+E166+E170</f>
        <v>120000</v>
      </c>
      <c r="F8" s="246">
        <f>F11+F14+F17+F22+F26+F30+F38+F42+F46+F49+F53+F58+F61+F64+F68+F72+F76+F79+F83+F86+F94+F97+F102+F107+F121+F124+F128+F134+F138+F141+F144+F147+F153+F156+F161+F166+F170</f>
        <v>99557.559959999999</v>
      </c>
      <c r="G8" s="247">
        <f t="shared" ref="G8:G9" si="1">F8/E8*100</f>
        <v>82.964633300000003</v>
      </c>
      <c r="H8" s="246">
        <f>H11+H14+H17+H22+H26+H30+H38+H42+H46+H49+H53+H58+H61+H64+H68+H72+H76+H79+H83+H86+H94+H97+H102+H107+H121+H124+H128+H134+H138+H141+H144+H147+H153+H156+H161+H166+H170</f>
        <v>1000</v>
      </c>
      <c r="I8" s="246">
        <f>I11+I14+I17+I22+I26+I30+I38+I42+I46+I49+I53+I58+I61+I64+I68+I72+I76+I79+I83+I86+I94+I97+I102+I107+I121+I124+I128+I134+I138+I141+I144+I147+I153+I156+I161+I166+I170</f>
        <v>1000</v>
      </c>
      <c r="J8" s="247">
        <f t="shared" ref="J8:J9" si="2">I8/H8*100</f>
        <v>100</v>
      </c>
      <c r="K8" s="246"/>
      <c r="L8" s="246"/>
      <c r="M8" s="247"/>
      <c r="N8" s="246">
        <f>N11+N14+N17+N22+N26+N30+N38+N42+N46+N49+N53+N58+N61+N64+N68+N72+N76+N79+N83+N86+N94+N97+N102+N107+N121+N124+N128+N134+N138+N141+N144+N147+N153+N156+N161+N166+N170</f>
        <v>290000</v>
      </c>
      <c r="O8" s="246">
        <f>O11+O14+O17+O22+O26+O30+O38+O42+O46+O49+O53+O58+O61+O64+O68+O72+O76+O79+O83+O86+O94+O97+O102+O107+O121+O124+O128+O134+O138+O141+O144+O147+O153+O156+O161+O166+O170</f>
        <v>290000</v>
      </c>
      <c r="P8" s="248">
        <f t="shared" ref="P8" si="3">O8/N8*100</f>
        <v>100</v>
      </c>
      <c r="Q8" s="246">
        <f>Q11+Q14+Q17+Q22+Q26+Q30+Q38+Q42+Q46+Q49+Q53+Q58+Q61+Q64+Q68+Q72+Q76+Q79+Q83+Q86+Q94+Q97+Q102+Q107+Q121+Q124+Q128+Q134+Q138+Q141+Q144+Q147+Q153+Q156+Q161+Q166+Q170</f>
        <v>49560.200000000019</v>
      </c>
      <c r="R8" s="246">
        <f>R11+R14+R17+R22+R26+R30+R38+R42+R46+R49+R53+R58+R61+R64+R68+R72+R76+R79+R83+R86+R94+R97+R102+R107+R121+R124+R128+R134+R138+R141+R144+R147+R153+R156+R161+R166+R170</f>
        <v>34552.332419999999</v>
      </c>
      <c r="S8" s="247">
        <f t="shared" ref="S8:S9" si="4">R8/Q8*100</f>
        <v>69.717903519356227</v>
      </c>
      <c r="T8" s="246">
        <f>T11+T14+T17+T22+T26+T30+T38+T42+T46+T49+T53+T58+T61+T64+T68+T72+T76+T79+T83+T86+T94+T97+T102+T107+T121+T124+T128+T134+T138+T141+T144+T147+T153+T156+T161+T166+T170</f>
        <v>32159.999999999993</v>
      </c>
      <c r="U8" s="246">
        <f>U11+U14+U17+U22+U26+U30+U38+U42+U46+U49+U53+U58+U61+U64+U68+U72+U76+U79+U83+U86+U94+U97+U102+U107+U121+U124+U128+U134+U138+U141+U144+U147+U153+U156+U161+U166+U170</f>
        <v>22742.38279</v>
      </c>
      <c r="V8" s="246">
        <f>U8/T8*100</f>
        <v>70.716364396766181</v>
      </c>
      <c r="W8" s="246">
        <f t="shared" ref="W8:X8" si="5">W11+W14+W17+W22+W26+W30+W38+W42+W46+W49+W53+W58+W61+W64+W68+W72+W76+W79+W83+W86+W94+W97+W102+W107+W121+W124+W128+W134+W138+W141+W144+W147+W153+W156+W161+W166+W170</f>
        <v>99349.699999999983</v>
      </c>
      <c r="X8" s="246">
        <f t="shared" si="5"/>
        <v>72769.685070000007</v>
      </c>
      <c r="Y8" s="246">
        <f>X8/W8*100</f>
        <v>73.246003832925538</v>
      </c>
      <c r="Z8" s="246">
        <f t="shared" ref="Z8:AA8" si="6">Z11+Z14+Z17+Z22+Z26+Z30+Z38+Z42+Z46+Z49+Z53+Z58+Z61+Z64+Z68+Z72+Z76+Z79+Z83+Z86+Z94+Z97+Z102+Z107+Z121+Z124+Z128+Z134+Z138+Z141+Z144+Z147+Z153+Z156+Z161+Z166+Z170</f>
        <v>29564</v>
      </c>
      <c r="AA8" s="246">
        <f t="shared" si="6"/>
        <v>22225.117840000003</v>
      </c>
      <c r="AB8" s="246">
        <f>AA8/Z8*100</f>
        <v>75.176288188337168</v>
      </c>
      <c r="AC8" s="246">
        <f t="shared" ref="AC8:AD8" si="7">AC11+AC14+AC17+AC22+AC26+AC30+AC38+AC42+AC46+AC49+AC53+AC58+AC61+AC64+AC68+AC72+AC76+AC79+AC83+AC86+AC94+AC97+AC102+AC107+AC121+AC124+AC128+AC134+AC138+AC141+AC144+AC147+AC153+AC156+AC161+AC166+AC170</f>
        <v>8123</v>
      </c>
      <c r="AD8" s="246">
        <f t="shared" si="7"/>
        <v>7551.9803600000005</v>
      </c>
      <c r="AE8" s="246">
        <f>AD8/AC8*100</f>
        <v>92.970335590299158</v>
      </c>
      <c r="AF8" s="246"/>
      <c r="AG8" s="246"/>
      <c r="AH8" s="246"/>
      <c r="AI8" s="246"/>
      <c r="AJ8" s="246"/>
      <c r="AK8" s="246"/>
      <c r="AL8" s="246">
        <f>AL11+AL14+AL17+AL22+AL26+AL30+AL38+AL42+AL46+AL49+AL53+AL58+AL61+AL64+AL68+AL72+AL76+AL79+AL83+AL86+AL94+AL97+AL102+AL107+AL121+AL124+AL128+AL134+AL138+AL141+AL144+AL147+AL153+AL156+AL161+AL166+AL170</f>
        <v>25000</v>
      </c>
      <c r="AM8" s="246">
        <f>AM11+AM14+AM17+AM22+AM26+AM30+AM38+AM42+AM46+AM49+AM53+AM58+AM61+AM64+AM68+AM72+AM76+AM79+AM83+AM86+AM94+AM97+AM102+AM107+AM121+AM124+AM128+AM134+AM138+AM141+AM144+AM147+AM153+AM156+AM161+AM166+AM170</f>
        <v>25000</v>
      </c>
      <c r="AN8" s="247">
        <f t="shared" ref="AN8:AN9" si="8">AM8/AL8*100</f>
        <v>100</v>
      </c>
      <c r="AO8" s="246">
        <f t="shared" ref="AO8:AP8" si="9">AO11+AO14+AO17+AO22+AO26+AO30+AO38+AO42+AO46+AO49+AO53+AO58+AO61+AO64+AO68+AO72+AO76+AO79+AO83+AO86+AO94+AO97+AO102+AO107+AO121+AO124+AO128+AO134+AO138+AO141+AO144+AO147+AO153+AO156+AO161+AO166+AO170</f>
        <v>62110</v>
      </c>
      <c r="AP8" s="246">
        <f t="shared" si="9"/>
        <v>61610</v>
      </c>
      <c r="AQ8" s="246">
        <f>AP8/AO8*100</f>
        <v>99.194976654322971</v>
      </c>
      <c r="AR8" s="246">
        <f t="shared" ref="AR8:AS8" si="10">AR11+AR14+AR17+AR22+AR26+AR30+AR38+AR42+AR46+AR49+AR53+AR58+AR61+AR64+AR68+AR72+AR76+AR79+AR83+AR86+AR94+AR97+AR102+AR107+AR121+AR124+AR128+AR134+AR138+AR141+AR144+AR147+AR153+AR156+AR161+AR166+AR170</f>
        <v>75540</v>
      </c>
      <c r="AS8" s="246">
        <f t="shared" si="10"/>
        <v>23940</v>
      </c>
      <c r="AT8" s="246">
        <f>AS8/AR8*100</f>
        <v>31.691818903891978</v>
      </c>
      <c r="AU8" s="246">
        <f t="shared" ref="AU8:AV8" si="11">AU11+AU14+AU17+AU22+AU26+AU30+AU38+AU42+AU46+AU49+AU53+AU58+AU61+AU64+AU68+AU72+AU76+AU79+AU83+AU86+AU94+AU97+AU102+AU107+AU121+AU124+AU128+AU134+AU138+AU141+AU144+AU147+AU153+AU156+AU161+AU166+AU170</f>
        <v>0</v>
      </c>
      <c r="AV8" s="246">
        <f t="shared" si="11"/>
        <v>0</v>
      </c>
      <c r="AW8" s="246"/>
      <c r="AX8" s="246">
        <f t="shared" ref="AX8:AY8" si="12">AX11+AX14+AX17+AX22+AX26+AX30+AX38+AX42+AX46+AX49+AX53+AX58+AX61+AX64+AX68+AX72+AX76+AX79+AX83+AX86+AX94+AX97+AX102+AX107+AX121+AX124+AX128+AX134+AX138+AX141+AX144+AX147+AX153+AX156+AX161+AX166+AX170</f>
        <v>0</v>
      </c>
      <c r="AY8" s="246">
        <f t="shared" si="12"/>
        <v>0</v>
      </c>
      <c r="AZ8" s="246"/>
      <c r="BA8" s="246">
        <f t="shared" ref="BA8:BB8" si="13">BA11+BA14+BA17+BA22+BA26+BA30+BA38+BA42+BA46+BA49+BA53+BA58+BA61+BA64+BA68+BA72+BA76+BA79+BA83+BA86+BA94+BA97+BA102+BA107+BA121+BA124+BA128+BA134+BA138+BA141+BA144+BA147+BA153+BA156+BA161+BA166+BA170</f>
        <v>21904.434600000001</v>
      </c>
      <c r="BB8" s="246">
        <f t="shared" si="13"/>
        <v>21904.434600000001</v>
      </c>
      <c r="BC8" s="246">
        <f>BB8/BA8*100</f>
        <v>100</v>
      </c>
      <c r="BD8" s="246">
        <f t="shared" ref="BD8:BE8" si="14">BD11+BD14+BD17+BD22+BD26+BD30+BD38+BD42+BD46+BD49+BD53+BD58+BD61+BD64+BD68+BD72+BD76+BD79+BD83+BD86+BD94+BD97+BD102+BD107+BD121+BD124+BD128+BD134+BD138+BD141+BD144+BD147+BD153+BD156+BD161+BD166+BD170</f>
        <v>3000</v>
      </c>
      <c r="BE8" s="246">
        <f t="shared" si="14"/>
        <v>3000</v>
      </c>
      <c r="BF8" s="246">
        <f>BE8/BD8*100</f>
        <v>100</v>
      </c>
      <c r="BG8" s="246">
        <f t="shared" ref="BG8:BH8" si="15">BG11+BG14+BG17+BG22+BG26+BG30+BG38+BG42+BG46+BG49+BG53+BG58+BG61+BG64+BG68+BG72+BG76+BG79+BG83+BG86+BG94+BG97+BG102+BG107+BG121+BG124+BG128+BG134+BG138+BG141+BG144+BG147+BG153+BG156+BG161+BG166+BG170</f>
        <v>5028.7083999999995</v>
      </c>
      <c r="BH8" s="246">
        <f t="shared" si="15"/>
        <v>5028.7083999999995</v>
      </c>
      <c r="BI8" s="246">
        <f>BH8/BG8*100</f>
        <v>100</v>
      </c>
      <c r="BJ8" s="246">
        <f t="shared" ref="BJ8:BK8" si="16">BJ11+BJ14+BJ17+BJ22+BJ26+BJ30+BJ38+BJ42+BJ46+BJ49+BJ53+BJ58+BJ61+BJ64+BJ68+BJ72+BJ76+BJ79+BJ83+BJ86+BJ94+BJ97+BJ102+BJ107+BJ121+BJ124+BJ128+BJ134+BJ138+BJ141+BJ144+BJ147+BJ153+BJ156+BJ161+BJ166+BJ170</f>
        <v>19400</v>
      </c>
      <c r="BK8" s="246">
        <f t="shared" si="16"/>
        <v>19400</v>
      </c>
      <c r="BL8" s="246">
        <f>BK8/BJ8*100</f>
        <v>100</v>
      </c>
      <c r="BM8" s="246">
        <f t="shared" ref="BM8:BN8" si="17">BM11+BM14+BM17+BM22+BM26+BM30+BM38+BM42+BM46+BM49+BM53+BM58+BM61+BM64+BM68+BM72+BM76+BM79+BM83+BM86+BM94+BM97+BM102+BM107+BM121+BM124+BM128+BM134+BM138+BM141+BM144+BM147+BM153+BM156+BM161+BM166+BM170</f>
        <v>287125</v>
      </c>
      <c r="BN8" s="246">
        <f t="shared" si="17"/>
        <v>136377.2611</v>
      </c>
      <c r="BO8" s="246">
        <f>BN8/BM8*100</f>
        <v>47.497522368306491</v>
      </c>
      <c r="BP8" s="246">
        <f t="shared" ref="BP8:BQ8" si="18">BP11+BP14+BP17+BP22+BP26+BP30+BP38+BP42+BP46+BP49+BP53+BP58+BP61+BP64+BP68+BP72+BP76+BP79+BP83+BP86+BP94+BP97+BP102+BP107+BP121+BP124+BP128+BP134+BP138+BP141+BP144+BP147+BP153+BP156+BP161+BP166+BP170</f>
        <v>196000</v>
      </c>
      <c r="BQ8" s="246">
        <f t="shared" si="18"/>
        <v>299.3</v>
      </c>
      <c r="BR8" s="246">
        <f>BQ8/BP8*100</f>
        <v>0.15270408163265306</v>
      </c>
      <c r="BS8" s="246">
        <f>BS11+BS14+BS17+BS22+BS26+BS30+BS38+BS42+BS46+BS49+BS53+BS58+BS61+BS64+BS68+BS72+BS76+BS79+BS83+BS86+BS94+BS97+BS102+BS107+BS121+BS124+BS128+BS134+BS138+BS141+BS144+BS147+BS153+BS156+BS161+BS166+BS170</f>
        <v>365000</v>
      </c>
      <c r="BT8" s="246">
        <f>BT11+BT14+BT17+BT22+BT26+BT30+BT38+BT42+BT46+BT49+BT53+BT58+BT61+BT64+BT68+BT72+BT76+BT79+BT83+BT86+BT94+BT97+BT102+BT107+BT121+BT124+BT128+BT134+BT138+BT141+BT144+BT147+BT153+BT156+BT161+BT166+BT170</f>
        <v>44395.182390000002</v>
      </c>
      <c r="BU8" s="246">
        <f>BT8/BS8*100</f>
        <v>12.163063668493152</v>
      </c>
      <c r="BV8" s="246">
        <f>BV11+BV14+BV17+BV22+BV26+BV30+BV38+BV42+BV46+BV49+BV53+BV58+BV61+BV64+BV68+BV72+BV76+BV79+BV83+BV86+BV94+BV97+BV102+BV107+BV121+BV124+BV128+BV134+BV138+BV141+BV144+BV147+BV153+BV156+BV161+BV166+BV170</f>
        <v>345500</v>
      </c>
      <c r="BW8" s="246">
        <f>BW11+BW14+BW17+BW22+BW26+BW30+BW38+BW42+BW46+BW49+BW53+BW58+BW61+BW64+BW68+BW72+BW76+BW79+BW83+BW86+BW94+BW97+BW102+BW107+BW121+BW124+BW128+BW134+BW138+BW141+BW144+BW147+BW153+BW156+BW161+BW166+BW170</f>
        <v>42145.96056</v>
      </c>
      <c r="BX8" s="246">
        <f>BW8/BV8*100</f>
        <v>12.198541406657018</v>
      </c>
      <c r="BY8" s="246"/>
      <c r="BZ8" s="246"/>
      <c r="CA8" s="246"/>
      <c r="CB8" s="246"/>
      <c r="CC8" s="246"/>
      <c r="CD8" s="246"/>
      <c r="CE8" s="246"/>
      <c r="CF8" s="246"/>
      <c r="CG8" s="246"/>
      <c r="CH8" s="246">
        <f>CH11+CH14+CH17+CH22+CH26+CH30+CH38+CH42+CH46+CH49+CH53+CH58+CH61+CH64+CH68+CH72+CH76+CH79+CH83+CH86+CH94+CH97+CH102+CH107+CH121+CH124+CH128+CH134+CH138+CH141+CH144+CH147+CH153+CH156+CH161+CH166+CH170</f>
        <v>47500</v>
      </c>
      <c r="CI8" s="246">
        <f>CI11+CI14+CI17+CI22+CI26+CI30+CI38+CI42+CI46+CI49+CI53+CI58+CI61+CI64+CI68+CI72+CI76+CI79+CI83+CI86+CI94+CI97+CI102+CI107+CI121+CI124+CI128+CI134+CI138+CI141+CI144+CI147+CI153+CI156+CI161+CI166+CI170</f>
        <v>15896.682359999999</v>
      </c>
      <c r="CJ8" s="246">
        <f>CI8/CH8*100</f>
        <v>33.466699705263153</v>
      </c>
      <c r="CK8" s="246">
        <f>CK11+CK14+CK17+CK22+CK26+CK30+CK38+CK42+CK46+CK49+CK53+CK58+CK61+CK64+CK68+CK72+CK76+CK79+CK83+CK86+CK94+CK97+CK102+CK107+CK121+CK124+CK128+CK134+CK138+CK141+CK144+CK147+CK153+CK156+CK161+CK166+CK170</f>
        <v>2500</v>
      </c>
      <c r="CL8" s="246">
        <f>CL11+CL14+CL17+CL22+CL26+CL30+CL38+CL42+CL46+CL49+CL53+CL58+CL61+CL64+CL68+CL72+CL76+CL79+CL83+CL86+CL94+CL97+CL102+CL107+CL121+CL124+CL128+CL134+CL138+CL141+CL144+CL147+CL153+CL156+CL161+CL166+CL170</f>
        <v>2416.8850000000002</v>
      </c>
      <c r="CM8" s="246">
        <f>CL8/CK8*100</f>
        <v>96.67540000000001</v>
      </c>
      <c r="CN8" s="246">
        <f t="shared" ref="CN8:CO8" si="19">CN11+CN14+CN17+CN22+CN26+CN30+CN38+CN42+CN46+CN49+CN53+CN58+CN61+CN64+CN68+CN72+CN76+CN79+CN83+CN86+CN94+CN97+CN102+CN107+CN121+CN124+CN128+CN134+CN138+CN141+CN144+CN147+CN153+CN156+CN161+CN166+CN170</f>
        <v>379000</v>
      </c>
      <c r="CO8" s="246">
        <f t="shared" si="19"/>
        <v>50820.385939999993</v>
      </c>
      <c r="CP8" s="246">
        <f>CO8/CN8*100</f>
        <v>13.409072807387862</v>
      </c>
      <c r="CQ8" s="246">
        <f t="shared" ref="CQ8:CR8" si="20">CQ11+CQ14+CQ17+CQ22+CQ26+CQ30+CQ38+CQ42+CQ46+CQ49+CQ53+CQ58+CQ61+CQ64+CQ68+CQ72+CQ76+CQ79+CQ83+CQ86+CQ94+CQ97+CQ102+CQ107+CQ121+CQ124+CQ128+CQ134+CQ138+CQ141+CQ144+CQ147+CQ153+CQ156+CQ161+CQ166+CQ170</f>
        <v>710</v>
      </c>
      <c r="CR8" s="246">
        <f t="shared" si="20"/>
        <v>710</v>
      </c>
      <c r="CS8" s="246">
        <f>CR8/CQ8*100</f>
        <v>100</v>
      </c>
      <c r="CT8" s="246">
        <f>CT11+CT14+CT17+CT22+CT26+CT30+CT38+CT42+CT46+CT49+CT53+CT58+CT61+CT64+CT68+CT72+CT76+CT79+CT83+CT86+CT94+CT97+CT102+CT107+CT121+CT124+CT128+CT134+CT138+CT141+CT144+CT147+CT153+CT156+CT161+CT166+CT170</f>
        <v>5535</v>
      </c>
      <c r="CU8" s="246">
        <f>CU11+CU14+CU17+CU22+CU26+CU30+CU38+CU42+CU46+CU49+CU53+CU58+CU61+CU64+CU68+CU72+CU76+CU79+CU83+CU86+CU94+CU97+CU102+CU107+CU121+CU124+CU128+CU134+CU138+CU141+CU144+CU147+CU153+CU156+CU161+CU166+CU170</f>
        <v>5535</v>
      </c>
      <c r="CV8" s="246">
        <f>CU8/CT8*100</f>
        <v>100</v>
      </c>
      <c r="CW8" s="246">
        <f>CW11+CW14+CW17+CW22+CW26+CW30+CW38+CW42+CW46+CW49+CW53+CW58+CW61+CW64+CW68+CW72+CW76+CW79+CW83+CW86+CW94+CW97+CW102+CW107+CW121+CW124+CW128+CW134+CW138+CW141+CW144+CW147+CW153+CW156+CW161+CW166+CW170</f>
        <v>12877</v>
      </c>
      <c r="CX8" s="246">
        <f>CX11+CX14+CX17+CX22+CX26+CX30+CX38+CX42+CX46+CX49+CX53+CX58+CX61+CX64+CX68+CX72+CX76+CX79+CX83+CX86+CX94+CX97+CX102+CX107+CX121+CX124+CX128+CX134+CX138+CX141+CX144+CX147+CX153+CX156+CX161+CX166+CX170</f>
        <v>12877</v>
      </c>
      <c r="CY8" s="246">
        <f>CX8/CW8*100</f>
        <v>100</v>
      </c>
      <c r="CZ8" s="246">
        <f>CZ11+CZ14+CZ17+CZ22+CZ26+CZ30+CZ38+CZ42+CZ46+CZ49+CZ53+CZ58+CZ61+CZ64+CZ68+CZ72+CZ76+CZ79+CZ83+CZ86+CZ94+CZ97+CZ102+CZ107+CZ121+CZ124+CZ128+CZ134+CZ138+CZ141+CZ144+CZ147+CZ153+CZ156+CZ161+CZ166+CZ170</f>
        <v>6960</v>
      </c>
      <c r="DA8" s="246">
        <f>DA11+DA14+DA17+DA22+DA26+DA30+DA38+DA42+DA46+DA49+DA53+DA58+DA61+DA64+DA68+DA72+DA76+DA79+DA83+DA86+DA94+DA97+DA102+DA107+DA121+DA124+DA128+DA134+DA138+DA141+DA144+DA147+DA153+DA156+DA161+DA166+DA170</f>
        <v>6960</v>
      </c>
      <c r="DB8" s="246">
        <f>DA8/CZ8*100</f>
        <v>100</v>
      </c>
      <c r="DC8" s="246">
        <f>DC11+DC14+DC17+DC22+DC26+DC30+DC38+DC42+DC46+DC49+DC53+DC58+DC61+DC64+DC68+DC72+DC76+DC79+DC83+DC86+DC94+DC97+DC102+DC107+DC121+DC124+DC128+DC134+DC138+DC141+DC144+DC147+DC153+DC156+DC161+DC166+DC170</f>
        <v>2330</v>
      </c>
      <c r="DD8" s="246">
        <f>DD11+DD14+DD17+DD22+DD26+DD30+DD38+DD42+DD46+DD49+DD53+DD58+DD61+DD64+DD68+DD72+DD76+DD79+DD83+DD86+DD94+DD97+DD102+DD107+DD121+DD124+DD128+DD134+DD138+DD141+DD144+DD147+DD153+DD156+DD161+DD166+DD170</f>
        <v>2330</v>
      </c>
      <c r="DE8" s="246">
        <f>DD8/DC8*100</f>
        <v>100</v>
      </c>
      <c r="DF8" s="246">
        <f>DF11+DF14+DF17+DF22+DF26+DF30+DF38+DF42+DF46+DF49+DF53+DF58+DF61+DF64+DF68+DF72+DF76+DF79+DF83+DF86+DF94+DF97+DF102+DF107+DF121+DF124+DF128+DF134+DF138+DF141+DF144+DF147+DF153+DF156+DF161+DF166+DF170</f>
        <v>16639.400000000001</v>
      </c>
      <c r="DG8" s="246">
        <f>DG11+DG14+DG17+DG22+DG26+DG30+DG38+DG42+DG46+DG49+DG53+DG58+DG61+DG64+DG68+DG72+DG76+DG79+DG83+DG86+DG94+DG97+DG102+DG107+DG121+DG124+DG128+DG134+DG138+DG141+DG144+DG147+DG153+DG156+DG161+DG166+DG170</f>
        <v>1123.8720000000001</v>
      </c>
      <c r="DH8" s="246">
        <f>DG8/DF8*100</f>
        <v>6.7542820053607704</v>
      </c>
      <c r="DI8" s="246">
        <f>DI11+DI14+DI17+DI22+DI26+DI30+DI38+DI42+DI46+DI49+DI53+DI58+DI61+DI64+DI68+DI72+DI76+DI79+DI83+DI86+DI94+DI97+DI102+DI107+DI121+DI124+DI128+DI134+DI138+DI141+DI144+DI147+DI153+DI156+DI161+DI166+DI170</f>
        <v>3000</v>
      </c>
      <c r="DJ8" s="246">
        <f>DJ11+DJ14+DJ17+DJ22+DJ26+DJ30+DJ38+DJ42+DJ46+DJ49+DJ53+DJ58+DJ61+DJ64+DJ68+DJ72+DJ76+DJ79+DJ83+DJ86+DJ94+DJ97+DJ102+DJ107+DJ121+DJ124+DJ128+DJ134+DJ138+DJ141+DJ144+DJ147+DJ153+DJ156+DJ161+DJ166+DJ170</f>
        <v>0</v>
      </c>
      <c r="DK8" s="246">
        <f>DJ8/DI8*100</f>
        <v>0</v>
      </c>
      <c r="DL8" s="246">
        <f>DL11+DL14+DL17+DL22+DL26+DL30+DL38+DL42+DL46+DL49+DL53+DL58+DL61+DL64+DL68+DL72+DL76+DL79+DL83+DL86+DL94+DL97+DL102+DL107+DL121+DL124+DL128+DL134+DL138+DL141+DL144+DL147+DL153+DL156+DL161+DL166+DL170</f>
        <v>0</v>
      </c>
      <c r="DM8" s="246">
        <f>DM11+DM14+DM17+DM22+DM26+DM30+DM38+DM42+DM46+DM49+DM53+DM58+DM61+DM64+DM68+DM72+DM76+DM79+DM83+DM86+DM94+DM97+DM102+DM107+DM121+DM124+DM128+DM134+DM138+DM141+DM144+DM147+DM153+DM156+DM161+DM166+DM170</f>
        <v>0</v>
      </c>
      <c r="DN8" s="246"/>
      <c r="DO8" s="246">
        <f>DO11+DO14+DO17+DO22+DO26+DO30+DO38+DO42+DO46+DO49+DO53+DO58+DO61+DO64+DO68+DO72+DO76+DO79+DO83+DO86+DO94+DO97+DO102+DO107+DO121+DO124+DO128+DO134+DO138+DO141+DO144+DO147+DO153+DO156+DO161+DO166+DO170</f>
        <v>60000</v>
      </c>
      <c r="DP8" s="246">
        <f>DP11+DP14+DP17+DP22+DP26+DP30+DP38+DP42+DP46+DP49+DP53+DP58+DP61+DP64+DP68+DP72+DP76+DP79+DP83+DP86+DP94+DP97+DP102+DP107+DP121+DP124+DP128+DP134+DP138+DP141+DP144+DP147+DP153+DP156+DP161+DP166+DP170</f>
        <v>30683.489000000001</v>
      </c>
      <c r="DQ8" s="246">
        <f>DP8/DO8*100</f>
        <v>51.139148333333338</v>
      </c>
      <c r="DR8" s="246">
        <f>DR11+DR14+DR17+DR22+DR26+DR30+DR38+DR42+DR46+DR49+DR53+DR58+DR61+DR64+DR68+DR72+DR76+DR79+DR83+DR86+DR94+DR97+DR102+DR107+DR121+DR124+DR128+DR134+DR138+DR141+DR144+DR147+DR153+DR156+DR161+DR166+DR170</f>
        <v>5838.3</v>
      </c>
      <c r="DS8" s="246">
        <f>DS11+DS14+DS17+DS22+DS26+DS30+DS38+DS42+DS46+DS49+DS53+DS58+DS61+DS64+DS68+DS72+DS76+DS79+DS83+DS86+DS94+DS97+DS102+DS107+DS121+DS124+DS128+DS134+DS138+DS141+DS144+DS147+DS153+DS156+DS161+DS166+DS170</f>
        <v>0</v>
      </c>
      <c r="DT8" s="246">
        <f>DS8/DR8*100</f>
        <v>0</v>
      </c>
      <c r="DU8" s="246">
        <f>DU11+DU14+DU17+DU22+DU26+DU30+DU38+DU42+DU46+DU49+DU53+DU58+DU61+DU64+DU68+DU72+DU76+DU79+DU83+DU86+DU94+DU97+DU102+DU107+DU121+DU124+DU128+DU134+DU138+DU141+DU144+DU147+DU153+DU156+DU161+DU166+DU170</f>
        <v>76900</v>
      </c>
      <c r="DV8" s="246">
        <f>DV11+DV14+DV17+DV22+DV26+DV30+DV38+DV42+DV46+DV49+DV53+DV58+DV61+DV64+DV68+DV72+DV76+DV79+DV83+DV86+DV94+DV97+DV102+DV107+DV121+DV124+DV128+DV134+DV138+DV141+DV144+DV147+DV153+DV156+DV161+DV166+DV170</f>
        <v>24260.697500000002</v>
      </c>
      <c r="DW8" s="246">
        <f>DV8/DU8*100</f>
        <v>31.548371261378417</v>
      </c>
      <c r="DX8" s="246">
        <f>DX11+DX14+DX17+DX22+DX26+DX30+DX38+DX42+DX46+DX49+DX53+DX58+DX61+DX64+DX68+DX72+DX76+DX79+DX83+DX86+DX94+DX97+DX102+DX107+DX121+DX124+DX128+DX134+DX138+DX141+DX144+DX147+DX153+DX156+DX161+DX166+DX170</f>
        <v>59.5</v>
      </c>
      <c r="DY8" s="246">
        <f>DY11+DY14+DY17+DY22+DY26+DY30+DY38+DY42+DY46+DY49+DY53+DY58+DY61+DY64+DY68+DY72+DY76+DY79+DY83+DY86+DY94+DY97+DY102+DY107+DY121+DY124+DY128+DY134+DY138+DY141+DY144+DY147+DY153+DY156+DY161+DY166+DY170</f>
        <v>59.5</v>
      </c>
      <c r="DZ8" s="246">
        <f>DY8/DX8*100</f>
        <v>100</v>
      </c>
      <c r="EA8" s="246">
        <f>EA11+EA14+EA17+EA22+EA26+EA30+EA38+EA42+EA46+EA49+EA53+EA58+EA61+EA64+EA68+EA72+EA76+EA79+EA83+EA86+EA94+EA97+EA102+EA107+EA121+EA124+EA128+EA134+EA138+EA141+EA144+EA147+EA153+EA156+EA161+EA166+EA170</f>
        <v>35</v>
      </c>
      <c r="EB8" s="246">
        <f>EB11+EB14+EB17+EB22+EB26+EB30+EB38+EB42+EB46+EB49+EB53+EB58+EB61+EB64+EB68+EB72+EB76+EB79+EB83+EB86+EB94+EB97+EB102+EB107+EB121+EB124+EB128+EB134+EB138+EB141+EB144+EB147+EB153+EB156+EB161+EB166+EB170</f>
        <v>35</v>
      </c>
      <c r="EC8" s="246">
        <f>EB8/EA8*100</f>
        <v>100</v>
      </c>
      <c r="ED8" s="246">
        <f>ED11+ED14+ED17+ED22+ED26+ED30+ED38+ED42+ED46+ED49+ED53+ED58+ED61+ED64+ED68+ED72+ED76+ED79+ED83+ED86+ED94+ED97+ED102+ED107+ED121+ED124+ED128+ED134+ED138+ED141+ED144+ED147+ED153+ED156+ED161+ED166+ED170</f>
        <v>15184.93</v>
      </c>
      <c r="EE8" s="246">
        <f>EE11+EE14+EE17+EE22+EE26+EE30+EE38+EE42+EE46+EE49+EE53+EE58+EE61+EE64+EE68+EE72+EE76+EE79+EE83+EE86+EE94+EE97+EE102+EE107+EE121+EE124+EE128+EE134+EE138+EE141+EE144+EE147+EE153+EE156+EE161+EE166+EE170</f>
        <v>15184.93</v>
      </c>
      <c r="EF8" s="246">
        <f>EE8/ED8*100</f>
        <v>100</v>
      </c>
      <c r="EG8" s="246">
        <f>EG11+EG14+EG17+EG22+EG26+EG30+EG38+EG42+EG46+EG49+EG53+EG58+EG61+EG64+EG68+EG72+EG76+EG79+EG83+EG86+EG94+EG97+EG102+EG107+EG121+EG124+EG128+EG134+EG138+EG141+EG144+EG147+EG153+EG156+EG161+EG166+EG170</f>
        <v>1300</v>
      </c>
      <c r="EH8" s="246">
        <f>EH11+EH14+EH17+EH22+EH26+EH30+EH38+EH42+EH46+EH49+EH53+EH58+EH61+EH64+EH68+EH72+EH76+EH79+EH83+EH86+EH94+EH97+EH102+EH107+EH121+EH124+EH128+EH134+EH138+EH141+EH144+EH147+EH153+EH156+EH161+EH166+EH170</f>
        <v>1300</v>
      </c>
      <c r="EI8" s="246">
        <f>EH8/EG8*100</f>
        <v>100</v>
      </c>
      <c r="EJ8" s="246">
        <f>EJ11+EJ14+EJ17+EJ22+EJ26+EJ30+EJ38+EJ42+EJ46+EJ49+EJ53+EJ58+EJ61+EJ64+EJ68+EJ72+EJ76+EJ79+EJ83+EJ86+EJ94+EJ97+EJ102+EJ107+EJ121+EJ124+EJ128+EJ134+EJ138+EJ141+EJ144+EJ147+EJ153+EJ156+EJ161+EJ166+EJ170</f>
        <v>3100</v>
      </c>
      <c r="EK8" s="246">
        <f>EK11+EK14+EK17+EK22+EK26+EK30+EK38+EK42+EK46+EK49+EK53+EK58+EK61+EK64+EK68+EK72+EK76+EK79+EK83+EK86+EK94+EK97+EK102+EK107+EK121+EK124+EK128+EK134+EK138+EK141+EK144+EK147+EK153+EK156+EK161+EK166+EK170</f>
        <v>3100</v>
      </c>
      <c r="EL8" s="246">
        <f>EK8/EJ8*100</f>
        <v>100</v>
      </c>
      <c r="EM8" s="246">
        <f>EM11+EM14+EM17+EM22+EM26+EM30+EM38+EM42+EM46+EM49+EM53+EM58+EM61+EM64+EM68+EM72+EM76+EM79+EM83+EM86+EM94+EM97+EM102+EM107+EM121+EM124+EM128+EM134+EM138+EM141+EM144+EM147+EM153+EM156+EM161+EM166+EM170</f>
        <v>4971</v>
      </c>
      <c r="EN8" s="246">
        <f>EN11+EN14+EN17+EN22+EN26+EN30+EN38+EN42+EN46+EN49+EN53+EN58+EN61+EN64+EN68+EN72+EN76+EN79+EN83+EN86+EN94+EN97+EN102+EN107+EN121+EN124+EN128+EN134+EN138+EN141+EN144+EN147+EN153+EN156+EN161+EN166+EN170</f>
        <v>4971</v>
      </c>
      <c r="EO8" s="246">
        <f>EN8/EM8*100</f>
        <v>100</v>
      </c>
      <c r="EP8" s="246">
        <f>EP11+EP14+EP17+EP22+EP26+EP30+EP38+EP42+EP46+EP49+EP53+EP58+EP61+EP64+EP68+EP72+EP76+EP79+EP83+EP86+EP94+EP97+EP102+EP107+EP121+EP124+EP128+EP134+EP138+EP141+EP144+EP147+EP153+EP156+EP161+EP166+EP170</f>
        <v>0</v>
      </c>
      <c r="EQ8" s="246">
        <f>EQ11+EQ14+EQ17+EQ22+EQ26+EQ30+EQ38+EQ42+EQ46+EQ49+EQ53+EQ58+EQ61+EQ64+EQ68+EQ72+EQ76+EQ79+EQ83+EQ86+EQ94+EQ97+EQ102+EQ107+EQ121+EQ124+EQ128+EQ134+EQ138+EQ141+EQ144+EQ147+EQ153+EQ156+EQ161+EQ166+EQ170</f>
        <v>0</v>
      </c>
      <c r="ER8" s="246"/>
    </row>
    <row r="9" spans="1:148" s="32" customFormat="1" ht="31.5" x14ac:dyDescent="0.25">
      <c r="A9" s="252" t="s">
        <v>270</v>
      </c>
      <c r="B9" s="248">
        <f t="shared" ref="B9:C12" si="21">E9+H9+K9+N9+Q9+T9+W9+Z9+AC9+AF9+AI9+AL9+AO9+AR9+AU9+AX9+BA9+BD9+BG9+BJ9+BM9+BP9+BS9+BV9+BY9+CB9+CE9+CH9+CK9+CN9+CQ9+CT9+CW9+CZ9+DC9+DF9+DI9+DL9+DO9+DR9+DU9+DX9+EA9+ED9+EG9+EJ9+EM9+EP9</f>
        <v>1226360.7383999999</v>
      </c>
      <c r="C9" s="248">
        <f t="shared" ref="C9:C10" si="22">F9+I9+L9+O9+R9+U9+X9+AA9+AD9+AG9+AJ9+AM9+AP9+AS9+AV9+AY9+BB9+BE9+BH9+BK9+BN9+BQ9+BT9+BW9+BZ9+CC9+CF9+CI9+CL9+CO9+CR9+CU9+CX9+DA9+DD9+DG9+DJ9+DM9+DP9+DS9+DV9+DY9+EB9+EE9+EH9+EK9+EN9+EQ9</f>
        <v>582701.00394000008</v>
      </c>
      <c r="D9" s="248">
        <f t="shared" si="0"/>
        <v>47.514649294809821</v>
      </c>
      <c r="E9" s="246">
        <f>E12+E15+E18+E23+E27+E31+E39+E43+E47+E50+E54+E59+E62+E65+E69+E73+E77+E80+E84+E87+E95+E98+E103+E108+E122+E125+E129+E135+E139+E142+E145+E148+E154+E157+E162+E167+E171</f>
        <v>120000</v>
      </c>
      <c r="F9" s="246">
        <f>F12+F15+F18+F23+F27+F31+F39+F43+F47+F50+F54+F59+F62+F65+F69+F73+F77+F80+F84+F87+F95+F98+F103+F108+F122+F125+F129+F135+F139+F142+F145+F148+F154+F157+F162+F167+F171</f>
        <v>99557.559959999999</v>
      </c>
      <c r="G9" s="247">
        <f t="shared" si="1"/>
        <v>82.964633300000003</v>
      </c>
      <c r="H9" s="246">
        <f>H12+H15+H18+H23+H27+H31+H39+H43+H47+H50+H54+H59+H62+H65+H69+H73+H77+H80+H84+H87+H95+H98+H103+H108+H122+H125+H129+H135+H139+H142+H145+H148+H154+H157+H162+H167+H171</f>
        <v>1000</v>
      </c>
      <c r="I9" s="246">
        <f>I12+I15+I18+I23+I27+I31+I39+I43+I47+I50+I54+I59+I62+I65+I69+I73+I77+I80+I84+I87+I95+I98+I103+I108+I122+I125+I129+I135+I139+I142+I145+I148+I154+I157+I162+I167+I171</f>
        <v>1000</v>
      </c>
      <c r="J9" s="247">
        <f t="shared" si="2"/>
        <v>100</v>
      </c>
      <c r="K9" s="247"/>
      <c r="L9" s="247"/>
      <c r="M9" s="247"/>
      <c r="N9" s="247">
        <f>N12+N15+N18+N23+N27+N31+N39+N43+N47+N50+N54+N59+N62+N65+N69+N73+N77+N80+N84+N87+N95+N98+N103+N108+N122+N125+N129+N135+N139+N142+N145+N148+N154+N157+N162+N167+N171</f>
        <v>0</v>
      </c>
      <c r="O9" s="247">
        <f>O12+O15+O18+O23+O27+O31+O39+O43+O47+O50+O54+O59+O62+O65+O69+O73+O77+O80+O84+O87+O95+O98+O103+O108+O122+O125+O129+O135+O139+O142+O145+O148+O154+O157+O162+O167+O171</f>
        <v>0</v>
      </c>
      <c r="P9" s="248"/>
      <c r="Q9" s="246">
        <f>Q12+Q15+Q18+Q23+Q27+Q31+Q39+Q43+Q47+Q50+Q54+Q59+Q62+Q65+Q69+Q73+Q77+Q80+Q84+Q87+Q95+Q98+Q103+Q108+Q122+Q125+Q129+Q135+Q139+Q142+Q145+Q148+Q154+Q157+Q162+Q167+Q171</f>
        <v>49560.200000000019</v>
      </c>
      <c r="R9" s="246">
        <f>R12+R15+R18+R23+R27+R31+R39+R43+R47+R50+R54+R59+R62+R65+R69+R73+R77+R80+R84+R87+R95+R98+R103+R108+R122+R125+R129+R135+R139+R142+R145+R148+R154+R157+R162+R167+R171</f>
        <v>34552.332419999999</v>
      </c>
      <c r="S9" s="247">
        <f t="shared" si="4"/>
        <v>69.717903519356227</v>
      </c>
      <c r="T9" s="246">
        <f>T12+T15+T18+T23+T27+T31+T39+T43+T47+T50+T54+T59+T62+T65+T69+T73+T77+T80+T84+T87+T95+T98+T103+T108+T122+T125+T129+T135+T139+T142+T145+T148+T154+T157+T162+T167+T171</f>
        <v>32159.999999999993</v>
      </c>
      <c r="U9" s="246">
        <f>U12+U15+U18+U23+U27+U31+U39+U43+U47+U50+U54+U59+U62+U65+U69+U73+U77+U80+U84+U87+U95+U98+U103+U108+U122+U125+U129+U135+U139+U142+U145+U148+U154+U157+U162+U167+U171</f>
        <v>22742.38279</v>
      </c>
      <c r="V9" s="246">
        <f>U9/T9*100</f>
        <v>70.716364396766181</v>
      </c>
      <c r="W9" s="246">
        <f t="shared" ref="W9:X9" si="23">W12+W15+W18+W23+W27+W31+W39+W43+W47+W50+W54+W59+W62+W65+W69+W73+W77+W80+W84+W87+W95+W98+W103+W108+W122+W125+W129+W135+W139+W142+W145+W148+W154+W157+W162+W167+W171</f>
        <v>99349.699999999983</v>
      </c>
      <c r="X9" s="246">
        <f t="shared" si="23"/>
        <v>72769.685070000007</v>
      </c>
      <c r="Y9" s="246">
        <f>X9/W9*100</f>
        <v>73.246003832925538</v>
      </c>
      <c r="Z9" s="246">
        <f t="shared" ref="Z9:AA9" si="24">Z12+Z15+Z18+Z23+Z27+Z31+Z39+Z43+Z47+Z50+Z54+Z59+Z62+Z65+Z69+Z73+Z77+Z80+Z84+Z87+Z95+Z98+Z103+Z108+Z122+Z125+Z129+Z135+Z139+Z142+Z145+Z148+Z154+Z157+Z162+Z167+Z171</f>
        <v>29564</v>
      </c>
      <c r="AA9" s="246">
        <f t="shared" si="24"/>
        <v>22225.117840000003</v>
      </c>
      <c r="AB9" s="246">
        <f>AA9/Z9*100</f>
        <v>75.176288188337168</v>
      </c>
      <c r="AC9" s="246">
        <f t="shared" ref="AC9:AD9" si="25">AC12+AC15+AC18+AC23+AC27+AC31+AC39+AC43+AC47+AC50+AC54+AC59+AC62+AC65+AC69+AC73+AC77+AC80+AC84+AC87+AC95+AC98+AC103+AC108+AC122+AC125+AC129+AC135+AC139+AC142+AC145+AC148+AC154+AC157+AC162+AC167+AC171</f>
        <v>8123</v>
      </c>
      <c r="AD9" s="246">
        <f t="shared" si="25"/>
        <v>7551.9803600000005</v>
      </c>
      <c r="AE9" s="246">
        <f>AD9/AC9*100</f>
        <v>92.970335590299158</v>
      </c>
      <c r="AF9" s="247"/>
      <c r="AG9" s="247"/>
      <c r="AH9" s="246"/>
      <c r="AI9" s="247"/>
      <c r="AJ9" s="247"/>
      <c r="AK9" s="247"/>
      <c r="AL9" s="246">
        <f>AL12+AL15+AL18+AL23+AL27+AL31+AL39+AL43+AL47+AL50+AL54+AL59+AL62+AL65+AL69+AL73+AL77+AL80+AL84+AL87+AL95+AL98+AL103+AL108+AL122+AL125+AL129+AL135+AL139+AL142+AL145+AL148+AL154+AL157+AL162+AL167+AL171</f>
        <v>25000</v>
      </c>
      <c r="AM9" s="246">
        <f>AM12+AM15+AM18+AM23+AM27+AM31+AM39+AM43+AM47+AM50+AM54+AM59+AM62+AM65+AM69+AM73+AM77+AM80+AM84+AM87+AM95+AM98+AM103+AM108+AM122+AM125+AM129+AM135+AM139+AM142+AM145+AM148+AM154+AM157+AM162+AM167+AM171</f>
        <v>25000</v>
      </c>
      <c r="AN9" s="247">
        <f t="shared" si="8"/>
        <v>100</v>
      </c>
      <c r="AO9" s="246">
        <f t="shared" ref="AO9" si="26">AO12+AO15+AO18+AO23+AO27+AO31+AO39+AO43+AO47+AO50+AO54+AO59+AO62+AO65+AO69+AO73+AO77+AO80+AO84+AO87+AO95+AO98+AO103+AO108+AO122+AO125+AO129+AO135+AO139+AO142+AO145+AO148+AO154+AO157+AO162+AO167+AO171</f>
        <v>56340</v>
      </c>
      <c r="AP9" s="246">
        <f>AP12+AP15+AP18+AP23+AP27+AP31+AP39+AP43+AP47+AP50+AP54+AP59+AP62+AP65+AP69+AP73+AP77+AP80+AP84+AP87+AP95+AP98+AP103+AP108+AP122+AP125+AP129+AP135+AP139+AP142+AP145+AP148+AP154+AP157+AP162+AP167+AP171</f>
        <v>55840</v>
      </c>
      <c r="AQ9" s="246">
        <f>AP9/AO9*100</f>
        <v>99.112531061412852</v>
      </c>
      <c r="AR9" s="246">
        <f t="shared" ref="AR9:AS9" si="27">AR12+AR15+AR18+AR23+AR27+AR31+AR39+AR43+AR47+AR50+AR54+AR59+AR62+AR65+AR69+AR73+AR77+AR80+AR84+AR87+AR95+AR98+AR103+AR108+AR122+AR125+AR129+AR135+AR139+AR142+AR145+AR148+AR154+AR157+AR162+AR167+AR171</f>
        <v>75540</v>
      </c>
      <c r="AS9" s="246">
        <f t="shared" si="27"/>
        <v>23940</v>
      </c>
      <c r="AT9" s="246">
        <f>AS9/AR9*100</f>
        <v>31.691818903891978</v>
      </c>
      <c r="AU9" s="246">
        <f t="shared" ref="AU9:AV9" si="28">AU12+AU15+AU18+AU23+AU27+AU31+AU39+AU43+AU47+AU50+AU54+AU59+AU62+AU65+AU69+AU73+AU77+AU80+AU84+AU87+AU95+AU98+AU103+AU108+AU122+AU125+AU129+AU135+AU139+AU142+AU145+AU148+AU154+AU157+AU162+AU167+AU171</f>
        <v>0</v>
      </c>
      <c r="AV9" s="246">
        <f t="shared" si="28"/>
        <v>0</v>
      </c>
      <c r="AW9" s="246"/>
      <c r="AX9" s="246">
        <f t="shared" ref="AX9:AY9" si="29">AX12+AX15+AX18+AX23+AX27+AX31+AX39+AX43+AX47+AX50+AX54+AX59+AX62+AX65+AX69+AX73+AX77+AX80+AX84+AX87+AX95+AX98+AX103+AX108+AX122+AX125+AX129+AX135+AX139+AX142+AX145+AX148+AX154+AX157+AX162+AX167+AX171</f>
        <v>0</v>
      </c>
      <c r="AY9" s="246">
        <f t="shared" si="29"/>
        <v>0</v>
      </c>
      <c r="AZ9" s="246"/>
      <c r="BA9" s="246">
        <f t="shared" ref="BA9:BB9" si="30">BA12+BA15+BA18+BA23+BA27+BA31+BA39+BA43+BA47+BA50+BA54+BA59+BA62+BA65+BA69+BA73+BA77+BA80+BA84+BA87+BA95+BA98+BA103+BA108+BA122+BA125+BA129+BA135+BA139+BA142+BA145+BA148+BA154+BA157+BA162+BA167+BA171</f>
        <v>0</v>
      </c>
      <c r="BB9" s="246">
        <f t="shared" si="30"/>
        <v>0</v>
      </c>
      <c r="BC9" s="246"/>
      <c r="BD9" s="246">
        <f t="shared" ref="BD9:BE9" si="31">BD12+BD15+BD18+BD23+BD27+BD31+BD39+BD43+BD47+BD50+BD54+BD59+BD62+BD65+BD69+BD73+BD77+BD80+BD84+BD87+BD95+BD98+BD103+BD108+BD122+BD125+BD129+BD135+BD139+BD142+BD145+BD148+BD154+BD157+BD162+BD167+BD171</f>
        <v>0</v>
      </c>
      <c r="BE9" s="246">
        <f t="shared" si="31"/>
        <v>0</v>
      </c>
      <c r="BF9" s="246"/>
      <c r="BG9" s="246">
        <f t="shared" ref="BG9:BH9" si="32">BG12+BG15+BG18+BG23+BG27+BG31+BG39+BG43+BG47+BG50+BG54+BG59+BG62+BG65+BG69+BG73+BG77+BG80+BG84+BG87+BG95+BG98+BG103+BG108+BG122+BG125+BG129+BG135+BG139+BG142+BG145+BG148+BG154+BG157+BG162+BG167+BG171</f>
        <v>5028.7083999999995</v>
      </c>
      <c r="BH9" s="246">
        <f t="shared" si="32"/>
        <v>5028.7083999999995</v>
      </c>
      <c r="BI9" s="246">
        <f>BH9/BG9*100</f>
        <v>100</v>
      </c>
      <c r="BJ9" s="246">
        <f t="shared" ref="BJ9:BK9" si="33">BJ12+BJ15+BJ18+BJ23+BJ27+BJ31+BJ39+BJ43+BJ47+BJ50+BJ54+BJ59+BJ62+BJ65+BJ69+BJ73+BJ77+BJ80+BJ84+BJ87+BJ95+BJ98+BJ103+BJ108+BJ122+BJ125+BJ129+BJ135+BJ139+BJ142+BJ145+BJ148+BJ154+BJ157+BJ162+BJ167+BJ171</f>
        <v>0</v>
      </c>
      <c r="BK9" s="246">
        <f t="shared" si="33"/>
        <v>0</v>
      </c>
      <c r="BL9" s="246"/>
      <c r="BM9" s="246">
        <f t="shared" ref="BM9:BN9" si="34">BM12+BM15+BM18+BM23+BM27+BM31+BM39+BM43+BM47+BM50+BM54+BM59+BM62+BM65+BM69+BM73+BM77+BM80+BM84+BM87+BM95+BM98+BM103+BM108+BM122+BM125+BM129+BM135+BM139+BM142+BM145+BM148+BM154+BM157+BM162+BM167+BM171</f>
        <v>287125</v>
      </c>
      <c r="BN9" s="246">
        <f t="shared" si="34"/>
        <v>136377.2611</v>
      </c>
      <c r="BO9" s="246">
        <f>BN9/BM9*100</f>
        <v>47.497522368306491</v>
      </c>
      <c r="BP9" s="246">
        <f t="shared" ref="BP9:BQ9" si="35">BP12+BP15+BP18+BP23+BP27+BP31+BP39+BP43+BP47+BP50+BP54+BP59+BP62+BP65+BP69+BP73+BP77+BP80+BP84+BP87+BP95+BP98+BP103+BP108+BP122+BP125+BP129+BP135+BP139+BP142+BP145+BP148+BP154+BP157+BP162+BP167+BP171</f>
        <v>196000</v>
      </c>
      <c r="BQ9" s="246">
        <f t="shared" si="35"/>
        <v>299.3</v>
      </c>
      <c r="BR9" s="246">
        <f>BQ9/BP9*100</f>
        <v>0.15270408163265306</v>
      </c>
      <c r="BS9" s="246">
        <f>BS12+BS15+BS18+BS23+BS27+BS31+BS39+BS43+BS47+BS50+BS54+BS59+BS62+BS65+BS69+BS73+BS77+BS80+BS84+BS87+BS95+BS98+BS103+BS108+BS122+BS125+BS129+BS135+BS139+BS142+BS145+BS148+BS154+BS157+BS162+BS167+BS171</f>
        <v>0</v>
      </c>
      <c r="BT9" s="246">
        <f>BT12+BT15+BT18+BT23+BT27+BT31+BT39+BT43+BT47+BT50+BT54+BT59+BT62+BT65+BT69+BT73+BT77+BT80+BT84+BT87+BT95+BT98+BT103+BT108+BT122+BT125+BT129+BT135+BT139+BT142+BT145+BT148+BT154+BT157+BT162+BT167+BT171</f>
        <v>0</v>
      </c>
      <c r="BU9" s="246"/>
      <c r="BV9" s="246">
        <f>BV12+BV15+BV18+BV23+BV27+BV31+BV39+BV43+BV47+BV50+BV54+BV59+BV62+BV65+BV69+BV73+BV77+BV80+BV84+BV87+BV95+BV98+BV103+BV108+BV122+BV125+BV129+BV135+BV139+BV142+BV145+BV148+BV154+BV157+BV162+BV167+BV171</f>
        <v>0</v>
      </c>
      <c r="BW9" s="246">
        <f>BW12+BW15+BW18+BW23+BW27+BW31+BW39+BW43+BW47+BW50+BW54+BW59+BW62+BW65+BW69+BW73+BW77+BW80+BW84+BW87+BW95+BW98+BW103+BW108+BW122+BW125+BW129+BW135+BW139+BW142+BW145+BW148+BW154+BW157+BW162+BW167+BW171</f>
        <v>0</v>
      </c>
      <c r="BX9" s="246"/>
      <c r="BY9" s="247"/>
      <c r="BZ9" s="247"/>
      <c r="CA9" s="247"/>
      <c r="CB9" s="247"/>
      <c r="CC9" s="247"/>
      <c r="CD9" s="247"/>
      <c r="CE9" s="247"/>
      <c r="CF9" s="247"/>
      <c r="CG9" s="247"/>
      <c r="CH9" s="246">
        <f>CH12+CH15+CH18+CH23+CH27+CH31+CH39+CH43+CH47+CH50+CH54+CH59+CH62+CH65+CH69+CH73+CH77+CH80+CH84+CH87+CH95+CH98+CH103+CH108+CH122+CH125+CH129+CH135+CH139+CH142+CH145+CH148+CH154+CH157+CH162+CH167+CH171</f>
        <v>0</v>
      </c>
      <c r="CI9" s="246">
        <f>CI12+CI15+CI18+CI23+CI27+CI31+CI39+CI43+CI47+CI50+CI54+CI59+CI62+CI65+CI69+CI73+CI77+CI80+CI84+CI87+CI95+CI98+CI103+CI108+CI122+CI125+CI129+CI135+CI139+CI142+CI145+CI148+CI154+CI157+CI162+CI167+CI171</f>
        <v>0</v>
      </c>
      <c r="CJ9" s="246"/>
      <c r="CK9" s="246">
        <f>CK12+CK15+CK18+CK23+CK27+CK31+CK39+CK43+CK47+CK50+CK54+CK59+CK62+CK65+CK69+CK73+CK77+CK80+CK84+CK87+CK95+CK98+CK103+CK108+CK122+CK125+CK129+CK135+CK139+CK142+CK145+CK148+CK154+CK157+CK162+CK167+CK171</f>
        <v>2500</v>
      </c>
      <c r="CL9" s="246">
        <f>CL12+CL15+CL18+CL23+CL27+CL31+CL39+CL43+CL47+CL50+CL54+CL59+CL62+CL65+CL69+CL73+CL77+CL80+CL84+CL87+CL95+CL98+CL103+CL108+CL122+CL125+CL129+CL135+CL139+CL142+CL145+CL148+CL154+CL157+CL162+CL167+CL171</f>
        <v>2416.8850000000002</v>
      </c>
      <c r="CM9" s="246"/>
      <c r="CN9" s="246">
        <f t="shared" ref="CN9:CO9" si="36">CN12+CN15+CN18+CN23+CN27+CN31+CN39+CN43+CN47+CN50+CN54+CN59+CN62+CN65+CN69+CN73+CN77+CN80+CN84+CN87+CN95+CN98+CN103+CN108+CN122+CN125+CN129+CN135+CN139+CN142+CN145+CN148+CN154+CN157+CN162+CN167+CN171</f>
        <v>112000</v>
      </c>
      <c r="CO9" s="246">
        <f t="shared" si="36"/>
        <v>0</v>
      </c>
      <c r="CP9" s="246">
        <f t="shared" ref="CP9:CP10" si="37">CO9/CN9*100</f>
        <v>0</v>
      </c>
      <c r="CQ9" s="246">
        <f t="shared" ref="CQ9:CR9" si="38">CQ12+CQ15+CQ18+CQ23+CQ27+CQ31+CQ39+CQ43+CQ47+CQ50+CQ54+CQ59+CQ62+CQ65+CQ69+CQ73+CQ77+CQ80+CQ84+CQ87+CQ95+CQ98+CQ103+CQ108+CQ122+CQ125+CQ129+CQ135+CQ139+CQ142+CQ145+CQ148+CQ154+CQ157+CQ162+CQ167+CQ171</f>
        <v>0</v>
      </c>
      <c r="CR9" s="246">
        <f t="shared" si="38"/>
        <v>0</v>
      </c>
      <c r="CS9" s="246"/>
      <c r="CT9" s="246">
        <f>CT12+CT15+CT18+CT23+CT27+CT31+CT39+CT43+CT47+CT50+CT54+CT59+CT62+CT65+CT69+CT73+CT77+CT80+CT84+CT87+CT95+CT98+CT103+CT108+CT122+CT125+CT129+CT135+CT139+CT142+CT145+CT148+CT154+CT157+CT162+CT167+CT171</f>
        <v>4635</v>
      </c>
      <c r="CU9" s="246">
        <f>CU12+CU15+CU18+CU23+CU27+CU31+CU39+CU43+CU47+CU50+CU54+CU59+CU62+CU65+CU69+CU73+CU77+CU80+CU84+CU87+CU95+CU98+CU103+CU108+CU122+CU125+CU129+CU135+CU139+CU142+CU145+CU148+CU154+CU157+CU162+CU167+CU171</f>
        <v>4635</v>
      </c>
      <c r="CV9" s="246">
        <f>CU9/CT9*100</f>
        <v>100</v>
      </c>
      <c r="CW9" s="246">
        <f>CW12+CW15+CW18+CW23+CW27+CW31+CW39+CW43+CW47+CW50+CW54+CW59+CW62+CW65+CW69+CW73+CW77+CW80+CW84+CW87+CW95+CW98+CW103+CW108+CW122+CW125+CW129+CW135+CW139+CW142+CW145+CW148+CW154+CW157+CW162+CW167+CW171</f>
        <v>12877</v>
      </c>
      <c r="CX9" s="246">
        <f>CX12+CX15+CX18+CX23+CX27+CX31+CX39+CX43+CX47+CX50+CX54+CX59+CX62+CX65+CX69+CX73+CX77+CX80+CX84+CX87+CX95+CX98+CX103+CX108+CX122+CX125+CX129+CX135+CX139+CX142+CX145+CX148+CX154+CX157+CX162+CX167+CX171</f>
        <v>12877</v>
      </c>
      <c r="CY9" s="246">
        <f>CX9/CW9*100</f>
        <v>100</v>
      </c>
      <c r="CZ9" s="246">
        <f>CZ12+CZ15+CZ18+CZ23+CZ27+CZ31+CZ39+CZ43+CZ47+CZ50+CZ54+CZ59+CZ62+CZ65+CZ69+CZ73+CZ77+CZ80+CZ84+CZ87+CZ95+CZ98+CZ103+CZ108+CZ122+CZ125+CZ129+CZ135+CZ139+CZ142+CZ145+CZ148+CZ154+CZ157+CZ162+CZ167+CZ171</f>
        <v>0</v>
      </c>
      <c r="DA9" s="246">
        <f>DA12+DA15+DA18+DA23+DA27+DA31+DA39+DA43+DA47+DA50+DA54+DA59+DA62+DA65+DA69+DA73+DA77+DA80+DA84+DA87+DA95+DA98+DA103+DA108+DA122+DA125+DA129+DA135+DA139+DA142+DA145+DA148+DA154+DA157+DA162+DA167+DA171</f>
        <v>0</v>
      </c>
      <c r="DB9" s="246"/>
      <c r="DC9" s="246">
        <f>DC12+DC15+DC18+DC23+DC27+DC31+DC39+DC43+DC47+DC50+DC54+DC59+DC62+DC65+DC69+DC73+DC77+DC80+DC84+DC87+DC95+DC98+DC103+DC108+DC122+DC125+DC129+DC135+DC139+DC142+DC145+DC148+DC154+DC157+DC162+DC167+DC171</f>
        <v>2080</v>
      </c>
      <c r="DD9" s="246">
        <f>DD12+DD15+DD18+DD23+DD27+DD31+DD39+DD43+DD47+DD50+DD54+DD59+DD62+DD65+DD69+DD73+DD77+DD80+DD84+DD87+DD95+DD98+DD103+DD108+DD122+DD125+DD129+DD135+DD139+DD142+DD145+DD148+DD154+DD157+DD162+DD167+DD171</f>
        <v>2080</v>
      </c>
      <c r="DE9" s="246">
        <f>DD9/DC9*100</f>
        <v>100</v>
      </c>
      <c r="DF9" s="246">
        <f>DF12+DF15+DF18+DF23+DF27+DF31+DF39+DF43+DF47+DF50+DF54+DF59+DF62+DF65+DF69+DF73+DF77+DF80+DF84+DF87+DF95+DF98+DF103+DF108+DF122+DF125+DF129+DF135+DF139+DF142+DF145+DF148+DF154+DF157+DF162+DF167+DF171</f>
        <v>16639.400000000001</v>
      </c>
      <c r="DG9" s="246">
        <f>DG12+DG15+DG18+DG23+DG27+DG31+DG39+DG43+DG47+DG50+DG54+DG59+DG62+DG65+DG69+DG73+DG77+DG80+DG84+DG87+DG95+DG98+DG103+DG108+DG122+DG125+DG129+DG135+DG139+DG142+DG145+DG148+DG154+DG157+DG162+DG167+DG171</f>
        <v>1123.8720000000001</v>
      </c>
      <c r="DH9" s="246">
        <f>DG9/DF9*100</f>
        <v>6.7542820053607704</v>
      </c>
      <c r="DI9" s="246">
        <f>DI12+DI15+DI18+DI23+DI27+DI31+DI39+DI43+DI47+DI50+DI54+DI59+DI62+DI65+DI69+DI73+DI77+DI80+DI84+DI87+DI95+DI98+DI103+DI108+DI122+DI125+DI129+DI135+DI139+DI142+DI145+DI148+DI154+DI157+DI162+DI167+DI171</f>
        <v>3000</v>
      </c>
      <c r="DJ9" s="246">
        <f>DJ12+DJ15+DJ18+DJ23+DJ27+DJ31+DJ39+DJ43+DJ47+DJ50+DJ54+DJ59+DJ62+DJ65+DJ69+DJ73+DJ77+DJ80+DJ84+DJ87+DJ95+DJ98+DJ103+DJ108+DJ122+DJ125+DJ129+DJ135+DJ139+DJ142+DJ145+DJ148+DJ154+DJ157+DJ162+DJ167+DJ171</f>
        <v>0</v>
      </c>
      <c r="DK9" s="246">
        <f>DJ9/DI9*100</f>
        <v>0</v>
      </c>
      <c r="DL9" s="246">
        <f>DL12+DL15+DL18+DL23+DL27+DL31+DL39+DL43+DL47+DL50+DL54+DL59+DL62+DL65+DL69+DL73+DL77+DL80+DL84+DL87+DL95+DL98+DL103+DL108+DL122+DL125+DL129+DL135+DL139+DL142+DL145+DL148+DL154+DL157+DL162+DL167+DL171</f>
        <v>0</v>
      </c>
      <c r="DM9" s="246">
        <f>DM12+DM15+DM18+DM23+DM27+DM31+DM39+DM43+DM47+DM50+DM54+DM59+DM62+DM65+DM69+DM73+DM77+DM80+DM84+DM87+DM95+DM98+DM103+DM108+DM122+DM125+DM129+DM135+DM139+DM142+DM145+DM148+DM154+DM157+DM162+DM167+DM171</f>
        <v>0</v>
      </c>
      <c r="DN9" s="246"/>
      <c r="DO9" s="246">
        <f>DO12+DO15+DO18+DO23+DO27+DO31+DO39+DO43+DO47+DO50+DO54+DO59+DO62+DO65+DO69+DO73+DO77+DO80+DO84+DO87+DO95+DO98+DO103+DO108+DO122+DO125+DO129+DO135+DO139+DO142+DO145+DO148+DO154+DO157+DO162+DO167+DO171</f>
        <v>60000</v>
      </c>
      <c r="DP9" s="246">
        <f>DP12+DP15+DP18+DP23+DP27+DP31+DP39+DP43+DP47+DP50+DP54+DP59+DP62+DP65+DP69+DP73+DP77+DP80+DP84+DP87+DP95+DP98+DP103+DP108+DP122+DP125+DP129+DP135+DP139+DP142+DP145+DP148+DP154+DP157+DP162+DP167+DP171</f>
        <v>30683.489000000001</v>
      </c>
      <c r="DQ9" s="246">
        <f>DP9/DO9*100</f>
        <v>51.139148333333338</v>
      </c>
      <c r="DR9" s="246">
        <f>DR12+DR15+DR18+DR23+DR27+DR31+DR39+DR43+DR47+DR50+DR54+DR59+DR62+DR65+DR69+DR73+DR77+DR80+DR84+DR87+DR95+DR98+DR103+DR108+DR122+DR125+DR129+DR135+DR139+DR142+DR145+DR148+DR154+DR157+DR162+DR167+DR171</f>
        <v>5838.3</v>
      </c>
      <c r="DS9" s="246">
        <f>DS12+DS15+DS18+DS23+DS27+DS31+DS39+DS43+DS47+DS50+DS54+DS59+DS62+DS65+DS69+DS73+DS77+DS80+DS84+DS87+DS95+DS98+DS103+DS108+DS122+DS125+DS129+DS135+DS139+DS142+DS145+DS148+DS154+DS157+DS162+DS167+DS171</f>
        <v>0</v>
      </c>
      <c r="DT9" s="246">
        <f>DS9/DR9*100</f>
        <v>0</v>
      </c>
      <c r="DU9" s="246">
        <f>DU12+DU15+DU18+DU23+DU27+DU31+DU39+DU43+DU47+DU50+DU54+DU59+DU62+DU65+DU69+DU73+DU77+DU80+DU84+DU87+DU95+DU98+DU103+DU108+DU122+DU125+DU129+DU135+DU139+DU142+DU145+DU148+DU154+DU157+DU162+DU167+DU171</f>
        <v>0</v>
      </c>
      <c r="DV9" s="246">
        <f>DV12+DV15+DV18+DV23+DV27+DV31+DV39+DV43+DV47+DV50+DV54+DV59+DV62+DV65+DV69+DV73+DV77+DV80+DV84+DV87+DV95+DV98+DV103+DV108+DV122+DV125+DV129+DV135+DV139+DV142+DV145+DV148+DV154+DV157+DV162+DV167+DV171</f>
        <v>0</v>
      </c>
      <c r="DW9" s="246"/>
      <c r="DX9" s="246">
        <f>DX12+DX15+DX18+DX23+DX27+DX31+DX39+DX43+DX47+DX50+DX54+DX59+DX62+DX65+DX69+DX73+DX77+DX80+DX84+DX87+DX95+DX98+DX103+DX108+DX122+DX125+DX129+DX135+DX139+DX142+DX145+DX148+DX154+DX157+DX162+DX167+DX171</f>
        <v>0</v>
      </c>
      <c r="DY9" s="246">
        <f>DY12+DY15+DY18+DY23+DY27+DY31+DY39+DY43+DY47+DY50+DY54+DY59+DY62+DY65+DY69+DY73+DY77+DY80+DY84+DY87+DY95+DY98+DY103+DY108+DY122+DY125+DY129+DY135+DY139+DY142+DY145+DY148+DY154+DY157+DY162+DY167+DY171</f>
        <v>0</v>
      </c>
      <c r="DZ9" s="246"/>
      <c r="EA9" s="246">
        <f>EA12+EA15+EA18+EA23+EA27+EA31+EA39+EA43+EA47+EA50+EA54+EA59+EA62+EA65+EA69+EA73+EA77+EA80+EA84+EA87+EA95+EA98+EA103+EA108+EA122+EA125+EA129+EA135+EA139+EA142+EA145+EA148+EA154+EA157+EA162+EA167+EA171</f>
        <v>35</v>
      </c>
      <c r="EB9" s="246">
        <f>EB12+EB15+EB18+EB23+EB27+EB31+EB39+EB43+EB47+EB50+EB54+EB59+EB62+EB65+EB69+EB73+EB77+EB80+EB84+EB87+EB95+EB98+EB103+EB108+EB122+EB125+EB129+EB135+EB139+EB142+EB145+EB148+EB154+EB157+EB162+EB167+EB171</f>
        <v>35</v>
      </c>
      <c r="EC9" s="246">
        <f>EB9/EA9*100</f>
        <v>100</v>
      </c>
      <c r="ED9" s="246">
        <f>ED12+ED15+ED18+ED23+ED27+ED31+ED39+ED43+ED47+ED50+ED54+ED59+ED62+ED65+ED69+ED73+ED77+ED80+ED84+ED87+ED95+ED98+ED103+ED108+ED122+ED125+ED129+ED135+ED139+ED142+ED145+ED148+ED154+ED157+ED162+ED167+ED171</f>
        <v>12594.43</v>
      </c>
      <c r="EE9" s="246">
        <f>EE12+EE15+EE18+EE23+EE27+EE31+EE39+EE43+EE47+EE50+EE54+EE59+EE62+EE65+EE69+EE73+EE77+EE80+EE84+EE87+EE95+EE98+EE103+EE108+EE122+EE125+EE129+EE135+EE139+EE142+EE145+EE148+EE154+EE157+EE162+EE167+EE171</f>
        <v>12594.43</v>
      </c>
      <c r="EF9" s="246">
        <f>EE9/ED9*100</f>
        <v>100</v>
      </c>
      <c r="EG9" s="246">
        <f>EG12+EG15+EG18+EG23+EG27+EG31+EG39+EG43+EG47+EG50+EG54+EG59+EG62+EG65+EG69+EG73+EG77+EG80+EG84+EG87+EG95+EG98+EG103+EG108+EG122+EG125+EG129+EG135+EG139+EG142+EG145+EG148+EG154+EG157+EG162+EG167+EG171</f>
        <v>1300</v>
      </c>
      <c r="EH9" s="246">
        <f>EH12+EH15+EH18+EH23+EH27+EH31+EH39+EH43+EH47+EH50+EH54+EH59+EH62+EH65+EH69+EH73+EH77+EH80+EH84+EH87+EH95+EH98+EH103+EH108+EH122+EH125+EH129+EH135+EH139+EH142+EH145+EH148+EH154+EH157+EH162+EH167+EH171</f>
        <v>1300</v>
      </c>
      <c r="EI9" s="246">
        <f>EH9/EG9*100</f>
        <v>100</v>
      </c>
      <c r="EJ9" s="246">
        <f>EJ12+EJ15+EJ18+EJ23+EJ27+EJ31+EJ39+EJ43+EJ47+EJ50+EJ54+EJ59+EJ62+EJ65+EJ69+EJ73+EJ77+EJ80+EJ84+EJ87+EJ95+EJ98+EJ103+EJ108+EJ122+EJ125+EJ129+EJ135+EJ139+EJ142+EJ145+EJ148+EJ154+EJ157+EJ162+EJ167+EJ171</f>
        <v>3100</v>
      </c>
      <c r="EK9" s="246">
        <f>EK12+EK15+EK18+EK23+EK27+EK31+EK39+EK43+EK47+EK50+EK54+EK59+EK62+EK65+EK69+EK73+EK77+EK80+EK84+EK87+EK95+EK98+EK103+EK108+EK122+EK125+EK129+EK135+EK139+EK142+EK145+EK148+EK154+EK157+EK162+EK167+EK171</f>
        <v>3100</v>
      </c>
      <c r="EL9" s="246">
        <f>EK9/EJ9*100</f>
        <v>100</v>
      </c>
      <c r="EM9" s="246">
        <f>EM12+EM15+EM18+EM23+EM27+EM31+EM39+EM43+EM47+EM50+EM54+EM59+EM62+EM65+EM69+EM73+EM77+EM80+EM84+EM87+EM95+EM98+EM103+EM108+EM122+EM125+EM129+EM135+EM139+EM142+EM145+EM148+EM154+EM157+EM162+EM167+EM171</f>
        <v>4971</v>
      </c>
      <c r="EN9" s="246">
        <f>EN12+EN15+EN18+EN23+EN27+EN31+EN39+EN43+EN47+EN50+EN54+EN59+EN62+EN65+EN69+EN73+EN77+EN80+EN84+EN87+EN95+EN98+EN103+EN108+EN122+EN125+EN129+EN135+EN139+EN142+EN145+EN148+EN154+EN157+EN162+EN167+EN171</f>
        <v>4971</v>
      </c>
      <c r="EO9" s="246">
        <f>EN9/EM9*100</f>
        <v>100</v>
      </c>
      <c r="EP9" s="246">
        <f>EP12+EP15+EP18+EP23+EP27+EP31+EP39+EP43+EP47+EP50+EP54+EP59+EP62+EP65+EP69+EP73+EP77+EP80+EP84+EP87+EP95+EP98+EP103+EP108+EP122+EP125+EP129+EP135+EP139+EP142+EP145+EP148+EP154+EP157+EP162+EP167+EP171</f>
        <v>0</v>
      </c>
      <c r="EQ9" s="246">
        <f>EQ12+EQ15+EQ18+EQ23+EQ27+EQ31+EQ39+EQ43+EQ47+EQ50+EQ54+EQ59+EQ62+EQ65+EQ69+EQ73+EQ77+EQ80+EQ84+EQ87+EQ95+EQ98+EQ103+EQ108+EQ122+EQ125+EQ129+EQ135+EQ139+EQ142+EQ145+EQ148+EQ154+EQ157+EQ162+EQ167+EQ171</f>
        <v>0</v>
      </c>
      <c r="ER9" s="246"/>
    </row>
    <row r="10" spans="1:148" s="31" customFormat="1" ht="15.75" x14ac:dyDescent="0.25">
      <c r="A10" s="252" t="s">
        <v>144</v>
      </c>
      <c r="B10" s="248">
        <f t="shared" si="21"/>
        <v>1450049.8133999999</v>
      </c>
      <c r="C10" s="248">
        <f t="shared" si="22"/>
        <v>525668.72214999993</v>
      </c>
      <c r="D10" s="248">
        <f t="shared" si="0"/>
        <v>36.251769924885529</v>
      </c>
      <c r="E10" s="248">
        <f>E13+E16+E19+E20+E21+E24+E25+E28+E29+E32+E33+E34+E35+E36+E37+E40+E41+E44+E45+E48+E51+E52+E55+E56+E57+E60+E63+E66+E67+E70+E71+E74+E75+E78+E81+E85+E88+E89+E90+E91+E92+E93+E96+E99+E100+E101+E104+E105+E106+E109+E110+E111+E112+E113+E114+E115+E116+E117+E118+E119+E120+E123+E126+E130+E131+E132+E133+E136+E140+E143+E146+E149+E150+E151+E152+E155+E158+E159+E160+E163+E165+E168+E169+E172+E173+E175+E176</f>
        <v>0</v>
      </c>
      <c r="F10" s="248">
        <f>F13+F16+F19+F20+F21+F24+F25+F28+F29+F32+F33+F34+F35+F36+F37+F40+F41+F44+F45+F48+F51+F52+F55+F56+F57+F60+F63+F66+F67+F70+F71+F74+F75+F78+F81+F85+F88+F89+F90+F91+F92+F93+F96+F99+F100+F101+F104+F105+F106+F109+F110+F111+F112+F113+F114+F115+F116+F117+F118+F119+F120+F123+F126+F130+F131+F132+F133+F136+F140+F143+F146+F149+F150+F151+F152+F155+F158+F159+F160+F163+F165+F168+F169+F172+F173+F175+F176</f>
        <v>0</v>
      </c>
      <c r="G10" s="247"/>
      <c r="H10" s="248">
        <f>H13+H16+H19+H20+H21+H24+H25+H28+H29+H32+H33+H34+H35+H36+H37+H40+H41+H44+H45+H48+H51+H52+H55+H56+H57+H60+H63+H66+H67+H70+H71+H74+H75+H78+H81+H85+H88+H89+H90+H91+H92+H93+H96+H99+H100+H101+H104+H105+H106+H109+H110+H111+H112+H113+H114+H115+H116+H117+H118+H119+H120+H123+H126+H130+H131+H132+H133+H136+H140+H143+H146+H149+H150+H151+H152+H155+H158+H159+H160+H163+H165+H168+H169+H172+H173+H175+H176</f>
        <v>0</v>
      </c>
      <c r="I10" s="248">
        <f>I13+I16+I19+I20+I21+I24+I25+I28+I29+I32+I33+I34+I35+I36+I37+I40+I41+I44+I45+I48+I51+I52+I55+I56+I57+I60+I63+I66+I67+I70+I71+I74+I75+I78+I81+I85+I88+I89+I90+I91+I92+I93+I96+I99+I100+I101+I104+I105+I106+I109+I110+I111+I112+I113+I114+I115+I116+I117+I118+I119+I120+I123+I126+I130+I131+I132+I133+I136+I140+I143+I146+I149+I150+I151+I152+I155+I158+I159+I160+I163+I165+I168+I169+I172+I173+I175+I176</f>
        <v>0</v>
      </c>
      <c r="J10" s="247"/>
      <c r="K10" s="248"/>
      <c r="L10" s="248"/>
      <c r="M10" s="248"/>
      <c r="N10" s="248">
        <f>N13+N16+N19+N20+N21+N24+N25+N28+N29+N32+N33+N34+N35+N36+N37+N40+N41+N44+N45+N48+N51+N52+N55+N56+N57+N60+N63+N66+N67+N70+N71+N74+N75+N78+N81+N85+N88+N89+N90+N91+N92+N93+N96+N99+N100+N101+N104+N105+N106+N109+N110+N111+N112+N113+N114+N115+N116+N117+N118+N119+N120+N123+N126+N130+N131+N132+N133+N136+N140+N143+N146+N149+N150+N151+N152+N155+N158+N159+N160+N163+N165+N168+N169+N172+N173+N175+N176</f>
        <v>290000</v>
      </c>
      <c r="O10" s="248">
        <f>O13+O16+O19+O20+O21+O24+O25+O28+O29+O32+O33+O34+O35+O36+O37+O40+O41+O44+O45+O48+O51+O52+O55+O56+O57+O60+O63+O66+O67+O70+O71+O74+O75+O78+O81+O85+O88+O89+O90+O91+O92+O93+O96+O99+O100+O101+O104+O105+O106+O109+O110+O111+O112+O113+O114+O115+O116+O117+O118+O119+O120+O123+O126+O130+O131+O132+O133+O136+O140+O143+O146+O149+O150+O151+O152+O155+O158+O159+O160+O163+O165+O168+O169+O172+O173+O175+O176</f>
        <v>290000</v>
      </c>
      <c r="P10" s="248">
        <f>O10/N10*100</f>
        <v>100</v>
      </c>
      <c r="Q10" s="248">
        <f>Q13+Q16+Q19+Q20+Q21+Q24+Q25+Q28+Q29+Q32+Q33+Q34+Q35+Q36+Q37+Q40+Q41+Q44+Q45+Q48+Q51+Q52+Q55+Q56+Q57+Q60+Q63+Q66+Q67+Q70+Q71+Q74+Q75+Q78+Q81+Q85+Q88+Q89+Q90+Q91+Q92+Q93+Q96+Q99+Q100+Q101+Q104+Q105+Q106+Q109+Q110+Q111+Q112+Q113+Q114+Q115+Q116+Q117+Q118+Q119+Q120+Q123+Q126+Q130+Q131+Q132+Q133+Q136+Q140+Q143+Q146+Q149+Q150+Q151+Q152+Q155+Q158+Q159+Q160+Q163+Q165+Q168+Q169+Q172+Q173+Q175+Q176</f>
        <v>0</v>
      </c>
      <c r="R10" s="248">
        <f>R13+R16+R19+R20+R21+R24+R25+R28+R29+R32+R33+R34+R35+R36+R37+R40+R41+R44+R45+R48+R51+R52+R55+R56+R57+R60+R63+R66+R67+R70+R71+R74+R75+R78+R81+R85+R88+R89+R90+R91+R92+R93+R96+R99+R100+R101+R104+R105+R106+R109+R110+R111+R112+R113+R114+R115+R116+R117+R118+R119+R120+R123+R126+R130+R131+R132+R133+R136+R140+R143+R146+R149+R150+R151+R152+R155+R158+R159+R160+R163+R165+R168+R169+R172+R173+R175+R176</f>
        <v>0</v>
      </c>
      <c r="S10" s="247"/>
      <c r="T10" s="248">
        <f>T13+T16+T19+T20+T21+T24+T25+T28+T29+T32+T33+T34+T35+T36+T37+T40+T41+T44+T45+T48+T51+T52+T55+T56+T57+T60+T63+T66+T67+T70+T71+T74+T75+T78+T81+T85+T88+T89+T90+T91+T92+T93+T96+T99+T100+T101+T104+T105+T106+T109+T110+T111+T112+T113+T114+T115+T116+T117+T118+T119+T120+T123+T126+T130+T131+T132+T133+T136+T140+T143+T146+T149+T150+T151+T152+T155+T158+T159+T160+T163+T165+T168+T169+T172+T173+T175+T176</f>
        <v>0</v>
      </c>
      <c r="U10" s="248">
        <f>U13+U16+U19+U20+U21+U24+U25+U28+U29+U32+U33+U34+U35+U36+U37+U40+U41+U44+U45+U48+U51+U52+U55+U56+U57+U60+U63+U66+U67+U70+U71+U74+U75+U78+U81+U85+U88+U89+U90+U91+U92+U93+U96+U99+U100+U101+U104+U105+U106+U109+U110+U111+U112+U113+U114+U115+U116+U117+U118+U119+U120+U123+U126+U130+U131+U132+U133+U136+U140+U143+U146+U149+U150+U151+U152+U155+U158+U159+U160+U163+U165+U168+U169+U172+U173+U175+U176</f>
        <v>0</v>
      </c>
      <c r="V10" s="246"/>
      <c r="W10" s="248"/>
      <c r="X10" s="248"/>
      <c r="Y10" s="248"/>
      <c r="Z10" s="248"/>
      <c r="AA10" s="248"/>
      <c r="AB10" s="248"/>
      <c r="AC10" s="248"/>
      <c r="AD10" s="248"/>
      <c r="AE10" s="248"/>
      <c r="AF10" s="248"/>
      <c r="AG10" s="248"/>
      <c r="AH10" s="248"/>
      <c r="AI10" s="248"/>
      <c r="AJ10" s="248"/>
      <c r="AK10" s="248"/>
      <c r="AL10" s="248">
        <f>AL13+AL16+AL19+AL20+AL21+AL24+AL25+AL28+AL29+AL32+AL33+AL34+AL35+AL36+AL37+AL40+AL41+AL44+AL45+AL48+AL51+AL52+AL55+AL56+AL57+AL60+AL63+AL66+AL67+AL70+AL71+AL74+AL75+AL78+AL81+AL85+AL88+AL89+AL90+AL91+AL92+AL93+AL96+AL99+AL100+AL101+AL104+AL105+AL106+AL109+AL110+AL111+AL112+AL113+AL114+AL115+AL116+AL117+AL118+AL119+AL120+AL123+AL126+AL130+AL131+AL132+AL133+AL136+AL140+AL143+AL146+AL149+AL150+AL151+AL152+AL155+AL158+AL159+AL160+AL163+AL165+AL168+AL169+AL172+AL173+AL175+AL176</f>
        <v>0</v>
      </c>
      <c r="AM10" s="248">
        <f>AM13+AM16+AM19+AM20+AM21+AM24+AM25+AM28+AM29+AM32+AM33+AM34+AM35+AM36+AM37+AM40+AM41+AM44+AM45+AM48+AM51+AM52+AM55+AM56+AM57+AM60+AM63+AM66+AM67+AM70+AM71+AM74+AM75+AM78+AM81+AM85+AM88+AM89+AM90+AM91+AM92+AM93+AM96+AM99+AM100+AM101+AM104+AM105+AM106+AM109+AM110+AM111+AM112+AM113+AM114+AM115+AM116+AM117+AM118+AM119+AM120+AM123+AM126+AM130+AM131+AM132+AM133+AM136+AM140+AM143+AM146+AM149+AM150+AM151+AM152+AM155+AM158+AM159+AM160+AM163+AM165+AM168+AM169+AM172+AM173+AM175+AM176</f>
        <v>0</v>
      </c>
      <c r="AN10" s="247"/>
      <c r="AO10" s="248">
        <f>AO13+AO16+AO19+AO20+AO21+AO24+AO25+AO28+AO29+AO32+AO33+AO34+AO35+AO36+AO37+AO40+AO41+AO44+AO45+AO48+AO51+AO52+AO55+AO56+AO57+AO60+AO63+AO66+AO67+AO70+AO71+AO174+AO74+AO75+AO78+AO81+AO82+AO85+AO88+AO89+AO90+AO91+AO92+AO93+AO96+AO99+AO100+AO101+AO104+AO105+AO106+AO109+AO110+AO111+AO112+AO113+AO114+AO115+AO116+AO117+AO118+AO119+AO120+AO123+AO126+AO127+AO130+AO131+AO132+AO133+AO136+AO140+AO143+AO146+AO149+AO150+AO151+AO152+AO155+AO158+AO159+AO160+AO163+AO164+AO165+AO168+AO169+AO172+AO173+AO175+AO176</f>
        <v>5770</v>
      </c>
      <c r="AP10" s="248">
        <f>AP13+AP16+AP19+AP20+AP21+AP24+AP25+AP28+AP29+AP32+AP33+AP34+AP35+AP36+AP37+AP40+AP41+AP44+AP45+AP48+AP51+AP52+AP55+AP56+AP57+AP60+AP63+AP66+AP67+AP70+AP71+AP174+AP74+AP75+AP78+AP81+AP82+AP85+AP88+AP89+AP90+AP91+AP92+AP93+AP96+AP99+AP100+AP101+AP104+AP105+AP106+AP109+AP110+AP111+AP112+AP113+AP114+AP115+AP116+AP117+AP118+AP119+AP120+AP123+AP126+AP127+AP130+AP131+AP132+AP133+AP136+AP140+AP143+AP146+AP149+AP150+AP151+AP152+AP155+AP158+AP159+AP160+AP163+AP164+AP165+AP168+AP169+AP172+AP173+AP175+AP176</f>
        <v>5770</v>
      </c>
      <c r="AQ10" s="246">
        <f>AP10/AO10*100</f>
        <v>100</v>
      </c>
      <c r="AR10" s="248"/>
      <c r="AS10" s="248"/>
      <c r="AT10" s="248"/>
      <c r="AU10" s="248"/>
      <c r="AV10" s="248"/>
      <c r="AW10" s="248"/>
      <c r="AX10" s="248"/>
      <c r="AY10" s="248"/>
      <c r="AZ10" s="248"/>
      <c r="BA10" s="248">
        <f>BA13+BA16+BA19+BA20+BA21+BA24+BA25+BA28+BA29+BA32+BA33+BA34+BA35+BA36+BA37+BA40+BA41+BA44+BA45+BA48+BA51+BA52+BA55+BA56+BA57+BA60+BA63+BA66+BA67+BA70+BA71+BA174+BA74+BA75+BA78+BA81+BA82+BA85+BA88+BA89+BA90+BA91+BA92+BA93+BA96+BA99+BA100+BA101+BA104+BA105+BA106+BA109+BA110+BA111+BA112+BA113+BA114+BA115+BA116+BA117+BA118+BA119+BA120+BA123+BA126+BA127+BA130+BA131+BA132+BA133+BA136+BA140+BA143+BA146+BA149+BA150+BA151+BA152+BA155+BA158+BA159+BA160+BA163+BA164+BA165+BA168+BA169+BA172+BA173+BA175+BA176</f>
        <v>18509.813399999999</v>
      </c>
      <c r="BB10" s="248">
        <f>BB13+BB16+BB19+BB20+BB21+BB24+BB25+BB28+BB29+BB32+BB33+BB34+BB35+BB36+BB37+BB40+BB41+BB44+BB45+BB48+BB51+BB52+BB55+BB56+BB57+BB60+BB63+BB66+BB67+BB70+BB71+BB174+BB74+BB75+BB78+BB81+BB82+BB85+BB88+BB89+BB90+BB91+BB92+BB93+BB96+BB99+BB100+BB101+BB104+BB105+BB106+BB109+BB110+BB111+BB112+BB113+BB114+BB115+BB116+BB117+BB118+BB119+BB120+BB123+BB126+BB127+BB130+BB131+BB132+BB133+BB136+BB140+BB143+BB146+BB149+BB150+BB151+BB152+BB155+BB158+BB159+BB160+BB163+BB164+BB165+BB168+BB169+BB172+BB173+BB175+BB176</f>
        <v>18509.813399999999</v>
      </c>
      <c r="BC10" s="246">
        <f t="shared" ref="BC10" si="39">BB10/BA10*100</f>
        <v>100</v>
      </c>
      <c r="BD10" s="248">
        <f>BD13+BD16+BD19+BD20+BD21+BD24+BD25+BD28+BD29+BD32+BD33+BD34+BD35+BD36+BD37+BD40+BD41+BD44+BD45+BD48+BD51+BD52+BD55+BD56+BD57+BD60+BD63+BD66+BD67+BD70+BD71+BD174+BD74+BD75+BD78+BD81+BD85+BD88+BD89+BD90+BD91+BD92+BD93+BD96+BD99+BD100+BD101+BD104+BD105+BD106+BD109+BD110+BD111+BD112+BD113+BD114+BD115+BD116+BD117+BD118+BD119+BD120+BD123+BD126+BD127+BD130+BD131+BD132+BD133+BD136+BD140+BD143+BD146+BD149+BD150+BD151+BD152+BD155+BD158+BD159+BD160+BD163+BD164+BD165+BD168+BD169+BD172+BD173+BD175+BD176</f>
        <v>3000</v>
      </c>
      <c r="BE10" s="248">
        <f>BE13+BE16+BE19+BE20+BE21+BE24+BE25+BE28+BE29+BE32+BE33+BE34+BE35+BE36+BE37+BE40+BE41+BE44+BE45+BE48+BE51+BE52+BE55+BE56+BE57+BE60+BE63+BE66+BE67+BE70+BE71+BE174+BE74+BE75+BE78+BE81+BE85+BE88+BE89+BE90+BE91+BE92+BE93+BE96+BE99+BE100+BE101+BE104+BE105+BE106+BE109+BE110+BE111+BE112+BE113+BE114+BE115+BE116+BE117+BE118+BE119+BE120+BE123+BE126+BE127+BE130+BE131+BE132+BE133+BE136+BE140+BE143+BE146+BE149+BE150+BE151+BE152+BE155+BE158+BE159+BE160+BE163+BE164+BE165+BE168+BE169+BE172+BE173+BE175+BE176</f>
        <v>3000</v>
      </c>
      <c r="BF10" s="246">
        <f t="shared" ref="BF10" si="40">BE10/BD10*100</f>
        <v>100</v>
      </c>
      <c r="BG10" s="248"/>
      <c r="BH10" s="248"/>
      <c r="BI10" s="248"/>
      <c r="BJ10" s="248">
        <f>BJ13+BJ16+BJ19+BJ20+BJ21+BJ24+BJ25+BJ28+BJ29+BJ32+BJ33+BJ34+BJ35+BJ36+BJ37+BJ40+BJ41+BJ44+BJ45+BJ48+BJ51+BJ52+BJ55+BJ56+BJ57+BJ60+BJ63+BJ66+BJ67+BJ70+BJ71+BJ174+BJ74+BJ75+BJ78+BJ81+BJ85+BJ88+BJ89+BJ90+BJ91+BJ92+BJ93+BJ96+BJ99+BJ100+BJ101+BJ104+BJ105+BJ106+BJ109+BJ110+BJ111+BJ112+BJ113+BJ114+BJ115+BJ116+BJ117+BJ118+BJ119+BJ120+BJ123+BJ126+BJ127+BJ130+BJ131+BJ132+BJ133+BJ136+BJ140+BJ143+BJ146+BJ149+BJ150+BJ151+BJ152+BJ155+BJ158+BJ159+BJ160+BJ163+BJ164+BJ165+BJ168+BJ169+BJ172+BJ173+BJ175+BJ176</f>
        <v>19400</v>
      </c>
      <c r="BK10" s="248">
        <f>BK13+BK16+BK19+BK20+BK21+BK24+BK25+BK28+BK29+BK32+BK33+BK34+BK35+BK36+BK37+BK40+BK41+BK44+BK45+BK48+BK51+BK52+BK55+BK56+BK57+BK60+BK63+BK66+BK67+BK70+BK71+BK174+BK74+BK75+BK78+BK81+BK85+BK88+BK89+BK90+BK91+BK92+BK93+BK96+BK99+BK100+BK101+BK104+BK105+BK106+BK109+BK110+BK111+BK112+BK113+BK114+BK115+BK116+BK117+BK118+BK119+BK120+BK123+BK126+BK127+BK130+BK131+BK132+BK133+BK136+BK140+BK143+BK146+BK149+BK150+BK151+BK152+BK155+BK158+BK159+BK160+BK163+BK164+BK165+BK168+BK169+BK172+BK173+BK175+BK176</f>
        <v>19400</v>
      </c>
      <c r="BL10" s="246">
        <f t="shared" ref="BL10" si="41">BK10/BJ10*100</f>
        <v>100</v>
      </c>
      <c r="BM10" s="248"/>
      <c r="BN10" s="248"/>
      <c r="BO10" s="248"/>
      <c r="BP10" s="248"/>
      <c r="BQ10" s="248"/>
      <c r="BR10" s="248"/>
      <c r="BS10" s="248">
        <f>BS13+BS16+BS19+BS20+BS21+BS24+BS25+BS28+BS29+BS32+BS33+BS34+BS35+BS36+BS37+BS40+BS41+BS44+BS45+BS48+BS51+BS52+BS55+BS56+BS57+BS60+BS63+BS66+BS67+BS70+BS71+BS174+BS74+BS75+BS78+BS81+BS85+BS88+BS89+BS90+BS91+BS92+BS93+BS96+BS99+BS100+BS101+BS104+BS105+BS106+BS109+BS110+BS111+BS112+BS113+BS114+BS115+BS116+BS117+BS118+BS119+BS120+BS123+BS126+BS127+BS130+BS131+BS132+BS133+BS136+BS140+BS143+BS146+BS149+BS150+BS151+BS152+BS155+BS158+BS159+BS160+BS163+BS164+BS165+BS168+BS169+BS172+BS173+BS175+BS176</f>
        <v>365000</v>
      </c>
      <c r="BT10" s="248">
        <f>BT13+BT16+BT19+BT20+BT21+BT24+BT25+BT28+BT29+BT32+BT33+BT34+BT35+BT36+BT37+BT40+BT41+BT44+BT45+BT48+BT51+BT52+BT55+BT56+BT57+BT60+BT63+BT66+BT67+BT70+BT71+BT174+BT74+BT75+BT78+BT81+BT85+BT88+BT89+BT90+BT91+BT92+BT93+BT96+BT99+BT100+BT101+BT104+BT105+BT106+BT109+BT110+BT111+BT112+BT113+BT114+BT115+BT116+BT117+BT118+BT119+BT120+BT123+BT126+BT127+BT130+BT131+BT132+BT133+BT136+BT140+BT143+BT146+BT149+BT150+BT151+BT152+BT155+BT158+BT159+BT160+BT163+BT164+BT165+BT168+BT169+BT172+BT173+BT175+BT176</f>
        <v>44395.182390000002</v>
      </c>
      <c r="BU10" s="246"/>
      <c r="BV10" s="248">
        <f>BV13+BV16+BV19+BV20+BV21+BV24+BV25+BV28+BV29+BV32+BV33+BV34+BV35+BV36+BV37+BV40+BV41+BV44+BV45+BV48+BV51+BV52+BV55+BV56+BV57+BV60+BV63+BV66+BV67+BV70+BV71+BV174+BV74+BV75+BV78+BV81+BV85+BV88+BV89+BV90+BV91+BV92+BV93+BV96+BV99+BV100+BV101+BV104+BV105+BV106+BV109+BV110+BV111+BV112+BV113+BV114+BV115+BV116+BV117+BV118+BV119+BV120+BV123+BV126+BV127+BV130+BV131+BV132+BV133+BV136+BV140+BV143+BV146+BV149+BV150+BV151+BV152+BV155+BV158+BV159+BV160+BV163+BV164+BV165+BV168+BV169+BV172+BV173+BV175+BV176</f>
        <v>345500</v>
      </c>
      <c r="BW10" s="248">
        <f>BW13+BW16+BW19+BW20+BW21+BW24+BW25+BW28+BW29+BW32+BW33+BW34+BW35+BW36+BW37+BW40+BW41+BW44+BW45+BW48+BW51+BW52+BW55+BW56+BW57+BW60+BW63+BW66+BW67+BW70+BW71+BW174+BW74+BW75+BW78+BW81+BW85+BW88+BW89+BW90+BW91+BW92+BW93+BW96+BW99+BW100+BW101+BW104+BW105+BW106+BW109+BW110+BW111+BW112+BW113+BW114+BW115+BW116+BW117+BW118+BW119+BW120+BW123+BW126+BW127+BW130+BW131+BW132+BW133+BW136+BW140+BW143+BW146+BW149+BW150+BW151+BW152+BW155+BW158+BW159+BW160+BW163+BW164+BW165+BW168+BW169+BW172+BW173+BW175+BW176</f>
        <v>42145.96056</v>
      </c>
      <c r="BX10" s="246"/>
      <c r="BY10" s="248"/>
      <c r="BZ10" s="248"/>
      <c r="CA10" s="248"/>
      <c r="CB10" s="248"/>
      <c r="CC10" s="248"/>
      <c r="CD10" s="248"/>
      <c r="CE10" s="248"/>
      <c r="CF10" s="248"/>
      <c r="CG10" s="248"/>
      <c r="CH10" s="248">
        <f>CH13+CH16+CH19+CH20+CH21+CH24+CH25+CH28+CH29+CH32+CH33+CH34+CH35+CH36+CH37+CH40+CH41+CH44+CH45+CH48+CH51+CH52+CH55+CH56+CH57+CH60+CH63+CH66+CH67+CH70+CH71+CH74+CH75+CH78+CH81+CH85+CH88+CH89+CH90+CH91+CH92+CH93+CH96+CH99+CH100+CH101+CH104+CH105+CH106+CH109+CH110+CH111+CH112+CH113+CH114+CH115+CH116+CH117+CH118+CH119+CH120+CH123+CH126+CH130+CH131+CH132+CH133+CH136+CH140+CH143+CH146+CH149+CH150+CH151+CH152+CH155+CH158+CH159+CH160+CH163+CH165+CH168+CH169+CH172+CH173+CH175+CH176</f>
        <v>47500</v>
      </c>
      <c r="CI10" s="248">
        <f>CI13+CI16+CI19+CI20+CI21+CI24+CI25+CI28+CI29+CI32+CI33+CI34+CI35+CI36+CI37+CI40+CI41+CI44+CI45+CI48+CI51+CI52+CI55+CI56+CI57+CI60+CI63+CI66+CI67+CI70+CI71+CI74+CI75+CI78+CI81+CI85+CI88+CI89+CI90+CI91+CI92+CI93+CI96+CI99+CI100+CI101+CI104+CI105+CI106+CI109+CI110+CI111+CI112+CI113+CI114+CI115+CI116+CI117+CI118+CI119+CI120+CI123+CI126+CI130+CI131+CI132+CI133+CI136+CI140+CI143+CI146+CI149+CI150+CI151+CI152+CI155+CI158+CI159+CI160+CI163+CI165+CI168+CI169+CI172+CI173+CI175+CI176</f>
        <v>15896.682359999999</v>
      </c>
      <c r="CJ10" s="246"/>
      <c r="CK10" s="248">
        <f>CK13+CK16+CK19+CK20+CK21+CK24+CK25+CK28+CK29+CK32+CK33+CK34+CK35+CK36+CK37+CK40+CK41+CK44+CK45+CK48+CK51+CK52+CK55+CK56+CK57+CK60+CK63+CK66+CK67+CK70+CK71+CK74+CK75+CK78+CK81+CK85+CK88+CK89+CK90+CK91+CK92+CK93+CK96+CK99+CK100+CK101+CK104+CK105+CK106+CK109+CK110+CK111+CK112+CK113+CK114+CK115+CK116+CK117+CK118+CK119+CK120+CK123+CK126+CK130+CK131+CK132+CK133+CK136+CK140+CK143+CK146+CK149+CK150+CK151+CK152+CK155+CK158+CK159+CK160+CK163+CK165+CK168+CK169+CK172+CK173+CK175+CK176</f>
        <v>0</v>
      </c>
      <c r="CL10" s="248">
        <f>CL13+CL16+CL19+CL20+CL21+CL24+CL25+CL28+CL29+CL32+CL33+CL34+CL35+CL36+CL37+CL40+CL41+CL44+CL45+CL48+CL51+CL52+CL55+CL56+CL57+CL60+CL63+CL66+CL67+CL70+CL71+CL74+CL75+CL78+CL81+CL85+CL88+CL89+CL90+CL91+CL92+CL93+CL96+CL99+CL100+CL101+CL104+CL105+CL106+CL109+CL110+CL111+CL112+CL113+CL114+CL115+CL116+CL117+CL118+CL119+CL120+CL123+CL126+CL130+CL131+CL132+CL133+CL136+CL140+CL143+CL146+CL149+CL150+CL151+CL152+CL155+CL158+CL159+CL160+CL163+CL165+CL168+CL169+CL172+CL173+CL175+CL176</f>
        <v>0</v>
      </c>
      <c r="CM10" s="246"/>
      <c r="CN10" s="248">
        <f>CN13+CN16+CN19+CN20+CN21+CN24+CN25+CN28+CN29+CN32+CN33+CN34+CN35+CN36+CN37+CN40+CN41+CN44+CN45+CN48+CN51+CN52+CN55+CN56+CN57+CN60+CN63+CN66+CN67+CN70+CN71+CN174+CN74+CN75+CN78+CN81+CN85+CN88+CN89+CN90+CN91+CN92+CN93+CN96+CN99+CN100+CN101+CN104+CN105+CN106+CN109+CN110+CN111+CN112+CN113+CN114+CN115+CN116+CN117+CN118+CN119+CN120+CN123+CN126+CN130+CN131+CN132+CN133+CN136+CN140+CN143+CN146+CN149+CN150+CN151+CN152+CN155+CN158+CN159+CN160+CN163+CN164+CN165+CN168+CN169+CN172+CN173+CN175+CN176</f>
        <v>267000</v>
      </c>
      <c r="CO10" s="248">
        <f>CO13+CO16+CO19+CO20+CO21+CO24+CO25+CO28+CO29+CO32+CO33+CO34+CO35+CO36+CO37+CO40+CO41+CO44+CO45+CO48+CO51+CO52+CO55+CO56+CO57+CO60+CO63+CO66+CO67+CO70+CO71+CO174+CO74+CO75+CO78+CO81+CO85+CO88+CO89+CO90+CO91+CO92+CO93+CO96+CO99+CO100+CO101+CO104+CO105+CO106+CO109+CO110+CO111+CO112+CO113+CO114+CO115+CO116+CO117+CO118+CO119+CO120+CO123+CO126+CO130+CO131+CO132+CO133+CO136+CO140+CO143+CO146+CO149+CO150+CO151+CO152+CO155+CO158+CO159+CO160+CO163+CO164+CO165+CO168+CO169+CO172+CO173+CO175+CO176</f>
        <v>50820.385939999993</v>
      </c>
      <c r="CP10" s="246">
        <f t="shared" si="37"/>
        <v>19.033852411985016</v>
      </c>
      <c r="CQ10" s="248">
        <f>CQ13+CQ16+CQ19+CQ20+CQ21+CQ24+CQ25+CQ28+CQ29+CQ32+CQ33+CQ34+CQ35+CQ36+CQ37+CQ40+CQ41+CQ44+CQ45+CQ48+CQ51+CQ52+CQ55+CQ56+CQ57+CQ60+CQ63+CQ66+CQ67+CQ70+CQ71+CQ174+CQ74+CQ75+CQ78+CQ81+CQ85+CQ88+CQ89+CQ90+CQ91+CQ92+CQ93+CQ96+CQ99+CQ100+CQ101+CQ104+CQ105+CQ106+CQ109+CQ110+CQ111+CQ112+CQ113+CQ114+CQ115+CQ116+CQ117+CQ118+CQ119+CQ120+CQ123+CQ126+CQ130+CQ131+CQ132+CQ133+CQ136+CQ140+CQ143+CQ146+CQ149+CQ150+CQ151+CQ152+CQ155+CQ158+CQ159+CQ160+CQ163+CQ164+CQ165+CQ168+CQ169+CQ172+CQ173+CQ175+CQ176</f>
        <v>710</v>
      </c>
      <c r="CR10" s="248">
        <f>CR13+CR16+CR19+CR20+CR21+CR24+CR25+CR28+CR29+CR32+CR33+CR34+CR35+CR36+CR37+CR40+CR41+CR44+CR45+CR48+CR51+CR52+CR55+CR56+CR57+CR60+CR63+CR66+CR67+CR70+CR71+CR174+CR74+CR75+CR78+CR81+CR85+CR88+CR89+CR90+CR91+CR92+CR93+CR96+CR99+CR100+CR101+CR104+CR105+CR106+CR109+CR110+CR111+CR112+CR113+CR114+CR115+CR116+CR117+CR118+CR119+CR120+CR123+CR126+CR130+CR131+CR132+CR133+CR136+CR140+CR143+CR146+CR149+CR150+CR151+CR152+CR155+CR158+CR159+CR160+CR163+CR164+CR165+CR168+CR169+CR172+CR173+CR175+CR176</f>
        <v>710</v>
      </c>
      <c r="CS10" s="246">
        <f t="shared" ref="CS10" si="42">CR10/CQ10*100</f>
        <v>100</v>
      </c>
      <c r="CT10" s="248">
        <f>CT13+CT16+CT19+CT20+CT21+CT24+CT25+CT28+CT29+CT32+CT33+CT34+CT35+CT36+CT37+CT40+CT41+CT44+CT45+CT48+CT51+CT52+CT55+CT56+CT57+CT60+CT63+CT66+CT67+CT70+CT71+CT174+CT74+CT75+CT78+CT81+CT85+CT88+CT89+CT90+CT91+CT92+CT93+CT96+CT99+CT100+CT101+CT104+CT105+CT106+CT109+CT110+CT111+CT112+CT113+CT114+CT115+CT116+CT117+CT118+CT119+CT120+CT123+CT126+CT130+CT131+CT132+CT133+CT136+CT140+CT143+CT146+CT149+CT150+CT151+CT152+CT155+CT158+CT159+CT160+CT163+CT164+CT165+CT168+CT169+CT172+CT173+CT175+CT176</f>
        <v>900</v>
      </c>
      <c r="CU10" s="248">
        <f>CU13+CU16+CU19+CU20+CU21+CU24+CU25+CU28+CU29+CU32+CU33+CU34+CU35+CU36+CU37+CU40+CU41+CU44+CU45+CU48+CU51+CU52+CU55+CU56+CU57+CU60+CU63+CU66+CU67+CU70+CU71+CU174+CU74+CU75+CU78+CU81+CU85+CU88+CU89+CU90+CU91+CU92+CU93+CU96+CU99+CU100+CU101+CU104+CU105+CU106+CU109+CU110+CU111+CU112+CU113+CU114+CU115+CU116+CU117+CU118+CU119+CU120+CU123+CU126+CU130+CU131+CU132+CU133+CU136+CU140+CU143+CU146+CU149+CU150+CU151+CU152+CU155+CU158+CU159+CU160+CU163+CU164+CU165+CU168+CU169+CU172+CU173+CU175+CU176</f>
        <v>900</v>
      </c>
      <c r="CV10" s="246">
        <f>CU10/CT10*100</f>
        <v>100</v>
      </c>
      <c r="CW10" s="248"/>
      <c r="CX10" s="248"/>
      <c r="CY10" s="248"/>
      <c r="CZ10" s="248">
        <f>CZ13+CZ16+CZ19+CZ20+CZ21+CZ24+CZ25+CZ28+CZ29+CZ32+CZ33+CZ34+CZ35+CZ36+CZ37+CZ40+CZ41+CZ44+CZ45+CZ48+CZ51+CZ52+CZ55+CZ56+CZ57+CZ60+CZ63+CZ66+CZ67+CZ70+CZ71+CZ74+CZ75+CZ78+CZ81+CZ85+CZ88+CZ89+CZ90+CZ91+CZ92+CZ93+CZ96+CZ99+CZ100+CZ101+CZ104+CZ105+CZ106+CZ109+CZ110+CZ111+CZ112+CZ113+CZ114+CZ115+CZ116+CZ117+CZ118+CZ119+CZ120+CZ123+CZ126+CZ130+CZ131+CZ132+CZ133+CZ136+CZ140+CZ143+CZ146+CZ149+CZ150+CZ151+CZ152+CZ155+CZ158+CZ159+CZ160+CZ163+CZ164+CZ165+CZ168+CZ169+CZ172+CZ173+CZ175+CZ176</f>
        <v>6960</v>
      </c>
      <c r="DA10" s="248">
        <f>DA13+DA16+DA19+DA20+DA21+DA24+DA25+DA28+DA29+DA32+DA33+DA34+DA35+DA36+DA37+DA40+DA41+DA44+DA45+DA48+DA51+DA52+DA55+DA56+DA57+DA60+DA63+DA66+DA67+DA70+DA71+DA74+DA75+DA78+DA81+DA85+DA88+DA89+DA90+DA91+DA92+DA93+DA96+DA99+DA100+DA101+DA104+DA105+DA106+DA109+DA110+DA111+DA112+DA113+DA114+DA115+DA116+DA117+DA118+DA119+DA120+DA123+DA126+DA130+DA131+DA132+DA133+DA136+DA140+DA143+DA146+DA149+DA150+DA151+DA152+DA155+DA158+DA159+DA160+DA163+DA164+DA165+DA168+DA169+DA172+DA173+DA175+DA176</f>
        <v>6960</v>
      </c>
      <c r="DB10" s="246">
        <f t="shared" ref="DB10" si="43">DA10/CZ10*100</f>
        <v>100</v>
      </c>
      <c r="DC10" s="248">
        <f>DC13+DC16+DC19+DC20+DC21+DC24+DC25+DC28+DC29+DC32+DC33+DC34+DC35+DC36+DC37+DC40+DC41+DC44+DC45+DC48+DC51+DC52+DC55+DC56+DC57+DC60+DC63+DC66+DC67+DC70+DC71+DC74+DC75+DC78+DC81+DC85+DC88+DC89+DC90+DC91+DC92+DC93+DC96+DC99+DC100+DC101+DC104+DC105+DC106+DC109+DC110+DC111+DC112+DC113+DC114+DC115+DC116+DC117+DC118+DC119+DC120+DC123+DC126+DC130+DC131+DC132+DC133+DC136+DC140+DC143+DC146+DC149+DC150+DC151+DC152+DC155+DC158+DC159+DC160+DC163+DC165+DC168+DC169+DC172+DC173+DC175+DC176</f>
        <v>250</v>
      </c>
      <c r="DD10" s="248">
        <f>DD13+DD16+DD19+DD20+DD21+DD24+DD25+DD28+DD29+DD32+DD33+DD34+DD35+DD36+DD37+DD40+DD41+DD44+DD45+DD48+DD51+DD52+DD55+DD56+DD57+DD60+DD63+DD66+DD67+DD70+DD71+DD74+DD75+DD78+DD81+DD85+DD88+DD89+DD90+DD91+DD92+DD93+DD96+DD99+DD100+DD101+DD104+DD105+DD106+DD109+DD110+DD111+DD112+DD113+DD114+DD115+DD116+DD117+DD118+DD119+DD120+DD123+DD126+DD130+DD131+DD132+DD133+DD136+DD140+DD143+DD146+DD149+DD150+DD151+DD152+DD155+DD158+DD159+DD160+DD163+DD165+DD168+DD169+DD172+DD173+DD175+DD176</f>
        <v>250</v>
      </c>
      <c r="DE10" s="246">
        <f>DD10/DC10*100</f>
        <v>100</v>
      </c>
      <c r="DF10" s="248">
        <f>DF13+DF16+DF19+DF20+DF21+DF24+DF25+DF28+DF29+DF32+DF33+DF34+DF35+DF36+DF37+DF40+DF41+DF44+DF45+DF48+DF51+DF52+DF55+DF56+DF57+DF60+DF63+DF66+DF67+DF70+DF71+DF74+DF75+DF78+DF81+DF85+DF88+DF89+DF90+DF91+DF92+DF93+DF96+DF99+DF100+DF101+DF104+DF105+DF106+DF109+DF110+DF111+DF112+DF113+DF114+DF115+DF116+DF117+DF118+DF119+DF120+DF123+DF126+DF130+DF131+DF132+DF133+DF136+DF140+DF143+DF146+DF149+DF150+DF151+DF152+DF155+DF158+DF159+DF160+DF163+DF165+DF168+DF169+DF172+DF173+DF175+DF176</f>
        <v>0</v>
      </c>
      <c r="DG10" s="248">
        <f>DG13+DG16+DG19+DG20+DG21+DG24+DG25+DG28+DG29+DG32+DG33+DG34+DG35+DG36+DG37+DG40+DG41+DG44+DG45+DG48+DG51+DG52+DG55+DG56+DG57+DG60+DG63+DG66+DG67+DG70+DG71+DG74+DG75+DG78+DG81+DG85+DG88+DG89+DG90+DG91+DG92+DG93+DG96+DG99+DG100+DG101+DG104+DG105+DG106+DG109+DG110+DG111+DG112+DG113+DG114+DG115+DG116+DG117+DG118+DG119+DG120+DG123+DG126+DG130+DG131+DG132+DG133+DG136+DG140+DG143+DG146+DG149+DG150+DG151+DG152+DG155+DG158+DG159+DG160+DG163+DG165+DG168+DG169+DG172+DG173+DG175+DG176</f>
        <v>0</v>
      </c>
      <c r="DH10" s="246"/>
      <c r="DI10" s="248">
        <f>DI13+DI16+DI19+DI20+DI21+DI24+DI25+DI28+DI29+DI32+DI33+DI34+DI35+DI36+DI37+DI40+DI41+DI44+DI45+DI48+DI51+DI52+DI55+DI56+DI57+DI60+DI63+DI66+DI67+DI70+DI71+DI74+DI75+DI78+DI81+DI85+DI88+DI89+DI90+DI91+DI92+DI93+DI96+DI99+DI100+DI101+DI104+DI105+DI106+DI109+DI110+DI111+DI112+DI113+DI114+DI115+DI116+DI117+DI118+DI119+DI120+DI123+DI126+DI130+DI131+DI132+DI133+DI136+DI140+DI143+DI146+DI149+DI150+DI151+DI152+DI155+DI158+DI159+DI160+DI163+DI165+DI168+DI169+DI172+DI173+DI175+DI176</f>
        <v>0</v>
      </c>
      <c r="DJ10" s="248">
        <f>DJ13+DJ16+DJ19+DJ20+DJ21+DJ24+DJ25+DJ28+DJ29+DJ32+DJ33+DJ34+DJ35+DJ36+DJ37+DJ40+DJ41+DJ44+DJ45+DJ48+DJ51+DJ52+DJ55+DJ56+DJ57+DJ60+DJ63+DJ66+DJ67+DJ70+DJ71+DJ74+DJ75+DJ78+DJ81+DJ85+DJ88+DJ89+DJ90+DJ91+DJ92+DJ93+DJ96+DJ99+DJ100+DJ101+DJ104+DJ105+DJ106+DJ109+DJ110+DJ111+DJ112+DJ113+DJ114+DJ115+DJ116+DJ117+DJ118+DJ119+DJ120+DJ123+DJ126+DJ130+DJ131+DJ132+DJ133+DJ136+DJ140+DJ143+DJ146+DJ149+DJ150+DJ151+DJ152+DJ155+DJ158+DJ159+DJ160+DJ163+DJ165+DJ168+DJ169+DJ172+DJ173+DJ175+DJ176</f>
        <v>0</v>
      </c>
      <c r="DK10" s="246"/>
      <c r="DL10" s="248">
        <f>DL13+DL16+DL19+DL20+DL21+DL24+DL25+DL28+DL29+DL32+DL33+DL34+DL35+DL36+DL37+DL40+DL41+DL44+DL45+DL48+DL51+DL52+DL55+DL56+DL57+DL60+DL63+DL66+DL67+DL70+DL71+DL74+DL75+DL78+DL81+DL85+DL88+DL89+DL90+DL91+DL92+DL93+DL96+DL99+DL100+DL101+DL104+DL105+DL106+DL109+DL110+DL111+DL112+DL113+DL114+DL115+DL116+DL117+DL118+DL119+DL120+DL123+DL126+DL130+DL131+DL132+DL133+DL136+DL140+DL143+DL146+DL149+DL150+DL151+DL152+DL155+DL158+DL159+DL160+DL163+DL165+DL168+DL169+DL172+DL173+DL175+DL176</f>
        <v>0</v>
      </c>
      <c r="DM10" s="248">
        <f>DM13+DM16+DM19+DM20+DM21+DM24+DM25+DM28+DM29+DM32+DM33+DM34+DM35+DM36+DM37+DM40+DM41+DM44+DM45+DM48+DM51+DM52+DM55+DM56+DM57+DM60+DM63+DM66+DM67+DM70+DM71+DM74+DM75+DM78+DM81+DM85+DM88+DM89+DM90+DM91+DM92+DM93+DM96+DM99+DM100+DM101+DM104+DM105+DM106+DM109+DM110+DM111+DM112+DM113+DM114+DM115+DM116+DM117+DM118+DM119+DM120+DM123+DM126+DM130+DM131+DM132+DM133+DM136+DM140+DM143+DM146+DM149+DM150+DM151+DM152+DM155+DM158+DM159+DM160+DM163+DM165+DM168+DM169+DM172+DM173+DM175+DM176</f>
        <v>0</v>
      </c>
      <c r="DN10" s="246"/>
      <c r="DO10" s="248">
        <f>DO13+DO16+DO19+DO20+DO21+DO24+DO25+DO28+DO29+DO32+DO33+DO34+DO35+DO36+DO37+DO40+DO41+DO44+DO45+DO48+DO51+DO52+DO55+DO56+DO57+DO60+DO63+DO66+DO67+DO70+DO71+DO74+DO75+DO78+DO81+DO85+DO88+DO89+DO90+DO91+DO92+DO93+DO96+DO99+DO100+DO101+DO104+DO105+DO106+DO109+DO110+DO111+DO112+DO113+DO114+DO115+DO116+DO117+DO118+DO119+DO120+DO123+DO126+DO130+DO131+DO132+DO133+DO136+DO140+DO143+DO146+DO149+DO150+DO151+DO152+DO155+DO158+DO159+DO160+DO163+DO165+DO168+DO169+DO172+DO173+DO175+DO176</f>
        <v>0</v>
      </c>
      <c r="DP10" s="248">
        <f>DP13+DP16+DP19+DP20+DP21+DP24+DP25+DP28+DP29+DP32+DP33+DP34+DP35+DP36+DP37+DP40+DP41+DP44+DP45+DP48+DP51+DP52+DP55+DP56+DP57+DP60+DP63+DP66+DP67+DP70+DP71+DP74+DP75+DP78+DP81+DP85+DP88+DP89+DP90+DP91+DP92+DP93+DP96+DP99+DP100+DP101+DP104+DP105+DP106+DP109+DP110+DP111+DP112+DP113+DP114+DP115+DP116+DP117+DP118+DP119+DP120+DP123+DP126+DP130+DP131+DP132+DP133+DP136+DP140+DP143+DP146+DP149+DP150+DP151+DP152+DP155+DP158+DP159+DP160+DP163+DP165+DP168+DP169+DP172+DP173+DP175+DP176</f>
        <v>0</v>
      </c>
      <c r="DQ10" s="246"/>
      <c r="DR10" s="248">
        <f>DR13+DR16+DR19+DR20+DR21+DR24+DR25+DR28+DR29+DR32+DR33+DR34+DR35+DR36+DR37+DR40+DR41+DR44+DR45+DR48+DR51+DR52+DR55+DR56+DR57+DR60+DR63+DR66+DR67+DR70+DR71+DR74+DR75+DR78+DR81+DR85+DR88+DR89+DR90+DR91+DR92+DR93+DR96+DR99+DR100+DR101+DR104+DR105+DR106+DR109+DR110+DR111+DR112+DR113+DR114+DR115+DR116+DR117+DR118+DR119+DR120+DR123+DR126+DR130+DR131+DR132+DR133+DR136+DR140+DR143+DR146+DR149+DR150+DR151+DR152+DR155+DR158+DR159+DR160+DR163+DR165+DR168+DR169+DR172+DR173+DR175+DR176</f>
        <v>0</v>
      </c>
      <c r="DS10" s="248">
        <f>DS13+DS16+DS19+DS20+DS21+DS24+DS25+DS28+DS29+DS32+DS33+DS34+DS35+DS36+DS37+DS40+DS41+DS44+DS45+DS48+DS51+DS52+DS55+DS56+DS57+DS60+DS63+DS66+DS67+DS70+DS71+DS74+DS75+DS78+DS81+DS85+DS88+DS89+DS90+DS91+DS92+DS93+DS96+DS99+DS100+DS101+DS104+DS105+DS106+DS109+DS110+DS111+DS112+DS113+DS114+DS115+DS116+DS117+DS118+DS119+DS120+DS123+DS126+DS130+DS131+DS132+DS133+DS136+DS140+DS143+DS146+DS149+DS150+DS151+DS152+DS155+DS158+DS159+DS160+DS163+DS165+DS168+DS169+DS172+DS173+DS175+DS176</f>
        <v>0</v>
      </c>
      <c r="DT10" s="246"/>
      <c r="DU10" s="248">
        <f>DU13+DU16+DU19+DU20+DU21+DU24+DU25+DU28+DU29+DU32+DU33+DU34+DU35+DU36+DU37+DU40+DU41+DU44+DU45+DU48+DU51+DU52+DU55+DU56+DU57+DU60+DU63+DU66+DU67+DU70+DU71+DU74+DU75+DU78+DU81+DU85+DU88+DU89+DU90+DU91+DU92+DU93+DU96+DU99+DU100+DU101+DU104+DU105+DU106+DU109+DU110+DU111+DU112+DU113+DU114+DU115+DU116+DU117+DU118+DU119+DU120+DU123+DU126+DU130+DU131+DU132+DU133+DU136+DU140+DU143+DU146+DU149+DU150+DU151+DU152+DU155+DU158+DU159+DU160+DU163+DU165+DU168+DU169+DU172+DU173+DU175+DU176</f>
        <v>76900</v>
      </c>
      <c r="DV10" s="248">
        <f>DV13+DV16+DV19+DV20+DV21+DV24+DV25+DV28+DV29+DV32+DV33+DV34+DV35+DV36+DV37+DV40+DV41+DV44+DV45+DV48+DV51+DV52+DV55+DV56+DV57+DV60+DV63+DV66+DV67+DV70+DV71+DV74+DV75+DV78+DV81+DV85+DV88+DV89+DV90+DV91+DV92+DV93+DV96+DV99+DV100+DV101+DV104+DV105+DV106+DV109+DV110+DV111+DV112+DV113+DV114+DV115+DV116+DV117+DV118+DV119+DV120+DV123+DV126+DV130+DV131+DV132+DV133+DV136+DV140+DV143+DV146+DV149+DV150+DV151+DV152+DV155+DV158+DV159+DV160+DV163+DV165+DV168+DV169+DV172+DV173+DV175+DV176</f>
        <v>24260.697500000002</v>
      </c>
      <c r="DW10" s="246">
        <f t="shared" ref="DW9:DW10" si="44">DV10/DU10*100</f>
        <v>31.548371261378417</v>
      </c>
      <c r="DX10" s="248">
        <f>DX13+DX16+DX19+DX20+DX21+DX24+DX25+DX28+DX29+DX32+DX33+DX34+DX35+DX36+DX37+DX40+DX41+DX44+DX45+DX48+DX51+DX52+DX55+DX56+DX57+DX60+DX63+DX66+DX67+DX70+DX71+DX74+DX75+DX78+DX81+DX85+DX88+DX89+DX90+DX91+DX92+DX93+DX96+DX99+DX100+DX101+DX104+DX105+DX106+DX109+DX110+DX111+DX112+DX113+DX114+DX115+DX116+DX117+DX118+DX119+DX120+DX123+DX126+DX130+DX131+DX132+DX133+DX136+DX140+DX143+DX146+DX149+DX150+DX151+DX152+DX155+DX158+DX159+DX160+DX163+DX165+DX168+DX169+DX172+DX173+DX175+DX176</f>
        <v>59.5</v>
      </c>
      <c r="DY10" s="248">
        <f>DY13+DY16+DY19+DY20+DY21+DY24+DY25+DY28+DY29+DY32+DY33+DY34+DY35+DY36+DY37+DY40+DY41+DY44+DY45+DY48+DY51+DY52+DY55+DY56+DY57+DY60+DY63+DY66+DY67+DY70+DY71+DY74+DY75+DY78+DY81+DY85+DY88+DY89+DY90+DY91+DY92+DY93+DY96+DY99+DY100+DY101+DY104+DY105+DY106+DY109+DY110+DY111+DY112+DY113+DY114+DY115+DY116+DY117+DY118+DY119+DY120+DY123+DY126+DY130+DY131+DY132+DY133+DY136+DY140+DY143+DY146+DY149+DY150+DY151+DY152+DY155+DY158+DY159+DY160+DY163+DY165+DY168+DY169+DY172+DY173+DY175+DY176</f>
        <v>59.5</v>
      </c>
      <c r="DZ10" s="246">
        <f t="shared" ref="DZ9:DZ10" si="45">DY10/DX10*100</f>
        <v>100</v>
      </c>
      <c r="EA10" s="248">
        <f>EA13+EA16+EA19+EA20+EA21+EA24+EA25+EA28+EA29+EA32+EA33+EA34+EA35+EA36+EA37+EA40+EA41+EA44+EA45+EA48+EA51+EA52+EA55+EA56+EA57+EA60+EA63+EA66+EA67+EA70+EA71+EA74+EA75+EA78+EA81+EA85+EA88+EA89+EA90+EA91+EA92+EA93+EA96+EA99+EA100+EA101+EA104+EA105+EA106+EA109+EA110+EA111+EA112+EA113+EA114+EA115+EA116+EA117+EA118+EA119+EA120+EA123+EA126+EA130+EA131+EA132+EA133+EA136+EA140+EA143+EA146+EA149+EA150+EA151+EA152+EA155+EA158+EA159+EA160+EA163+EA165+EA168+EA169+EA172+EA173+EA175+EA176</f>
        <v>0</v>
      </c>
      <c r="EB10" s="248">
        <f>EB13+EB16+EB19+EB20+EB21+EB24+EB25+EB28+EB29+EB32+EB33+EB34+EB35+EB36+EB37+EB40+EB41+EB44+EB45+EB48+EB51+EB52+EB55+EB56+EB57+EB60+EB63+EB66+EB67+EB70+EB71+EB74+EB75+EB78+EB81+EB85+EB88+EB89+EB90+EB91+EB92+EB93+EB96+EB99+EB100+EB101+EB104+EB105+EB106+EB109+EB110+EB111+EB112+EB113+EB114+EB115+EB116+EB117+EB118+EB119+EB120+EB123+EB126+EB130+EB131+EB132+EB133+EB136+EB140+EB143+EB146+EB149+EB150+EB151+EB152+EB155+EB158+EB159+EB160+EB163+EB165+EB168+EB169+EB172+EB173+EB175+EB176</f>
        <v>0</v>
      </c>
      <c r="EC10" s="246"/>
      <c r="ED10" s="248">
        <f>ED13+ED16+ED19+ED20+ED21+ED24+ED25+ED28+ED29+ED32+ED33+ED34+ED35+ED36+ED37+ED40+ED41+ED44+ED45+ED48+ED51+ED52+ED55+ED56+ED57+ED60+ED63+ED66+ED67+ED70+ED71+ED74+ED75+ED78+ED81+ED85+ED88+ED89+ED90+ED91+ED92+ED93+ED96+ED99+ED100+ED101+ED104+ED105+ED106+ED109+ED110+ED111+ED112+ED113+ED114+ED115+ED116+ED117+ED118+ED119+ED120+ED123+ED126+ED130+ED131+ED132+ED133+ED136+ED140+ED143+ED146+ED149+ED150+ED151+ED152+ED155+ED158+ED159+ED160+ED163+ED165+ED168+ED169+ED172+ED173+ED175+ED176</f>
        <v>2590.5</v>
      </c>
      <c r="EE10" s="248">
        <f>EE13+EE16+EE19+EE20+EE21+EE24+EE25+EE28+EE29+EE32+EE33+EE34+EE35+EE36+EE37+EE40+EE41+EE44+EE45+EE48+EE51+EE52+EE55+EE56+EE57+EE60+EE63+EE66+EE67+EE70+EE71+EE74+EE75+EE78+EE81+EE85+EE88+EE89+EE90+EE91+EE92+EE93+EE96+EE99+EE100+EE101+EE104+EE105+EE106+EE109+EE110+EE111+EE112+EE113+EE114+EE115+EE116+EE117+EE118+EE119+EE120+EE123+EE126+EE130+EE131+EE132+EE133+EE136+EE140+EE143+EE146+EE149+EE150+EE151+EE152+EE155+EE158+EE159+EE160+EE163+EE165+EE168+EE169+EE172+EE173+EE175+EE176</f>
        <v>2590.5</v>
      </c>
      <c r="EF10" s="246">
        <f>EE10/ED10*100</f>
        <v>100</v>
      </c>
      <c r="EG10" s="248">
        <f>EG13+EG16+EG19+EG20+EG21+EG24+EG25+EG28+EG29+EG32+EG33+EG34+EG35+EG36+EG37+EG40+EG41+EG44+EG45+EG48+EG51+EG52+EG55+EG56+EG57+EG60+EG63+EG66+EG67+EG70+EG71+EG74+EG75+EG78+EG81+EG85+EG88+EG89+EG90+EG91+EG92+EG93+EG96+EG99+EG100+EG101+EG104+EG105+EG106+EG109+EG110+EG111+EG112+EG113+EG114+EG115+EG116+EG117+EG118+EG119+EG120+EG123+EG126+EG130+EG131+EG132+EG133+EG136+EG140+EG143+EG146+EG149+EG150+EG151+EG152+EG155+EG158+EG159+EG160+EG163+EG165+EG168+EG169+EG172+EG173+EG175+EG176</f>
        <v>0</v>
      </c>
      <c r="EH10" s="248">
        <f>EH13+EH16+EH19+EH20+EH21+EH24+EH25+EH28+EH29+EH32+EH33+EH34+EH35+EH36+EH37+EH40+EH41+EH44+EH45+EH48+EH51+EH52+EH55+EH56+EH57+EH60+EH63+EH66+EH67+EH70+EH71+EH74+EH75+EH78+EH81+EH85+EH88+EH89+EH90+EH91+EH92+EH93+EH96+EH99+EH100+EH101+EH104+EH105+EH106+EH109+EH110+EH111+EH112+EH113+EH114+EH115+EH116+EH117+EH118+EH119+EH120+EH123+EH126+EH130+EH131+EH132+EH133+EH136+EH140+EH143+EH146+EH149+EH150+EH151+EH152+EH155+EH158+EH159+EH160+EH163+EH165+EH168+EH169+EH172+EH173+EH175+EH176</f>
        <v>0</v>
      </c>
      <c r="EI10" s="246"/>
      <c r="EJ10" s="248">
        <f>EJ13+EJ16+EJ19+EJ20+EJ21+EJ24+EJ25+EJ28+EJ29+EJ32+EJ33+EJ34+EJ35+EJ36+EJ37+EJ40+EJ41+EJ44+EJ45+EJ48+EJ51+EJ52+EJ55+EJ56+EJ57+EJ60+EJ63+EJ66+EJ67+EJ70+EJ71+EJ74+EJ75+EJ78+EJ81+EJ85+EJ88+EJ89+EJ90+EJ91+EJ92+EJ93+EJ96+EJ99+EJ100+EJ101+EJ104+EJ105+EJ106+EJ109+EJ110+EJ111+EJ112+EJ113+EJ114+EJ115+EJ116+EJ117+EJ118+EJ119+EJ120+EJ123+EJ126+EJ130+EJ131+EJ132+EJ133+EJ136+EJ140+EJ143+EJ146+EJ149+EJ150+EJ151+EJ152+EJ155+EJ158+EJ159+EJ160+EJ163+EJ165+EJ168+EJ169+EJ172+EJ173+EJ175+EJ176</f>
        <v>0</v>
      </c>
      <c r="EK10" s="248">
        <f>EK13+EK16+EK19+EK20+EK21+EK24+EK25+EK28+EK29+EK32+EK33+EK34+EK35+EK36+EK37+EK40+EK41+EK44+EK45+EK48+EK51+EK52+EK55+EK56+EK57+EK60+EK63+EK66+EK67+EK70+EK71+EK74+EK75+EK78+EK81+EK85+EK88+EK89+EK90+EK91+EK92+EK93+EK96+EK99+EK100+EK101+EK104+EK105+EK106+EK109+EK110+EK111+EK112+EK113+EK114+EK115+EK116+EK117+EK118+EK119+EK120+EK123+EK126+EK130+EK131+EK132+EK133+EK136+EK140+EK143+EK146+EK149+EK150+EK151+EK152+EK155+EK158+EK159+EK160+EK163+EK165+EK168+EK169+EK172+EK173+EK175+EK176</f>
        <v>0</v>
      </c>
      <c r="EL10" s="246"/>
      <c r="EM10" s="248">
        <f>EM13+EM16+EM19+EM20+EM21+EM24+EM25+EM28+EM29+EM32+EM33+EM34+EM35+EM36+EM37+EM40+EM41+EM44+EM45+EM48+EM51+EM52+EM55+EM56+EM57+EM60+EM63+EM66+EM67+EM70+EM71+EM74+EM75+EM78+EM81+EM85+EM88+EM89+EM90+EM91+EM92+EM93+EM96+EM99+EM100+EM101+EM104+EM105+EM106+EM109+EM110+EM111+EM112+EM113+EM114+EM115+EM116+EM117+EM118+EM119+EM120+EM123+EM126+EM130+EM131+EM132+EM133+EM136+EM140+EM143+EM146+EM149+EM150+EM151+EM152+EM155+EM158+EM159+EM160+EM163+EM165+EM168+EM169+EM172+EM173+EM175+EM176</f>
        <v>0</v>
      </c>
      <c r="EN10" s="248">
        <f>EN13+EN16+EN19+EN20+EN21+EN24+EN25+EN28+EN29+EN32+EN33+EN34+EN35+EN36+EN37+EN40+EN41+EN44+EN45+EN48+EN51+EN52+EN55+EN56+EN57+EN60+EN63+EN66+EN67+EN70+EN71+EN74+EN75+EN78+EN81+EN85+EN88+EN89+EN90+EN91+EN92+EN93+EN96+EN99+EN100+EN101+EN104+EN105+EN106+EN109+EN110+EN111+EN112+EN113+EN114+EN115+EN116+EN117+EN118+EN119+EN120+EN123+EN126+EN130+EN131+EN132+EN133+EN136+EN140+EN143+EN146+EN149+EN150+EN151+EN152+EN155+EN158+EN159+EN160+EN163+EN165+EN168+EN169+EN172+EN173+EN175+EN176</f>
        <v>0</v>
      </c>
      <c r="EO10" s="246"/>
      <c r="EP10" s="248">
        <f>EP13+EP16+EP19+EP20+EP21+EP24+EP25+EP28+EP29+EP32+EP33+EP34+EP35+EP36+EP37+EP40+EP41+EP44+EP45+EP48+EP51+EP52+EP55+EP56+EP57+EP60+EP63+EP66+EP67+EP70+EP71+EP74+EP75+EP78+EP81+EP85+EP88+EP89+EP90+EP91+EP92+EP93+EP96+EP99+EP100+EP101+EP104+EP105+EP106+EP109+EP110+EP111+EP112+EP113+EP114+EP115+EP116+EP117+EP118+EP119+EP120+EP123+EP126+EP130+EP131+EP132+EP133+EP136+EP140+EP143+EP146+EP149+EP150+EP151+EP152+EP155+EP158+EP159+EP160+EP163+EP165+EP168+EP169+EP172+EP173+EP175+EP176</f>
        <v>0</v>
      </c>
      <c r="EQ10" s="248">
        <f>EQ13+EQ16+EQ19+EQ20+EQ21+EQ24+EQ25+EQ28+EQ29+EQ32+EQ33+EQ34+EQ35+EQ36+EQ37+EQ40+EQ41+EQ44+EQ45+EQ48+EQ51+EQ52+EQ55+EQ56+EQ57+EQ60+EQ63+EQ66+EQ67+EQ70+EQ71+EQ74+EQ75+EQ78+EQ81+EQ85+EQ88+EQ89+EQ90+EQ91+EQ92+EQ93+EQ96+EQ99+EQ100+EQ101+EQ104+EQ105+EQ106+EQ109+EQ110+EQ111+EQ112+EQ113+EQ114+EQ115+EQ116+EQ117+EQ118+EQ119+EQ120+EQ123+EQ126+EQ130+EQ131+EQ132+EQ133+EQ136+EQ140+EQ143+EQ146+EQ149+EQ150+EQ151+EQ152+EQ155+EQ158+EQ159+EQ160+EQ163+EQ165+EQ168+EQ169+EQ172+EQ173+EQ175+EQ176</f>
        <v>0</v>
      </c>
      <c r="ER10" s="246"/>
    </row>
    <row r="11" spans="1:148" s="32" customFormat="1" ht="31.5" x14ac:dyDescent="0.25">
      <c r="A11" s="148" t="s">
        <v>260</v>
      </c>
      <c r="B11" s="103">
        <f t="shared" si="21"/>
        <v>30380.75</v>
      </c>
      <c r="C11" s="103">
        <f t="shared" si="21"/>
        <v>17177.841079999998</v>
      </c>
      <c r="D11" s="92">
        <f t="shared" ref="D11:D181" si="46">C11/B11*100</f>
        <v>56.541859829003563</v>
      </c>
      <c r="E11" s="91">
        <f t="shared" ref="E11:AJ11" si="47">E12+E13</f>
        <v>7487</v>
      </c>
      <c r="F11" s="91">
        <f t="shared" si="47"/>
        <v>5281.4648699999998</v>
      </c>
      <c r="G11" s="92">
        <f>F11/E11*100</f>
        <v>70.541804060371305</v>
      </c>
      <c r="H11" s="91">
        <f t="shared" si="47"/>
        <v>0</v>
      </c>
      <c r="I11" s="91">
        <f t="shared" si="47"/>
        <v>0</v>
      </c>
      <c r="J11" s="92"/>
      <c r="K11" s="91">
        <f t="shared" si="47"/>
        <v>0</v>
      </c>
      <c r="L11" s="91">
        <f t="shared" si="47"/>
        <v>0</v>
      </c>
      <c r="M11" s="91">
        <f t="shared" si="47"/>
        <v>0</v>
      </c>
      <c r="N11" s="91">
        <f t="shared" si="47"/>
        <v>0</v>
      </c>
      <c r="O11" s="91">
        <f t="shared" si="47"/>
        <v>0</v>
      </c>
      <c r="P11" s="91">
        <f t="shared" si="47"/>
        <v>0</v>
      </c>
      <c r="Q11" s="91">
        <f t="shared" si="47"/>
        <v>1456.9</v>
      </c>
      <c r="R11" s="91">
        <f t="shared" si="47"/>
        <v>828.4</v>
      </c>
      <c r="S11" s="91">
        <f t="shared" ref="S11:S17" si="48">R11/Q11*100</f>
        <v>56.860457135012702</v>
      </c>
      <c r="T11" s="91">
        <f t="shared" si="47"/>
        <v>330.5</v>
      </c>
      <c r="U11" s="91">
        <f t="shared" si="47"/>
        <v>279</v>
      </c>
      <c r="V11" s="91">
        <f>U11/T11*100</f>
        <v>84.41754916792739</v>
      </c>
      <c r="W11" s="91">
        <f t="shared" ref="W11:X11" si="49">W12+W13</f>
        <v>1169.5999999999999</v>
      </c>
      <c r="X11" s="91">
        <f t="shared" si="49"/>
        <v>1135.3693899999998</v>
      </c>
      <c r="Y11" s="91">
        <f>X11/W11*100</f>
        <v>97.073306258549934</v>
      </c>
      <c r="Z11" s="91">
        <f t="shared" ref="Z11:AA11" si="50">Z12+Z13</f>
        <v>1004</v>
      </c>
      <c r="AA11" s="91">
        <f t="shared" si="50"/>
        <v>720.85681999999997</v>
      </c>
      <c r="AB11" s="91">
        <f>AA11/Z11*100</f>
        <v>71.79848804780876</v>
      </c>
      <c r="AC11" s="91">
        <f t="shared" ref="AC11:AD11" si="51">AC12+AC13</f>
        <v>0</v>
      </c>
      <c r="AD11" s="91">
        <f t="shared" si="51"/>
        <v>0</v>
      </c>
      <c r="AE11" s="91"/>
      <c r="AF11" s="91">
        <f t="shared" si="47"/>
        <v>0</v>
      </c>
      <c r="AG11" s="91">
        <f t="shared" si="47"/>
        <v>0</v>
      </c>
      <c r="AH11" s="91">
        <f t="shared" si="47"/>
        <v>0</v>
      </c>
      <c r="AI11" s="91">
        <f t="shared" si="47"/>
        <v>0</v>
      </c>
      <c r="AJ11" s="91">
        <f t="shared" si="47"/>
        <v>0</v>
      </c>
      <c r="AK11" s="91">
        <f t="shared" ref="AK11:AM11" si="52">AK12+AK13</f>
        <v>0</v>
      </c>
      <c r="AL11" s="91">
        <f t="shared" si="52"/>
        <v>5000</v>
      </c>
      <c r="AM11" s="91">
        <f t="shared" si="52"/>
        <v>5000</v>
      </c>
      <c r="AN11" s="91">
        <f>AM11/AL11*100</f>
        <v>100</v>
      </c>
      <c r="AO11" s="91">
        <f t="shared" ref="AO11:AP11" si="53">AO12+AO13</f>
        <v>1400</v>
      </c>
      <c r="AP11" s="91">
        <f t="shared" si="53"/>
        <v>1400</v>
      </c>
      <c r="AQ11" s="91">
        <f>AP11/AO11*100</f>
        <v>100</v>
      </c>
      <c r="AR11" s="91">
        <f t="shared" ref="AR11:AS11" si="54">AR12+AR13</f>
        <v>0</v>
      </c>
      <c r="AS11" s="91">
        <f t="shared" si="54"/>
        <v>0</v>
      </c>
      <c r="AT11" s="91"/>
      <c r="AU11" s="91">
        <f t="shared" ref="AU11:AV11" si="55">AU12+AU13</f>
        <v>0</v>
      </c>
      <c r="AV11" s="91">
        <f t="shared" si="55"/>
        <v>0</v>
      </c>
      <c r="AW11" s="91"/>
      <c r="AX11" s="91">
        <f t="shared" ref="AX11:AY11" si="56">AX12+AX13</f>
        <v>0</v>
      </c>
      <c r="AY11" s="91">
        <f t="shared" si="56"/>
        <v>0</v>
      </c>
      <c r="AZ11" s="91"/>
      <c r="BA11" s="91">
        <f t="shared" ref="BA11:BB11" si="57">BA12+BA13</f>
        <v>0</v>
      </c>
      <c r="BB11" s="91">
        <f t="shared" si="57"/>
        <v>0</v>
      </c>
      <c r="BC11" s="91"/>
      <c r="BD11" s="91">
        <f t="shared" ref="BD11:BE11" si="58">BD12+BD13</f>
        <v>0</v>
      </c>
      <c r="BE11" s="91">
        <f t="shared" si="58"/>
        <v>0</v>
      </c>
      <c r="BF11" s="91"/>
      <c r="BG11" s="91">
        <f t="shared" ref="BG11:BH11" si="59">BG12+BG13</f>
        <v>2232.75</v>
      </c>
      <c r="BH11" s="91">
        <f t="shared" si="59"/>
        <v>2232.75</v>
      </c>
      <c r="BI11" s="91">
        <f>BH11/BG11*100</f>
        <v>100</v>
      </c>
      <c r="BJ11" s="91">
        <f t="shared" ref="BJ11:BK11" si="60">BJ12+BJ13</f>
        <v>0</v>
      </c>
      <c r="BK11" s="91">
        <f t="shared" si="60"/>
        <v>0</v>
      </c>
      <c r="BL11" s="91"/>
      <c r="BM11" s="91">
        <f t="shared" ref="BM11:BN11" si="61">BM12+BM13</f>
        <v>0</v>
      </c>
      <c r="BN11" s="91">
        <f t="shared" si="61"/>
        <v>0</v>
      </c>
      <c r="BO11" s="91"/>
      <c r="BP11" s="91">
        <f t="shared" ref="BP11:BQ11" si="62">BP12+BP13</f>
        <v>0</v>
      </c>
      <c r="BQ11" s="91">
        <f t="shared" si="62"/>
        <v>0</v>
      </c>
      <c r="BR11" s="91"/>
      <c r="BS11" s="91">
        <f t="shared" ref="BS11:BT11" si="63">BS12+BS13</f>
        <v>10000</v>
      </c>
      <c r="BT11" s="91">
        <f t="shared" si="63"/>
        <v>0</v>
      </c>
      <c r="BU11" s="91">
        <f>BT11/BS11*100</f>
        <v>0</v>
      </c>
      <c r="BV11" s="91">
        <f t="shared" ref="BV11:BW11" si="64">BV12+BV13</f>
        <v>0</v>
      </c>
      <c r="BW11" s="91">
        <f t="shared" si="64"/>
        <v>0</v>
      </c>
      <c r="BX11" s="91"/>
      <c r="BY11" s="91">
        <f t="shared" ref="BY11:CI11" si="65">BY12+BY13</f>
        <v>0</v>
      </c>
      <c r="BZ11" s="91">
        <f t="shared" si="65"/>
        <v>0</v>
      </c>
      <c r="CA11" s="91">
        <f t="shared" si="65"/>
        <v>0</v>
      </c>
      <c r="CB11" s="91">
        <f t="shared" si="65"/>
        <v>0</v>
      </c>
      <c r="CC11" s="91">
        <f t="shared" si="65"/>
        <v>0</v>
      </c>
      <c r="CD11" s="91">
        <f t="shared" si="65"/>
        <v>0</v>
      </c>
      <c r="CE11" s="91">
        <f t="shared" si="65"/>
        <v>0</v>
      </c>
      <c r="CF11" s="91">
        <f t="shared" si="65"/>
        <v>0</v>
      </c>
      <c r="CG11" s="91">
        <f t="shared" si="65"/>
        <v>0</v>
      </c>
      <c r="CH11" s="91">
        <f t="shared" si="65"/>
        <v>0</v>
      </c>
      <c r="CI11" s="91">
        <f t="shared" si="65"/>
        <v>0</v>
      </c>
      <c r="CJ11" s="91"/>
      <c r="CK11" s="91">
        <f t="shared" ref="CK11:CL11" si="66">CK12+CK13</f>
        <v>0</v>
      </c>
      <c r="CL11" s="91">
        <f t="shared" si="66"/>
        <v>0</v>
      </c>
      <c r="CM11" s="91"/>
      <c r="CN11" s="91">
        <f t="shared" ref="CN11:CO11" si="67">CN12+CN13</f>
        <v>0</v>
      </c>
      <c r="CO11" s="91">
        <f t="shared" si="67"/>
        <v>0</v>
      </c>
      <c r="CP11" s="91"/>
      <c r="CQ11" s="91">
        <f t="shared" ref="CQ11:CR11" si="68">CQ12+CQ13</f>
        <v>0</v>
      </c>
      <c r="CR11" s="91">
        <f t="shared" si="68"/>
        <v>0</v>
      </c>
      <c r="CS11" s="91"/>
      <c r="CT11" s="91">
        <f t="shared" ref="CT11:CU11" si="69">CT12+CT13</f>
        <v>90</v>
      </c>
      <c r="CU11" s="91">
        <f t="shared" si="69"/>
        <v>90</v>
      </c>
      <c r="CV11" s="91">
        <f>CU11/CT11*100</f>
        <v>100</v>
      </c>
      <c r="CW11" s="91">
        <f t="shared" ref="CW11:CX11" si="70">CW12+CW13</f>
        <v>175</v>
      </c>
      <c r="CX11" s="91">
        <f t="shared" si="70"/>
        <v>175</v>
      </c>
      <c r="CY11" s="91">
        <f>CX11/CW11*100</f>
        <v>100</v>
      </c>
      <c r="CZ11" s="91">
        <f t="shared" ref="CZ11:DA11" si="71">CZ12+CZ13</f>
        <v>0</v>
      </c>
      <c r="DA11" s="91">
        <f t="shared" si="71"/>
        <v>0</v>
      </c>
      <c r="DB11" s="91"/>
      <c r="DC11" s="91">
        <f t="shared" ref="DC11:DD11" si="72">DC12+DC13</f>
        <v>0</v>
      </c>
      <c r="DD11" s="91">
        <f t="shared" si="72"/>
        <v>0</v>
      </c>
      <c r="DE11" s="91"/>
      <c r="DF11" s="91">
        <f t="shared" ref="DF11:DG11" si="73">DF12+DF13</f>
        <v>0</v>
      </c>
      <c r="DG11" s="91">
        <f t="shared" si="73"/>
        <v>0</v>
      </c>
      <c r="DH11" s="91"/>
      <c r="DI11" s="91">
        <f t="shared" ref="DI11:DJ11" si="74">DI12+DI13</f>
        <v>0</v>
      </c>
      <c r="DJ11" s="91">
        <f t="shared" si="74"/>
        <v>0</v>
      </c>
      <c r="DK11" s="91"/>
      <c r="DL11" s="91">
        <f t="shared" ref="DL11:DM11" si="75">DL12+DL13</f>
        <v>0</v>
      </c>
      <c r="DM11" s="91">
        <f t="shared" si="75"/>
        <v>0</v>
      </c>
      <c r="DN11" s="91"/>
      <c r="DO11" s="91">
        <f t="shared" ref="DO11:DP11" si="76">DO12+DO13</f>
        <v>0</v>
      </c>
      <c r="DP11" s="91">
        <f t="shared" si="76"/>
        <v>0</v>
      </c>
      <c r="DQ11" s="91"/>
      <c r="DR11" s="91">
        <f t="shared" ref="DR11:DS11" si="77">DR12+DR13</f>
        <v>0</v>
      </c>
      <c r="DS11" s="91">
        <f t="shared" si="77"/>
        <v>0</v>
      </c>
      <c r="DT11" s="91"/>
      <c r="DU11" s="91">
        <f t="shared" ref="DU11:DV11" si="78">DU12+DU13</f>
        <v>0</v>
      </c>
      <c r="DV11" s="91">
        <f t="shared" si="78"/>
        <v>0</v>
      </c>
      <c r="DW11" s="91"/>
      <c r="DX11" s="91">
        <f t="shared" ref="DX11:DY11" si="79">DX12+DX13</f>
        <v>0</v>
      </c>
      <c r="DY11" s="91">
        <f t="shared" si="79"/>
        <v>0</v>
      </c>
      <c r="DZ11" s="91"/>
      <c r="EA11" s="91">
        <f t="shared" ref="EA11:EB11" si="80">EA12+EA13</f>
        <v>35</v>
      </c>
      <c r="EB11" s="91">
        <f t="shared" si="80"/>
        <v>35</v>
      </c>
      <c r="EC11" s="91">
        <f t="shared" ref="EC11:EC12" si="81">EB11/EA11*100</f>
        <v>100</v>
      </c>
      <c r="ED11" s="91">
        <f t="shared" ref="ED11:EE11" si="82">ED12+ED13</f>
        <v>0</v>
      </c>
      <c r="EE11" s="91">
        <f t="shared" si="82"/>
        <v>0</v>
      </c>
      <c r="EF11" s="91"/>
      <c r="EG11" s="91">
        <f t="shared" ref="EG11:EH11" si="83">EG12+EG13</f>
        <v>0</v>
      </c>
      <c r="EH11" s="91">
        <f t="shared" si="83"/>
        <v>0</v>
      </c>
      <c r="EI11" s="91"/>
      <c r="EJ11" s="91">
        <f t="shared" ref="EJ11:EK11" si="84">EJ12+EJ13</f>
        <v>0</v>
      </c>
      <c r="EK11" s="91">
        <f t="shared" si="84"/>
        <v>0</v>
      </c>
      <c r="EL11" s="91"/>
      <c r="EM11" s="91">
        <f t="shared" ref="EM11:EN11" si="85">EM12+EM13</f>
        <v>0</v>
      </c>
      <c r="EN11" s="91">
        <f t="shared" si="85"/>
        <v>0</v>
      </c>
      <c r="EO11" s="91"/>
      <c r="EP11" s="91">
        <f t="shared" ref="EP11:EQ11" si="86">EP12+EP13</f>
        <v>0</v>
      </c>
      <c r="EQ11" s="91">
        <f t="shared" si="86"/>
        <v>0</v>
      </c>
      <c r="ER11" s="91"/>
    </row>
    <row r="12" spans="1:148" s="31" customFormat="1" ht="31.5" x14ac:dyDescent="0.25">
      <c r="A12" s="145" t="s">
        <v>259</v>
      </c>
      <c r="B12" s="94">
        <f t="shared" si="21"/>
        <v>20380.75</v>
      </c>
      <c r="C12" s="94">
        <f t="shared" si="21"/>
        <v>17177.841079999998</v>
      </c>
      <c r="D12" s="78">
        <f t="shared" si="46"/>
        <v>84.284636630153443</v>
      </c>
      <c r="E12" s="78">
        <v>7487</v>
      </c>
      <c r="F12" s="78">
        <v>5281.4648699999998</v>
      </c>
      <c r="G12" s="78">
        <f>F12/E12*100</f>
        <v>70.541804060371305</v>
      </c>
      <c r="H12" s="78"/>
      <c r="I12" s="78"/>
      <c r="J12" s="92"/>
      <c r="K12" s="78"/>
      <c r="L12" s="78"/>
      <c r="M12" s="78"/>
      <c r="N12" s="78"/>
      <c r="O12" s="78"/>
      <c r="P12" s="74"/>
      <c r="Q12" s="78">
        <v>1456.9</v>
      </c>
      <c r="R12" s="78">
        <v>828.4</v>
      </c>
      <c r="S12" s="74">
        <f t="shared" si="48"/>
        <v>56.860457135012702</v>
      </c>
      <c r="T12" s="78">
        <v>330.5</v>
      </c>
      <c r="U12" s="78">
        <v>279</v>
      </c>
      <c r="V12" s="74">
        <f t="shared" ref="V12:V73" si="87">U12/T12*100</f>
        <v>84.41754916792739</v>
      </c>
      <c r="W12" s="255">
        <v>1169.5999999999999</v>
      </c>
      <c r="X12" s="256">
        <v>1135.3693899999998</v>
      </c>
      <c r="Y12" s="74">
        <f t="shared" ref="Y12" si="88">X12/W12*100</f>
        <v>97.073306258549934</v>
      </c>
      <c r="Z12" s="255">
        <v>1004</v>
      </c>
      <c r="AA12" s="289">
        <v>720.85681999999997</v>
      </c>
      <c r="AB12" s="74">
        <f t="shared" ref="AB12" si="89">AA12/Z12*100</f>
        <v>71.79848804780876</v>
      </c>
      <c r="AC12" s="255"/>
      <c r="AD12" s="255"/>
      <c r="AE12" s="74"/>
      <c r="AF12" s="78"/>
      <c r="AG12" s="78"/>
      <c r="AH12" s="74"/>
      <c r="AI12" s="78"/>
      <c r="AJ12" s="78"/>
      <c r="AK12" s="74"/>
      <c r="AL12" s="78">
        <v>5000</v>
      </c>
      <c r="AM12" s="78">
        <v>5000</v>
      </c>
      <c r="AN12" s="74">
        <f>AM12/AL12*100</f>
        <v>100</v>
      </c>
      <c r="AO12" s="255">
        <v>1400</v>
      </c>
      <c r="AP12" s="255">
        <v>1400</v>
      </c>
      <c r="AQ12" s="74">
        <f t="shared" ref="AQ12" si="90">AP12/AO12*100</f>
        <v>100</v>
      </c>
      <c r="AR12" s="255"/>
      <c r="AS12" s="255"/>
      <c r="AT12" s="74"/>
      <c r="AU12" s="255"/>
      <c r="AV12" s="255"/>
      <c r="AW12" s="74"/>
      <c r="AX12" s="255"/>
      <c r="AY12" s="255"/>
      <c r="AZ12" s="74"/>
      <c r="BA12" s="255"/>
      <c r="BB12" s="255"/>
      <c r="BC12" s="74"/>
      <c r="BD12" s="255"/>
      <c r="BE12" s="255"/>
      <c r="BF12" s="74"/>
      <c r="BG12" s="255">
        <v>2232.75</v>
      </c>
      <c r="BH12" s="255">
        <v>2232.75</v>
      </c>
      <c r="BI12" s="74">
        <f>BH12/BG12*100</f>
        <v>100</v>
      </c>
      <c r="BJ12" s="255"/>
      <c r="BK12" s="255"/>
      <c r="BL12" s="74"/>
      <c r="BM12" s="255"/>
      <c r="BN12" s="255"/>
      <c r="BO12" s="74"/>
      <c r="BP12" s="255"/>
      <c r="BQ12" s="255"/>
      <c r="BR12" s="74"/>
      <c r="BS12" s="78"/>
      <c r="BT12" s="78"/>
      <c r="BU12" s="74"/>
      <c r="BV12" s="78"/>
      <c r="BW12" s="78"/>
      <c r="BX12" s="74"/>
      <c r="BY12" s="78"/>
      <c r="BZ12" s="78"/>
      <c r="CA12" s="74"/>
      <c r="CB12" s="78"/>
      <c r="CC12" s="78"/>
      <c r="CD12" s="74"/>
      <c r="CE12" s="78"/>
      <c r="CF12" s="78"/>
      <c r="CG12" s="74"/>
      <c r="CH12" s="78"/>
      <c r="CI12" s="78"/>
      <c r="CJ12" s="74"/>
      <c r="CK12" s="78"/>
      <c r="CL12" s="78"/>
      <c r="CM12" s="74"/>
      <c r="CN12" s="255"/>
      <c r="CO12" s="322"/>
      <c r="CP12" s="74"/>
      <c r="CQ12" s="255"/>
      <c r="CR12" s="322"/>
      <c r="CS12" s="74"/>
      <c r="CT12" s="255">
        <v>90</v>
      </c>
      <c r="CU12" s="255">
        <v>90</v>
      </c>
      <c r="CV12" s="74">
        <f t="shared" ref="CV12" si="91">CU12/CT12*100</f>
        <v>100</v>
      </c>
      <c r="CW12" s="255">
        <v>175</v>
      </c>
      <c r="CX12" s="255">
        <v>175</v>
      </c>
      <c r="CY12" s="74">
        <f t="shared" ref="CY12" si="92">CX12/CW12*100</f>
        <v>100</v>
      </c>
      <c r="CZ12" s="255"/>
      <c r="DA12" s="255"/>
      <c r="DB12" s="74"/>
      <c r="DC12" s="255"/>
      <c r="DD12" s="255"/>
      <c r="DE12" s="74"/>
      <c r="DF12" s="255"/>
      <c r="DG12" s="255"/>
      <c r="DH12" s="74"/>
      <c r="DI12" s="255"/>
      <c r="DJ12" s="255"/>
      <c r="DK12" s="74"/>
      <c r="DL12" s="255"/>
      <c r="DM12" s="255"/>
      <c r="DN12" s="74"/>
      <c r="DO12" s="255"/>
      <c r="DP12" s="255"/>
      <c r="DQ12" s="74"/>
      <c r="DR12" s="255"/>
      <c r="DS12" s="255"/>
      <c r="DT12" s="74"/>
      <c r="DU12" s="255"/>
      <c r="DV12" s="255"/>
      <c r="DW12" s="74"/>
      <c r="DX12" s="255"/>
      <c r="DY12" s="255"/>
      <c r="DZ12" s="74"/>
      <c r="EA12" s="255">
        <v>35</v>
      </c>
      <c r="EB12" s="255">
        <v>35</v>
      </c>
      <c r="EC12" s="255">
        <f t="shared" si="81"/>
        <v>100</v>
      </c>
      <c r="ED12" s="255"/>
      <c r="EE12" s="255"/>
      <c r="EF12" s="255"/>
      <c r="EG12" s="255"/>
      <c r="EH12" s="255"/>
      <c r="EI12" s="255"/>
      <c r="EJ12" s="255"/>
      <c r="EK12" s="255"/>
      <c r="EL12" s="255"/>
      <c r="EM12" s="255"/>
      <c r="EN12" s="255"/>
      <c r="EO12" s="255"/>
      <c r="EP12" s="255"/>
      <c r="EQ12" s="255"/>
      <c r="ER12" s="255"/>
    </row>
    <row r="13" spans="1:148" s="31" customFormat="1" ht="15.75" x14ac:dyDescent="0.25">
      <c r="A13" s="41" t="s">
        <v>261</v>
      </c>
      <c r="B13" s="94">
        <f t="shared" ref="B13:B76" si="93">E13+H13+K13+N13+Q13+T13+W13+Z13+AC13+AF13+AI13+AL13+AO13+AR13+AU13+AX13+BA13+BD13+BG13+BJ13+BM13+BP13+BS13+BV13+BY13+CB13+CE13+CH13+CK13+CN13+CQ13+CT13+CW13+CZ13+DC13+DF13+DI13+DL13+DO13+DR13+DU13+DX13+EA13+ED13+EG13+EJ13+EM13+EP13</f>
        <v>10000</v>
      </c>
      <c r="C13" s="94">
        <f t="shared" ref="C13:C76" si="94">F13+I13+L13+O13+R13+U13+X13+AA13+AD13+AG13+AJ13+AM13+AP13+AS13+AV13+AY13+BB13+BE13+BH13+BK13+BN13+BQ13+BT13+BW13+BZ13+CC13+CF13+CI13+CL13+CO13+CR13+CU13+CX13+DA13+DD13+DG13+DJ13+DM13+DP13+DS13+DV13+DY13+EB13+EE13+EH13+EK13+EN13+EQ13</f>
        <v>0</v>
      </c>
      <c r="D13" s="91"/>
      <c r="E13" s="91"/>
      <c r="F13" s="91"/>
      <c r="G13" s="78"/>
      <c r="H13" s="91"/>
      <c r="I13" s="91"/>
      <c r="J13" s="92"/>
      <c r="K13" s="91"/>
      <c r="L13" s="91"/>
      <c r="M13" s="91"/>
      <c r="N13" s="91"/>
      <c r="O13" s="91"/>
      <c r="P13" s="91"/>
      <c r="Q13" s="91"/>
      <c r="R13" s="91"/>
      <c r="S13" s="74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74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74">
        <v>10000</v>
      </c>
      <c r="BT13" s="91"/>
      <c r="BU13" s="74">
        <f t="shared" ref="BU13" si="95">BT13/BS13*100</f>
        <v>0</v>
      </c>
      <c r="BV13" s="74"/>
      <c r="BW13" s="91"/>
      <c r="BX13" s="74"/>
      <c r="BY13" s="91"/>
      <c r="BZ13" s="91"/>
      <c r="CA13" s="91"/>
      <c r="CB13" s="91"/>
      <c r="CC13" s="91"/>
      <c r="CD13" s="91"/>
      <c r="CE13" s="91"/>
      <c r="CF13" s="91"/>
      <c r="CG13" s="91"/>
      <c r="CH13" s="74"/>
      <c r="CI13" s="91"/>
      <c r="CJ13" s="74"/>
      <c r="CK13" s="74"/>
      <c r="CL13" s="91"/>
      <c r="CM13" s="74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1"/>
      <c r="DP13" s="91"/>
      <c r="DQ13" s="91"/>
      <c r="DR13" s="91"/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/>
      <c r="EM13" s="91"/>
      <c r="EN13" s="91"/>
      <c r="EO13" s="91"/>
      <c r="EP13" s="91"/>
      <c r="EQ13" s="91"/>
      <c r="ER13" s="91"/>
    </row>
    <row r="14" spans="1:148" s="32" customFormat="1" ht="31.5" x14ac:dyDescent="0.25">
      <c r="A14" s="148" t="s">
        <v>263</v>
      </c>
      <c r="B14" s="103">
        <f t="shared" si="93"/>
        <v>105454.39999999999</v>
      </c>
      <c r="C14" s="103">
        <f t="shared" si="94"/>
        <v>96897.991219999996</v>
      </c>
      <c r="D14" s="92">
        <f t="shared" si="46"/>
        <v>91.886152896417798</v>
      </c>
      <c r="E14" s="91">
        <f t="shared" ref="E14:AJ14" si="96">E15+E16</f>
        <v>0</v>
      </c>
      <c r="F14" s="91">
        <f t="shared" si="96"/>
        <v>0</v>
      </c>
      <c r="G14" s="92"/>
      <c r="H14" s="91">
        <f t="shared" si="96"/>
        <v>0</v>
      </c>
      <c r="I14" s="91">
        <f t="shared" si="96"/>
        <v>0</v>
      </c>
      <c r="J14" s="92"/>
      <c r="K14" s="91">
        <f t="shared" si="96"/>
        <v>0</v>
      </c>
      <c r="L14" s="91">
        <f t="shared" si="96"/>
        <v>0</v>
      </c>
      <c r="M14" s="91">
        <f t="shared" si="96"/>
        <v>0</v>
      </c>
      <c r="N14" s="91">
        <f t="shared" si="96"/>
        <v>70000</v>
      </c>
      <c r="O14" s="91">
        <f t="shared" si="96"/>
        <v>70000</v>
      </c>
      <c r="P14" s="103">
        <f t="shared" ref="P14" si="97">O14/N14*100</f>
        <v>100</v>
      </c>
      <c r="Q14" s="91">
        <f t="shared" si="96"/>
        <v>1630.2</v>
      </c>
      <c r="R14" s="91">
        <f t="shared" si="96"/>
        <v>1246.8</v>
      </c>
      <c r="S14" s="91">
        <f t="shared" si="48"/>
        <v>76.481413323518581</v>
      </c>
      <c r="T14" s="91">
        <f t="shared" si="96"/>
        <v>364.4</v>
      </c>
      <c r="U14" s="91">
        <f t="shared" si="96"/>
        <v>340.68020000000001</v>
      </c>
      <c r="V14" s="91">
        <f t="shared" si="87"/>
        <v>93.490724478594956</v>
      </c>
      <c r="W14" s="91">
        <f t="shared" ref="W14:X14" si="98">W15+W16</f>
        <v>1343.8</v>
      </c>
      <c r="X14" s="91">
        <f t="shared" si="98"/>
        <v>1221.4992500000001</v>
      </c>
      <c r="Y14" s="91">
        <f t="shared" ref="Y14:Y18" si="99">X14/W14*100</f>
        <v>90.898887483256445</v>
      </c>
      <c r="Z14" s="91">
        <f t="shared" ref="Z14:AA14" si="100">Z15+Z16</f>
        <v>1056</v>
      </c>
      <c r="AA14" s="91">
        <f t="shared" si="100"/>
        <v>593.39085</v>
      </c>
      <c r="AB14" s="91">
        <f t="shared" ref="AB14:AB15" si="101">AA14/Z14*100</f>
        <v>56.19231534090909</v>
      </c>
      <c r="AC14" s="91">
        <f t="shared" ref="AC14:AD14" si="102">AC15+AC16</f>
        <v>0</v>
      </c>
      <c r="AD14" s="91">
        <f t="shared" si="102"/>
        <v>0</v>
      </c>
      <c r="AE14" s="91"/>
      <c r="AF14" s="91">
        <f t="shared" si="96"/>
        <v>0</v>
      </c>
      <c r="AG14" s="91">
        <f t="shared" si="96"/>
        <v>0</v>
      </c>
      <c r="AH14" s="91">
        <f t="shared" si="96"/>
        <v>0</v>
      </c>
      <c r="AI14" s="91">
        <f t="shared" si="96"/>
        <v>0</v>
      </c>
      <c r="AJ14" s="91">
        <f t="shared" si="96"/>
        <v>0</v>
      </c>
      <c r="AK14" s="91">
        <f t="shared" ref="AK14:AM14" si="103">AK15+AK16</f>
        <v>0</v>
      </c>
      <c r="AL14" s="91">
        <f t="shared" si="103"/>
        <v>0</v>
      </c>
      <c r="AM14" s="91">
        <f t="shared" si="103"/>
        <v>0</v>
      </c>
      <c r="AN14" s="91"/>
      <c r="AO14" s="91">
        <f t="shared" ref="AO14:AP14" si="104">AO15+AO16</f>
        <v>1400</v>
      </c>
      <c r="AP14" s="91">
        <f t="shared" si="104"/>
        <v>1400</v>
      </c>
      <c r="AQ14" s="91">
        <f t="shared" ref="AQ14:AQ15" si="105">AP14/AO14*100</f>
        <v>100</v>
      </c>
      <c r="AR14" s="91">
        <f t="shared" ref="AR14:AS14" si="106">AR15+AR16</f>
        <v>0</v>
      </c>
      <c r="AS14" s="91">
        <f t="shared" si="106"/>
        <v>0</v>
      </c>
      <c r="AT14" s="91"/>
      <c r="AU14" s="91">
        <f t="shared" ref="AU14:AV14" si="107">AU15+AU16</f>
        <v>0</v>
      </c>
      <c r="AV14" s="91">
        <f t="shared" si="107"/>
        <v>0</v>
      </c>
      <c r="AW14" s="91"/>
      <c r="AX14" s="91">
        <f t="shared" ref="AX14:AY14" si="108">AX15+AX16</f>
        <v>0</v>
      </c>
      <c r="AY14" s="91">
        <f t="shared" si="108"/>
        <v>0</v>
      </c>
      <c r="AZ14" s="91"/>
      <c r="BA14" s="91">
        <f t="shared" ref="BA14:BB14" si="109">BA15+BA16</f>
        <v>0</v>
      </c>
      <c r="BB14" s="91">
        <f t="shared" si="109"/>
        <v>0</v>
      </c>
      <c r="BC14" s="91"/>
      <c r="BD14" s="91">
        <f t="shared" ref="BD14:BE14" si="110">BD15+BD16</f>
        <v>0</v>
      </c>
      <c r="BE14" s="91">
        <f t="shared" si="110"/>
        <v>0</v>
      </c>
      <c r="BF14" s="91"/>
      <c r="BG14" s="91">
        <f t="shared" ref="BG14:BH14" si="111">BG15+BG16</f>
        <v>0</v>
      </c>
      <c r="BH14" s="91">
        <f t="shared" si="111"/>
        <v>0</v>
      </c>
      <c r="BI14" s="91"/>
      <c r="BJ14" s="91">
        <f t="shared" ref="BJ14:BK14" si="112">BJ15+BJ16</f>
        <v>19400</v>
      </c>
      <c r="BK14" s="91">
        <f t="shared" si="112"/>
        <v>19400</v>
      </c>
      <c r="BL14" s="91">
        <f t="shared" ref="BL14" si="113">BK14/BJ14*100</f>
        <v>100</v>
      </c>
      <c r="BM14" s="91">
        <f t="shared" ref="BM14:BN14" si="114">BM15+BM16</f>
        <v>0</v>
      </c>
      <c r="BN14" s="91">
        <f t="shared" si="114"/>
        <v>0</v>
      </c>
      <c r="BO14" s="91"/>
      <c r="BP14" s="91">
        <f t="shared" ref="BP14:BQ14" si="115">BP15+BP16</f>
        <v>0</v>
      </c>
      <c r="BQ14" s="91">
        <f t="shared" si="115"/>
        <v>0</v>
      </c>
      <c r="BR14" s="91"/>
      <c r="BS14" s="91">
        <f t="shared" ref="BS14:BT14" si="116">BS15+BS16</f>
        <v>10000</v>
      </c>
      <c r="BT14" s="91">
        <f t="shared" si="116"/>
        <v>2435.6209199999998</v>
      </c>
      <c r="BU14" s="91">
        <f t="shared" ref="BU14:BU16" si="117">BT14/BS14*100</f>
        <v>24.356209199999999</v>
      </c>
      <c r="BV14" s="91">
        <f t="shared" ref="BV14:BW14" si="118">BV15+BV16</f>
        <v>0</v>
      </c>
      <c r="BW14" s="91">
        <f t="shared" si="118"/>
        <v>0</v>
      </c>
      <c r="BX14" s="91"/>
      <c r="BY14" s="91">
        <f t="shared" ref="BY14:CI14" si="119">BY15+BY16</f>
        <v>0</v>
      </c>
      <c r="BZ14" s="91">
        <f t="shared" si="119"/>
        <v>0</v>
      </c>
      <c r="CA14" s="91">
        <f t="shared" si="119"/>
        <v>0</v>
      </c>
      <c r="CB14" s="91">
        <f t="shared" si="119"/>
        <v>0</v>
      </c>
      <c r="CC14" s="91">
        <f t="shared" si="119"/>
        <v>0</v>
      </c>
      <c r="CD14" s="91">
        <f t="shared" si="119"/>
        <v>0</v>
      </c>
      <c r="CE14" s="91">
        <f t="shared" si="119"/>
        <v>0</v>
      </c>
      <c r="CF14" s="91">
        <f t="shared" si="119"/>
        <v>0</v>
      </c>
      <c r="CG14" s="91">
        <f t="shared" si="119"/>
        <v>0</v>
      </c>
      <c r="CH14" s="91"/>
      <c r="CI14" s="91">
        <f t="shared" si="119"/>
        <v>0</v>
      </c>
      <c r="CJ14" s="91"/>
      <c r="CK14" s="91"/>
      <c r="CL14" s="91">
        <f t="shared" ref="CL14" si="120">CL15+CL16</f>
        <v>0</v>
      </c>
      <c r="CM14" s="91"/>
      <c r="CN14" s="91">
        <f t="shared" ref="CN14:CO14" si="121">CN15+CN16</f>
        <v>0</v>
      </c>
      <c r="CO14" s="91">
        <f t="shared" si="121"/>
        <v>0</v>
      </c>
      <c r="CP14" s="91"/>
      <c r="CQ14" s="91">
        <f t="shared" ref="CQ14:CR14" si="122">CQ15+CQ16</f>
        <v>0</v>
      </c>
      <c r="CR14" s="91">
        <f t="shared" si="122"/>
        <v>0</v>
      </c>
      <c r="CS14" s="91"/>
      <c r="CT14" s="91">
        <f t="shared" ref="CT14:CU14" si="123">CT15+CT16</f>
        <v>30</v>
      </c>
      <c r="CU14" s="91">
        <f t="shared" si="123"/>
        <v>30</v>
      </c>
      <c r="CV14" s="91">
        <f t="shared" ref="CV14:CV15" si="124">CU14/CT14*100</f>
        <v>100</v>
      </c>
      <c r="CW14" s="91">
        <f t="shared" ref="CW14:CX14" si="125">CW15+CW16</f>
        <v>230</v>
      </c>
      <c r="CX14" s="91">
        <f t="shared" si="125"/>
        <v>230</v>
      </c>
      <c r="CY14" s="91">
        <f t="shared" ref="CY14:CY15" si="126">CX14/CW14*100</f>
        <v>100</v>
      </c>
      <c r="CZ14" s="91">
        <f t="shared" ref="CZ14:DA14" si="127">CZ15+CZ16</f>
        <v>0</v>
      </c>
      <c r="DA14" s="91">
        <f t="shared" si="127"/>
        <v>0</v>
      </c>
      <c r="DB14" s="91"/>
      <c r="DC14" s="91">
        <f t="shared" ref="DC14:DD14" si="128">DC15+DC16</f>
        <v>0</v>
      </c>
      <c r="DD14" s="91">
        <f t="shared" si="128"/>
        <v>0</v>
      </c>
      <c r="DE14" s="91"/>
      <c r="DF14" s="91">
        <f t="shared" ref="DF14:DG14" si="129">DF15+DF16</f>
        <v>0</v>
      </c>
      <c r="DG14" s="91">
        <f t="shared" si="129"/>
        <v>0</v>
      </c>
      <c r="DH14" s="91"/>
      <c r="DI14" s="91">
        <f t="shared" ref="DI14:DJ14" si="130">DI15+DI16</f>
        <v>0</v>
      </c>
      <c r="DJ14" s="91">
        <f t="shared" si="130"/>
        <v>0</v>
      </c>
      <c r="DK14" s="91"/>
      <c r="DL14" s="91">
        <f t="shared" ref="DL14:DM14" si="131">DL15+DL16</f>
        <v>0</v>
      </c>
      <c r="DM14" s="91">
        <f t="shared" si="131"/>
        <v>0</v>
      </c>
      <c r="DN14" s="91"/>
      <c r="DO14" s="91">
        <f t="shared" ref="DO14:DP14" si="132">DO15+DO16</f>
        <v>0</v>
      </c>
      <c r="DP14" s="91">
        <f t="shared" si="132"/>
        <v>0</v>
      </c>
      <c r="DQ14" s="91"/>
      <c r="DR14" s="91">
        <f t="shared" ref="DR14:DS14" si="133">DR15+DR16</f>
        <v>0</v>
      </c>
      <c r="DS14" s="91">
        <f t="shared" si="133"/>
        <v>0</v>
      </c>
      <c r="DT14" s="91"/>
      <c r="DU14" s="91">
        <f t="shared" ref="DU14:DV14" si="134">DU15+DU16</f>
        <v>0</v>
      </c>
      <c r="DV14" s="91">
        <f t="shared" si="134"/>
        <v>0</v>
      </c>
      <c r="DW14" s="91"/>
      <c r="DX14" s="91">
        <f t="shared" ref="DX14:DY14" si="135">DX15+DX16</f>
        <v>0</v>
      </c>
      <c r="DY14" s="91">
        <f t="shared" si="135"/>
        <v>0</v>
      </c>
      <c r="DZ14" s="91"/>
      <c r="EA14" s="91">
        <f t="shared" ref="EA14:EB14" si="136">EA15+EA16</f>
        <v>0</v>
      </c>
      <c r="EB14" s="91">
        <f t="shared" si="136"/>
        <v>0</v>
      </c>
      <c r="EC14" s="91"/>
      <c r="ED14" s="91">
        <f t="shared" ref="ED14:EE14" si="137">ED15+ED16</f>
        <v>0</v>
      </c>
      <c r="EE14" s="91">
        <f t="shared" si="137"/>
        <v>0</v>
      </c>
      <c r="EF14" s="91"/>
      <c r="EG14" s="91">
        <f t="shared" ref="EG14:EH14" si="138">EG15+EG16</f>
        <v>0</v>
      </c>
      <c r="EH14" s="91">
        <f t="shared" si="138"/>
        <v>0</v>
      </c>
      <c r="EI14" s="91"/>
      <c r="EJ14" s="91">
        <f t="shared" ref="EJ14:EK14" si="139">EJ15+EJ16</f>
        <v>0</v>
      </c>
      <c r="EK14" s="91">
        <f t="shared" si="139"/>
        <v>0</v>
      </c>
      <c r="EL14" s="91"/>
      <c r="EM14" s="91">
        <f t="shared" ref="EM14:EN14" si="140">EM15+EM16</f>
        <v>0</v>
      </c>
      <c r="EN14" s="91">
        <f t="shared" si="140"/>
        <v>0</v>
      </c>
      <c r="EO14" s="91"/>
      <c r="EP14" s="91">
        <f t="shared" ref="EP14:EQ14" si="141">EP15+EP16</f>
        <v>0</v>
      </c>
      <c r="EQ14" s="91">
        <f t="shared" si="141"/>
        <v>0</v>
      </c>
      <c r="ER14" s="91"/>
    </row>
    <row r="15" spans="1:148" s="31" customFormat="1" ht="31.5" x14ac:dyDescent="0.25">
      <c r="A15" s="145" t="s">
        <v>262</v>
      </c>
      <c r="B15" s="94">
        <f t="shared" si="93"/>
        <v>6054.4</v>
      </c>
      <c r="C15" s="94">
        <f t="shared" si="94"/>
        <v>5062.3702999999996</v>
      </c>
      <c r="D15" s="78">
        <f t="shared" si="46"/>
        <v>83.614731434989437</v>
      </c>
      <c r="E15" s="78"/>
      <c r="F15" s="78"/>
      <c r="G15" s="78"/>
      <c r="H15" s="78"/>
      <c r="I15" s="78"/>
      <c r="J15" s="92"/>
      <c r="K15" s="78"/>
      <c r="L15" s="78"/>
      <c r="M15" s="78"/>
      <c r="N15" s="78"/>
      <c r="O15" s="78"/>
      <c r="P15" s="94"/>
      <c r="Q15" s="78">
        <v>1630.2</v>
      </c>
      <c r="R15" s="78">
        <v>1246.8</v>
      </c>
      <c r="S15" s="74">
        <f t="shared" si="48"/>
        <v>76.481413323518581</v>
      </c>
      <c r="T15" s="78">
        <v>364.4</v>
      </c>
      <c r="U15" s="78">
        <v>340.68020000000001</v>
      </c>
      <c r="V15" s="74">
        <f t="shared" si="87"/>
        <v>93.490724478594956</v>
      </c>
      <c r="W15" s="255">
        <v>1343.8</v>
      </c>
      <c r="X15" s="256">
        <v>1221.4992500000001</v>
      </c>
      <c r="Y15" s="74">
        <f t="shared" si="99"/>
        <v>90.898887483256445</v>
      </c>
      <c r="Z15" s="255">
        <v>1056</v>
      </c>
      <c r="AA15" s="290">
        <v>593.39085</v>
      </c>
      <c r="AB15" s="74">
        <f t="shared" si="101"/>
        <v>56.19231534090909</v>
      </c>
      <c r="AC15" s="255"/>
      <c r="AD15" s="255"/>
      <c r="AE15" s="74"/>
      <c r="AF15" s="78"/>
      <c r="AG15" s="78"/>
      <c r="AH15" s="74"/>
      <c r="AI15" s="78"/>
      <c r="AJ15" s="78"/>
      <c r="AK15" s="74"/>
      <c r="AL15" s="78"/>
      <c r="AM15" s="78"/>
      <c r="AN15" s="74"/>
      <c r="AO15" s="255">
        <v>1400</v>
      </c>
      <c r="AP15" s="255">
        <v>1400</v>
      </c>
      <c r="AQ15" s="74">
        <f t="shared" si="105"/>
        <v>100</v>
      </c>
      <c r="AR15" s="255"/>
      <c r="AS15" s="255"/>
      <c r="AT15" s="74"/>
      <c r="AU15" s="255"/>
      <c r="AV15" s="255"/>
      <c r="AW15" s="74"/>
      <c r="AX15" s="255"/>
      <c r="AY15" s="255"/>
      <c r="AZ15" s="74"/>
      <c r="BA15" s="255"/>
      <c r="BB15" s="255"/>
      <c r="BC15" s="74"/>
      <c r="BD15" s="255"/>
      <c r="BE15" s="255"/>
      <c r="BF15" s="74"/>
      <c r="BG15" s="255"/>
      <c r="BH15" s="255"/>
      <c r="BI15" s="74"/>
      <c r="BJ15" s="255"/>
      <c r="BK15" s="255"/>
      <c r="BL15" s="74"/>
      <c r="BM15" s="255"/>
      <c r="BN15" s="255"/>
      <c r="BO15" s="74"/>
      <c r="BP15" s="255"/>
      <c r="BQ15" s="255"/>
      <c r="BR15" s="74"/>
      <c r="BS15" s="78"/>
      <c r="BT15" s="78"/>
      <c r="BU15" s="74"/>
      <c r="BV15" s="78"/>
      <c r="BW15" s="78"/>
      <c r="BX15" s="74"/>
      <c r="BY15" s="78"/>
      <c r="BZ15" s="78"/>
      <c r="CA15" s="74"/>
      <c r="CB15" s="78"/>
      <c r="CC15" s="78"/>
      <c r="CD15" s="74"/>
      <c r="CE15" s="78"/>
      <c r="CF15" s="78"/>
      <c r="CG15" s="74"/>
      <c r="CH15" s="78"/>
      <c r="CI15" s="78"/>
      <c r="CJ15" s="74"/>
      <c r="CK15" s="78"/>
      <c r="CL15" s="78"/>
      <c r="CM15" s="74"/>
      <c r="CN15" s="255"/>
      <c r="CO15" s="322"/>
      <c r="CP15" s="74"/>
      <c r="CQ15" s="255"/>
      <c r="CR15" s="322"/>
      <c r="CS15" s="74"/>
      <c r="CT15" s="255">
        <v>30</v>
      </c>
      <c r="CU15" s="255">
        <v>30</v>
      </c>
      <c r="CV15" s="74">
        <f t="shared" si="124"/>
        <v>100</v>
      </c>
      <c r="CW15" s="255">
        <v>230</v>
      </c>
      <c r="CX15" s="255">
        <v>230</v>
      </c>
      <c r="CY15" s="74">
        <f t="shared" si="126"/>
        <v>100</v>
      </c>
      <c r="CZ15" s="255"/>
      <c r="DA15" s="255"/>
      <c r="DB15" s="74"/>
      <c r="DC15" s="255"/>
      <c r="DD15" s="255"/>
      <c r="DE15" s="74"/>
      <c r="DF15" s="255"/>
      <c r="DG15" s="255"/>
      <c r="DH15" s="74"/>
      <c r="DI15" s="255"/>
      <c r="DJ15" s="255"/>
      <c r="DK15" s="74"/>
      <c r="DL15" s="255"/>
      <c r="DM15" s="255"/>
      <c r="DN15" s="74"/>
      <c r="DO15" s="255"/>
      <c r="DP15" s="255"/>
      <c r="DQ15" s="74"/>
      <c r="DR15" s="255"/>
      <c r="DS15" s="255"/>
      <c r="DT15" s="74"/>
      <c r="DU15" s="255"/>
      <c r="DV15" s="255"/>
      <c r="DW15" s="74"/>
      <c r="DX15" s="255"/>
      <c r="DY15" s="255"/>
      <c r="DZ15" s="74"/>
      <c r="EA15" s="255"/>
      <c r="EB15" s="255"/>
      <c r="EC15" s="74"/>
      <c r="ED15" s="255"/>
      <c r="EE15" s="255"/>
      <c r="EF15" s="74"/>
      <c r="EG15" s="255"/>
      <c r="EH15" s="255"/>
      <c r="EI15" s="74"/>
      <c r="EJ15" s="255"/>
      <c r="EK15" s="255"/>
      <c r="EL15" s="74"/>
      <c r="EM15" s="255"/>
      <c r="EN15" s="255"/>
      <c r="EO15" s="74"/>
      <c r="EP15" s="255"/>
      <c r="EQ15" s="255"/>
      <c r="ER15" s="74"/>
    </row>
    <row r="16" spans="1:148" s="31" customFormat="1" ht="15.75" x14ac:dyDescent="0.25">
      <c r="A16" s="43" t="s">
        <v>264</v>
      </c>
      <c r="B16" s="94">
        <f t="shared" si="93"/>
        <v>99400</v>
      </c>
      <c r="C16" s="94">
        <f t="shared" si="94"/>
        <v>91835.620920000001</v>
      </c>
      <c r="D16" s="78">
        <f t="shared" si="46"/>
        <v>92.389960684104636</v>
      </c>
      <c r="E16" s="103"/>
      <c r="F16" s="103"/>
      <c r="G16" s="78"/>
      <c r="H16" s="103"/>
      <c r="I16" s="103"/>
      <c r="J16" s="92"/>
      <c r="K16" s="103"/>
      <c r="L16" s="103"/>
      <c r="M16" s="103"/>
      <c r="N16" s="94">
        <v>70000</v>
      </c>
      <c r="O16" s="94">
        <v>70000</v>
      </c>
      <c r="P16" s="94">
        <f>O16/N16*100</f>
        <v>100</v>
      </c>
      <c r="Q16" s="103"/>
      <c r="R16" s="103"/>
      <c r="S16" s="74"/>
      <c r="T16" s="103"/>
      <c r="U16" s="103"/>
      <c r="V16" s="74"/>
      <c r="W16" s="103"/>
      <c r="X16" s="103"/>
      <c r="Y16" s="74"/>
      <c r="Z16" s="103"/>
      <c r="AA16" s="103"/>
      <c r="AB16" s="74"/>
      <c r="AC16" s="103"/>
      <c r="AD16" s="103"/>
      <c r="AE16" s="74"/>
      <c r="AF16" s="103"/>
      <c r="AG16" s="103"/>
      <c r="AH16" s="103"/>
      <c r="AI16" s="103"/>
      <c r="AJ16" s="103"/>
      <c r="AK16" s="103"/>
      <c r="AL16" s="103"/>
      <c r="AM16" s="103"/>
      <c r="AN16" s="74"/>
      <c r="AO16" s="103"/>
      <c r="AP16" s="103"/>
      <c r="AQ16" s="74"/>
      <c r="AR16" s="103"/>
      <c r="AS16" s="103"/>
      <c r="AT16" s="74"/>
      <c r="AU16" s="103"/>
      <c r="AV16" s="103"/>
      <c r="AW16" s="74"/>
      <c r="AX16" s="103"/>
      <c r="AY16" s="103"/>
      <c r="AZ16" s="74"/>
      <c r="BA16" s="103"/>
      <c r="BB16" s="103"/>
      <c r="BC16" s="74"/>
      <c r="BD16" s="103"/>
      <c r="BE16" s="103"/>
      <c r="BF16" s="74"/>
      <c r="BG16" s="103"/>
      <c r="BH16" s="103"/>
      <c r="BI16" s="74"/>
      <c r="BJ16" s="94">
        <v>19400</v>
      </c>
      <c r="BK16" s="94">
        <v>19400</v>
      </c>
      <c r="BL16" s="74">
        <f>BK16/BJ16*100</f>
        <v>100</v>
      </c>
      <c r="BM16" s="94"/>
      <c r="BN16" s="94"/>
      <c r="BO16" s="74"/>
      <c r="BP16" s="94"/>
      <c r="BQ16" s="94"/>
      <c r="BR16" s="74"/>
      <c r="BS16" s="74">
        <v>10000</v>
      </c>
      <c r="BT16" s="94">
        <v>2435.6209199999998</v>
      </c>
      <c r="BU16" s="74">
        <f t="shared" si="117"/>
        <v>24.356209199999999</v>
      </c>
      <c r="BV16" s="74"/>
      <c r="BW16" s="103"/>
      <c r="BX16" s="74"/>
      <c r="BY16" s="103"/>
      <c r="BZ16" s="103"/>
      <c r="CA16" s="103"/>
      <c r="CB16" s="103"/>
      <c r="CC16" s="103"/>
      <c r="CD16" s="103"/>
      <c r="CE16" s="103"/>
      <c r="CF16" s="103"/>
      <c r="CG16" s="103"/>
      <c r="CH16" s="74"/>
      <c r="CI16" s="103"/>
      <c r="CJ16" s="74"/>
      <c r="CK16" s="74"/>
      <c r="CL16" s="103"/>
      <c r="CM16" s="74"/>
      <c r="CN16" s="103"/>
      <c r="CO16" s="103"/>
      <c r="CP16" s="74"/>
      <c r="CQ16" s="103"/>
      <c r="CR16" s="103"/>
      <c r="CS16" s="74"/>
      <c r="CT16" s="103"/>
      <c r="CU16" s="103"/>
      <c r="CV16" s="74"/>
      <c r="CW16" s="103"/>
      <c r="CX16" s="103"/>
      <c r="CY16" s="74"/>
      <c r="CZ16" s="103"/>
      <c r="DA16" s="103"/>
      <c r="DB16" s="74"/>
      <c r="DC16" s="103"/>
      <c r="DD16" s="103"/>
      <c r="DE16" s="74"/>
      <c r="DF16" s="103"/>
      <c r="DG16" s="103"/>
      <c r="DH16" s="74"/>
      <c r="DI16" s="103"/>
      <c r="DJ16" s="103"/>
      <c r="DK16" s="74"/>
      <c r="DL16" s="103"/>
      <c r="DM16" s="103"/>
      <c r="DN16" s="74"/>
      <c r="DO16" s="103"/>
      <c r="DP16" s="103"/>
      <c r="DQ16" s="74"/>
      <c r="DR16" s="103"/>
      <c r="DS16" s="103"/>
      <c r="DT16" s="74"/>
      <c r="DU16" s="103"/>
      <c r="DV16" s="103"/>
      <c r="DW16" s="74"/>
      <c r="DX16" s="103"/>
      <c r="DY16" s="103"/>
      <c r="DZ16" s="74"/>
      <c r="EA16" s="103"/>
      <c r="EB16" s="103"/>
      <c r="EC16" s="74"/>
      <c r="ED16" s="103"/>
      <c r="EE16" s="103"/>
      <c r="EF16" s="74"/>
      <c r="EG16" s="103"/>
      <c r="EH16" s="103"/>
      <c r="EI16" s="74"/>
      <c r="EJ16" s="103"/>
      <c r="EK16" s="103"/>
      <c r="EL16" s="74"/>
      <c r="EM16" s="103"/>
      <c r="EN16" s="103"/>
      <c r="EO16" s="74"/>
      <c r="EP16" s="103"/>
      <c r="EQ16" s="103"/>
      <c r="ER16" s="74"/>
    </row>
    <row r="17" spans="1:148" s="32" customFormat="1" ht="31.5" x14ac:dyDescent="0.25">
      <c r="A17" s="148" t="s">
        <v>266</v>
      </c>
      <c r="B17" s="103">
        <f t="shared" si="93"/>
        <v>27959.4</v>
      </c>
      <c r="C17" s="103">
        <f t="shared" si="94"/>
        <v>13934.47617</v>
      </c>
      <c r="D17" s="92">
        <f t="shared" si="46"/>
        <v>49.838251786519024</v>
      </c>
      <c r="E17" s="103">
        <f t="shared" ref="E17:AJ17" si="142">E18+E19+E20+E21</f>
        <v>7000</v>
      </c>
      <c r="F17" s="103">
        <f t="shared" si="142"/>
        <v>7000</v>
      </c>
      <c r="G17" s="92">
        <f t="shared" ref="G17:G18" si="143">F17/E17*100</f>
        <v>100</v>
      </c>
      <c r="H17" s="103">
        <f t="shared" si="142"/>
        <v>0</v>
      </c>
      <c r="I17" s="103">
        <f t="shared" si="142"/>
        <v>0</v>
      </c>
      <c r="J17" s="92"/>
      <c r="K17" s="103">
        <f t="shared" si="142"/>
        <v>0</v>
      </c>
      <c r="L17" s="103">
        <f t="shared" si="142"/>
        <v>0</v>
      </c>
      <c r="M17" s="103">
        <f t="shared" si="142"/>
        <v>0</v>
      </c>
      <c r="N17" s="103">
        <f t="shared" si="142"/>
        <v>0</v>
      </c>
      <c r="O17" s="103">
        <f t="shared" si="142"/>
        <v>0</v>
      </c>
      <c r="P17" s="103">
        <f t="shared" si="142"/>
        <v>0</v>
      </c>
      <c r="Q17" s="103">
        <f t="shared" si="142"/>
        <v>1991.3</v>
      </c>
      <c r="R17" s="103">
        <f t="shared" si="142"/>
        <v>1523</v>
      </c>
      <c r="S17" s="91">
        <f t="shared" si="48"/>
        <v>76.482699743885902</v>
      </c>
      <c r="T17" s="103">
        <f t="shared" si="142"/>
        <v>0</v>
      </c>
      <c r="U17" s="103">
        <f t="shared" si="142"/>
        <v>0</v>
      </c>
      <c r="V17" s="91"/>
      <c r="W17" s="103">
        <f t="shared" ref="W17:X17" si="144">W18+W19+W20+W21</f>
        <v>2968.1</v>
      </c>
      <c r="X17" s="103">
        <f t="shared" si="144"/>
        <v>2311.4761699999999</v>
      </c>
      <c r="Y17" s="91">
        <f t="shared" si="99"/>
        <v>77.877300966948553</v>
      </c>
      <c r="Z17" s="103">
        <f t="shared" ref="Z17:AA17" si="145">Z18+Z19+Z20+Z21</f>
        <v>916</v>
      </c>
      <c r="AA17" s="103">
        <f t="shared" si="145"/>
        <v>916</v>
      </c>
      <c r="AB17" s="91">
        <f t="shared" ref="AB17:AB18" si="146">AA17/Z17*100</f>
        <v>100</v>
      </c>
      <c r="AC17" s="103">
        <f t="shared" ref="AC17:AD17" si="147">AC18+AC19+AC20+AC21</f>
        <v>0</v>
      </c>
      <c r="AD17" s="103">
        <f t="shared" si="147"/>
        <v>0</v>
      </c>
      <c r="AE17" s="91"/>
      <c r="AF17" s="103">
        <f t="shared" si="142"/>
        <v>0</v>
      </c>
      <c r="AG17" s="103">
        <f t="shared" si="142"/>
        <v>0</v>
      </c>
      <c r="AH17" s="103">
        <f t="shared" si="142"/>
        <v>0</v>
      </c>
      <c r="AI17" s="103">
        <f t="shared" si="142"/>
        <v>0</v>
      </c>
      <c r="AJ17" s="103">
        <f t="shared" si="142"/>
        <v>0</v>
      </c>
      <c r="AK17" s="103">
        <f t="shared" ref="AK17:AM17" si="148">AK18+AK19+AK20+AK21</f>
        <v>0</v>
      </c>
      <c r="AL17" s="103">
        <f t="shared" si="148"/>
        <v>0</v>
      </c>
      <c r="AM17" s="103">
        <f t="shared" si="148"/>
        <v>0</v>
      </c>
      <c r="AN17" s="91"/>
      <c r="AO17" s="103">
        <f t="shared" ref="AO17:AP17" si="149">AO18+AO19+AO20+AO21</f>
        <v>1530</v>
      </c>
      <c r="AP17" s="103">
        <f t="shared" si="149"/>
        <v>1530</v>
      </c>
      <c r="AQ17" s="91">
        <f t="shared" ref="AQ17:AQ18" si="150">AP17/AO17*100</f>
        <v>100</v>
      </c>
      <c r="AR17" s="103">
        <f t="shared" ref="AR17:AS17" si="151">AR18+AR19+AR20+AR21</f>
        <v>0</v>
      </c>
      <c r="AS17" s="103">
        <f t="shared" si="151"/>
        <v>0</v>
      </c>
      <c r="AT17" s="91"/>
      <c r="AU17" s="103">
        <f t="shared" ref="AU17:AV17" si="152">AU18+AU19+AU20+AU21</f>
        <v>0</v>
      </c>
      <c r="AV17" s="103">
        <f t="shared" si="152"/>
        <v>0</v>
      </c>
      <c r="AW17" s="91"/>
      <c r="AX17" s="103">
        <f t="shared" ref="AX17:AY17" si="153">AX18+AX19+AX20+AX21</f>
        <v>0</v>
      </c>
      <c r="AY17" s="103">
        <f t="shared" si="153"/>
        <v>0</v>
      </c>
      <c r="AZ17" s="91"/>
      <c r="BA17" s="103">
        <f t="shared" ref="BA17:BB17" si="154">BA18+BA19+BA20+BA21</f>
        <v>0</v>
      </c>
      <c r="BB17" s="103">
        <f t="shared" si="154"/>
        <v>0</v>
      </c>
      <c r="BC17" s="91"/>
      <c r="BD17" s="103">
        <f t="shared" ref="BD17:BE17" si="155">BD18+BD19+BD20+BD21</f>
        <v>0</v>
      </c>
      <c r="BE17" s="103">
        <f t="shared" si="155"/>
        <v>0</v>
      </c>
      <c r="BF17" s="91"/>
      <c r="BG17" s="103">
        <f t="shared" ref="BG17:BH17" si="156">BG18+BG19+BG20+BG21</f>
        <v>0</v>
      </c>
      <c r="BH17" s="103">
        <f t="shared" si="156"/>
        <v>0</v>
      </c>
      <c r="BI17" s="91"/>
      <c r="BJ17" s="103">
        <f t="shared" ref="BJ17:BK17" si="157">BJ18+BJ19+BJ20+BJ21</f>
        <v>0</v>
      </c>
      <c r="BK17" s="103">
        <f t="shared" si="157"/>
        <v>0</v>
      </c>
      <c r="BL17" s="91"/>
      <c r="BM17" s="103">
        <f t="shared" ref="BM17:BN17" si="158">BM18+BM19+BM20+BM21</f>
        <v>0</v>
      </c>
      <c r="BN17" s="103">
        <f t="shared" si="158"/>
        <v>0</v>
      </c>
      <c r="BO17" s="91"/>
      <c r="BP17" s="103">
        <f t="shared" ref="BP17:BQ17" si="159">BP18+BP19+BP20+BP21</f>
        <v>0</v>
      </c>
      <c r="BQ17" s="103">
        <f t="shared" si="159"/>
        <v>0</v>
      </c>
      <c r="BR17" s="91"/>
      <c r="BS17" s="103">
        <f t="shared" ref="BS17:BT17" si="160">BS18+BS19+BS20+BS21</f>
        <v>0</v>
      </c>
      <c r="BT17" s="103">
        <f t="shared" si="160"/>
        <v>0</v>
      </c>
      <c r="BU17" s="91"/>
      <c r="BV17" s="103">
        <f t="shared" ref="BV17:BW17" si="161">BV18+BV19+BV20+BV21</f>
        <v>0</v>
      </c>
      <c r="BW17" s="103">
        <f t="shared" si="161"/>
        <v>0</v>
      </c>
      <c r="BX17" s="91"/>
      <c r="BY17" s="103">
        <f t="shared" ref="BY17:CI17" si="162">BY18+BY19+BY20+BY21</f>
        <v>0</v>
      </c>
      <c r="BZ17" s="103">
        <f t="shared" si="162"/>
        <v>0</v>
      </c>
      <c r="CA17" s="103">
        <f t="shared" si="162"/>
        <v>0</v>
      </c>
      <c r="CB17" s="103">
        <f t="shared" si="162"/>
        <v>0</v>
      </c>
      <c r="CC17" s="103">
        <f t="shared" si="162"/>
        <v>0</v>
      </c>
      <c r="CD17" s="103">
        <f t="shared" si="162"/>
        <v>0</v>
      </c>
      <c r="CE17" s="103">
        <f t="shared" si="162"/>
        <v>0</v>
      </c>
      <c r="CF17" s="103">
        <f t="shared" si="162"/>
        <v>0</v>
      </c>
      <c r="CG17" s="103">
        <f t="shared" si="162"/>
        <v>0</v>
      </c>
      <c r="CH17" s="103"/>
      <c r="CI17" s="103">
        <f t="shared" si="162"/>
        <v>0</v>
      </c>
      <c r="CJ17" s="91"/>
      <c r="CK17" s="103"/>
      <c r="CL17" s="103">
        <f t="shared" ref="CL17" si="163">CL18+CL19+CL20+CL21</f>
        <v>0</v>
      </c>
      <c r="CM17" s="91"/>
      <c r="CN17" s="103">
        <f t="shared" ref="CN17:CO17" si="164">CN18+CN19+CN20+CN21</f>
        <v>0</v>
      </c>
      <c r="CO17" s="103">
        <f t="shared" si="164"/>
        <v>0</v>
      </c>
      <c r="CP17" s="91"/>
      <c r="CQ17" s="103">
        <f t="shared" ref="CQ17:CR17" si="165">CQ18+CQ19+CQ20+CQ21</f>
        <v>0</v>
      </c>
      <c r="CR17" s="103">
        <f t="shared" si="165"/>
        <v>0</v>
      </c>
      <c r="CS17" s="91"/>
      <c r="CT17" s="103">
        <f t="shared" ref="CT17:CU17" si="166">CT18+CT19+CT20+CT21</f>
        <v>100</v>
      </c>
      <c r="CU17" s="103">
        <f t="shared" si="166"/>
        <v>100</v>
      </c>
      <c r="CV17" s="91">
        <f t="shared" ref="CV17:CV18" si="167">CU17/CT17*100</f>
        <v>100</v>
      </c>
      <c r="CW17" s="103">
        <f t="shared" ref="CW17:CX17" si="168">CW18+CW19+CW20+CW21</f>
        <v>554</v>
      </c>
      <c r="CX17" s="103">
        <f t="shared" si="168"/>
        <v>554</v>
      </c>
      <c r="CY17" s="91">
        <f t="shared" ref="CY17:CY18" si="169">CX17/CW17*100</f>
        <v>100</v>
      </c>
      <c r="CZ17" s="103">
        <f t="shared" ref="CZ17:DA17" si="170">CZ18+CZ19+CZ20+CZ21</f>
        <v>0</v>
      </c>
      <c r="DA17" s="103">
        <f t="shared" si="170"/>
        <v>0</v>
      </c>
      <c r="DB17" s="91"/>
      <c r="DC17" s="103">
        <f t="shared" ref="DC17:DD17" si="171">DC18+DC19+DC20+DC21</f>
        <v>0</v>
      </c>
      <c r="DD17" s="103">
        <f t="shared" si="171"/>
        <v>0</v>
      </c>
      <c r="DE17" s="91"/>
      <c r="DF17" s="103">
        <f t="shared" ref="DF17:DG17" si="172">DF18+DF19+DF20+DF21</f>
        <v>0</v>
      </c>
      <c r="DG17" s="103">
        <f t="shared" si="172"/>
        <v>0</v>
      </c>
      <c r="DH17" s="91"/>
      <c r="DI17" s="103">
        <f t="shared" ref="DI17:DJ17" si="173">DI18+DI19+DI20+DI21</f>
        <v>0</v>
      </c>
      <c r="DJ17" s="103">
        <f t="shared" si="173"/>
        <v>0</v>
      </c>
      <c r="DK17" s="91"/>
      <c r="DL17" s="103">
        <f t="shared" ref="DL17:DM17" si="174">DL18+DL19+DL20+DL21</f>
        <v>0</v>
      </c>
      <c r="DM17" s="103">
        <f t="shared" si="174"/>
        <v>0</v>
      </c>
      <c r="DN17" s="91"/>
      <c r="DO17" s="103">
        <f t="shared" ref="DO17:DP17" si="175">DO18+DO19+DO20+DO21</f>
        <v>0</v>
      </c>
      <c r="DP17" s="103">
        <f t="shared" si="175"/>
        <v>0</v>
      </c>
      <c r="DQ17" s="91"/>
      <c r="DR17" s="103">
        <f t="shared" ref="DR17:DS17" si="176">DR18+DR19+DR20+DR21</f>
        <v>0</v>
      </c>
      <c r="DS17" s="103">
        <f t="shared" si="176"/>
        <v>0</v>
      </c>
      <c r="DT17" s="91"/>
      <c r="DU17" s="103">
        <f t="shared" ref="DU17:DV17" si="177">DU18+DU19+DU20+DU21</f>
        <v>12900</v>
      </c>
      <c r="DV17" s="103">
        <f t="shared" si="177"/>
        <v>0</v>
      </c>
      <c r="DW17" s="91"/>
      <c r="DX17" s="103">
        <f t="shared" ref="DX17:DY17" si="178">DX18+DX19+DX20+DX21</f>
        <v>0</v>
      </c>
      <c r="DY17" s="103">
        <f t="shared" si="178"/>
        <v>0</v>
      </c>
      <c r="DZ17" s="91"/>
      <c r="EA17" s="103">
        <f t="shared" ref="EA17:EB17" si="179">EA18+EA19+EA20+EA21</f>
        <v>0</v>
      </c>
      <c r="EB17" s="103">
        <f t="shared" si="179"/>
        <v>0</v>
      </c>
      <c r="EC17" s="91"/>
      <c r="ED17" s="103">
        <f t="shared" ref="ED17:EE17" si="180">ED18+ED19+ED20+ED21</f>
        <v>0</v>
      </c>
      <c r="EE17" s="103">
        <f t="shared" si="180"/>
        <v>0</v>
      </c>
      <c r="EF17" s="91"/>
      <c r="EG17" s="103">
        <f t="shared" ref="EG17:EH17" si="181">EG18+EG19+EG20+EG21</f>
        <v>0</v>
      </c>
      <c r="EH17" s="103">
        <f t="shared" si="181"/>
        <v>0</v>
      </c>
      <c r="EI17" s="91"/>
      <c r="EJ17" s="103">
        <f t="shared" ref="EJ17:EK17" si="182">EJ18+EJ19+EJ20+EJ21</f>
        <v>0</v>
      </c>
      <c r="EK17" s="103">
        <f t="shared" si="182"/>
        <v>0</v>
      </c>
      <c r="EL17" s="91"/>
      <c r="EM17" s="103">
        <f t="shared" ref="EM17:EN17" si="183">EM18+EM19+EM20+EM21</f>
        <v>0</v>
      </c>
      <c r="EN17" s="103">
        <f t="shared" si="183"/>
        <v>0</v>
      </c>
      <c r="EO17" s="91"/>
      <c r="EP17" s="103">
        <f t="shared" ref="EP17:EQ17" si="184">EP18+EP19+EP20+EP21</f>
        <v>0</v>
      </c>
      <c r="EQ17" s="103">
        <f t="shared" si="184"/>
        <v>0</v>
      </c>
      <c r="ER17" s="91"/>
    </row>
    <row r="18" spans="1:148" s="31" customFormat="1" ht="31.5" x14ac:dyDescent="0.25">
      <c r="A18" s="145" t="s">
        <v>265</v>
      </c>
      <c r="B18" s="94">
        <f t="shared" si="93"/>
        <v>15059.4</v>
      </c>
      <c r="C18" s="94">
        <f t="shared" si="94"/>
        <v>13934.47617</v>
      </c>
      <c r="D18" s="78">
        <f t="shared" si="46"/>
        <v>92.530088648950155</v>
      </c>
      <c r="E18" s="78">
        <v>7000</v>
      </c>
      <c r="F18" s="78">
        <v>7000</v>
      </c>
      <c r="G18" s="78">
        <f t="shared" si="143"/>
        <v>100</v>
      </c>
      <c r="H18" s="78"/>
      <c r="I18" s="78"/>
      <c r="J18" s="78"/>
      <c r="K18" s="78"/>
      <c r="L18" s="78"/>
      <c r="M18" s="78"/>
      <c r="N18" s="78"/>
      <c r="O18" s="78"/>
      <c r="P18" s="74"/>
      <c r="Q18" s="78">
        <v>1991.3</v>
      </c>
      <c r="R18" s="78">
        <v>1523</v>
      </c>
      <c r="S18" s="74">
        <f t="shared" ref="S18:S181" si="185">R18/Q18*100</f>
        <v>76.482699743885902</v>
      </c>
      <c r="T18" s="78"/>
      <c r="U18" s="78"/>
      <c r="V18" s="74"/>
      <c r="W18" s="255">
        <v>2968.1</v>
      </c>
      <c r="X18" s="256">
        <v>2311.4761699999999</v>
      </c>
      <c r="Y18" s="74">
        <f t="shared" si="99"/>
        <v>77.877300966948553</v>
      </c>
      <c r="Z18" s="255">
        <v>916</v>
      </c>
      <c r="AA18" s="291">
        <v>916</v>
      </c>
      <c r="AB18" s="74">
        <f t="shared" si="146"/>
        <v>100</v>
      </c>
      <c r="AC18" s="255"/>
      <c r="AD18" s="255"/>
      <c r="AE18" s="74"/>
      <c r="AF18" s="78"/>
      <c r="AG18" s="78"/>
      <c r="AH18" s="74"/>
      <c r="AI18" s="78"/>
      <c r="AJ18" s="78"/>
      <c r="AK18" s="74"/>
      <c r="AL18" s="78"/>
      <c r="AM18" s="78"/>
      <c r="AN18" s="74"/>
      <c r="AO18" s="255">
        <v>1530</v>
      </c>
      <c r="AP18" s="255">
        <v>1530</v>
      </c>
      <c r="AQ18" s="74">
        <f t="shared" si="150"/>
        <v>100</v>
      </c>
      <c r="AR18" s="255"/>
      <c r="AS18" s="255"/>
      <c r="AT18" s="74"/>
      <c r="AU18" s="255"/>
      <c r="AV18" s="255"/>
      <c r="AW18" s="74"/>
      <c r="AX18" s="255"/>
      <c r="AY18" s="255"/>
      <c r="AZ18" s="74"/>
      <c r="BA18" s="255"/>
      <c r="BB18" s="255"/>
      <c r="BC18" s="74"/>
      <c r="BD18" s="255"/>
      <c r="BE18" s="255"/>
      <c r="BF18" s="74"/>
      <c r="BG18" s="255"/>
      <c r="BH18" s="255"/>
      <c r="BI18" s="74"/>
      <c r="BJ18" s="255"/>
      <c r="BK18" s="255"/>
      <c r="BL18" s="74"/>
      <c r="BM18" s="255"/>
      <c r="BN18" s="255"/>
      <c r="BO18" s="74"/>
      <c r="BP18" s="255"/>
      <c r="BQ18" s="255"/>
      <c r="BR18" s="74"/>
      <c r="BS18" s="78"/>
      <c r="BT18" s="78"/>
      <c r="BU18" s="74"/>
      <c r="BV18" s="78"/>
      <c r="BW18" s="78"/>
      <c r="BX18" s="74"/>
      <c r="BY18" s="78"/>
      <c r="BZ18" s="78"/>
      <c r="CA18" s="74"/>
      <c r="CB18" s="78"/>
      <c r="CC18" s="78"/>
      <c r="CD18" s="74"/>
      <c r="CE18" s="78"/>
      <c r="CF18" s="78"/>
      <c r="CG18" s="74"/>
      <c r="CH18" s="78"/>
      <c r="CI18" s="78"/>
      <c r="CJ18" s="74"/>
      <c r="CK18" s="78"/>
      <c r="CL18" s="78"/>
      <c r="CM18" s="74"/>
      <c r="CN18" s="255"/>
      <c r="CO18" s="322"/>
      <c r="CP18" s="74"/>
      <c r="CQ18" s="255"/>
      <c r="CR18" s="322"/>
      <c r="CS18" s="74"/>
      <c r="CT18" s="255">
        <v>100</v>
      </c>
      <c r="CU18" s="255">
        <v>100</v>
      </c>
      <c r="CV18" s="74">
        <f t="shared" si="167"/>
        <v>100</v>
      </c>
      <c r="CW18" s="255">
        <v>554</v>
      </c>
      <c r="CX18" s="255">
        <v>554</v>
      </c>
      <c r="CY18" s="74">
        <f t="shared" si="169"/>
        <v>100</v>
      </c>
      <c r="CZ18" s="255"/>
      <c r="DA18" s="255"/>
      <c r="DB18" s="74"/>
      <c r="DC18" s="255"/>
      <c r="DD18" s="255"/>
      <c r="DE18" s="74"/>
      <c r="DF18" s="255"/>
      <c r="DG18" s="255"/>
      <c r="DH18" s="74"/>
      <c r="DI18" s="255"/>
      <c r="DJ18" s="255"/>
      <c r="DK18" s="74"/>
      <c r="DL18" s="255"/>
      <c r="DM18" s="255"/>
      <c r="DN18" s="74"/>
      <c r="DO18" s="255"/>
      <c r="DP18" s="255"/>
      <c r="DQ18" s="74"/>
      <c r="DR18" s="255"/>
      <c r="DS18" s="255"/>
      <c r="DT18" s="74"/>
      <c r="DU18" s="255"/>
      <c r="DV18" s="255"/>
      <c r="DW18" s="74"/>
      <c r="DX18" s="255"/>
      <c r="DY18" s="255"/>
      <c r="DZ18" s="74"/>
      <c r="EA18" s="255"/>
      <c r="EB18" s="255"/>
      <c r="EC18" s="74"/>
      <c r="ED18" s="255"/>
      <c r="EE18" s="255"/>
      <c r="EF18" s="74"/>
      <c r="EG18" s="255"/>
      <c r="EH18" s="255"/>
      <c r="EI18" s="74"/>
      <c r="EJ18" s="255"/>
      <c r="EK18" s="255"/>
      <c r="EL18" s="74"/>
      <c r="EM18" s="255"/>
      <c r="EN18" s="255"/>
      <c r="EO18" s="74"/>
      <c r="EP18" s="255"/>
      <c r="EQ18" s="255"/>
      <c r="ER18" s="74"/>
    </row>
    <row r="19" spans="1:148" s="31" customFormat="1" ht="15.75" x14ac:dyDescent="0.25">
      <c r="A19" s="43" t="s">
        <v>267</v>
      </c>
      <c r="B19" s="94">
        <f t="shared" si="93"/>
        <v>12900</v>
      </c>
      <c r="C19" s="94">
        <f t="shared" si="94"/>
        <v>0</v>
      </c>
      <c r="D19" s="94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74"/>
      <c r="W19" s="103"/>
      <c r="X19" s="103"/>
      <c r="Y19" s="74"/>
      <c r="Z19" s="103"/>
      <c r="AA19" s="103"/>
      <c r="AB19" s="74"/>
      <c r="AC19" s="103"/>
      <c r="AD19" s="103"/>
      <c r="AE19" s="74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74"/>
      <c r="AR19" s="103"/>
      <c r="AS19" s="103"/>
      <c r="AT19" s="74"/>
      <c r="AU19" s="103"/>
      <c r="AV19" s="103"/>
      <c r="AW19" s="74"/>
      <c r="AX19" s="103"/>
      <c r="AY19" s="103"/>
      <c r="AZ19" s="74"/>
      <c r="BA19" s="103"/>
      <c r="BB19" s="103"/>
      <c r="BC19" s="74"/>
      <c r="BD19" s="103"/>
      <c r="BE19" s="103"/>
      <c r="BF19" s="74"/>
      <c r="BG19" s="103"/>
      <c r="BH19" s="103"/>
      <c r="BI19" s="74"/>
      <c r="BJ19" s="103"/>
      <c r="BK19" s="103"/>
      <c r="BL19" s="74"/>
      <c r="BM19" s="103"/>
      <c r="BN19" s="103"/>
      <c r="BO19" s="74"/>
      <c r="BP19" s="103"/>
      <c r="BQ19" s="103"/>
      <c r="BR19" s="74"/>
      <c r="BS19" s="103"/>
      <c r="BT19" s="103"/>
      <c r="BU19" s="74"/>
      <c r="BV19" s="103"/>
      <c r="BW19" s="103"/>
      <c r="BX19" s="74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74"/>
      <c r="CK19" s="103"/>
      <c r="CL19" s="103"/>
      <c r="CM19" s="74"/>
      <c r="CN19" s="103"/>
      <c r="CO19" s="103"/>
      <c r="CP19" s="74"/>
      <c r="CQ19" s="103"/>
      <c r="CR19" s="103"/>
      <c r="CS19" s="74"/>
      <c r="CT19" s="103"/>
      <c r="CU19" s="103"/>
      <c r="CV19" s="74"/>
      <c r="CW19" s="103"/>
      <c r="CX19" s="103"/>
      <c r="CY19" s="74"/>
      <c r="CZ19" s="103"/>
      <c r="DA19" s="103"/>
      <c r="DB19" s="74"/>
      <c r="DC19" s="103"/>
      <c r="DD19" s="103"/>
      <c r="DE19" s="74"/>
      <c r="DF19" s="103"/>
      <c r="DG19" s="103"/>
      <c r="DH19" s="74"/>
      <c r="DI19" s="103"/>
      <c r="DJ19" s="103"/>
      <c r="DK19" s="74"/>
      <c r="DL19" s="103"/>
      <c r="DM19" s="103"/>
      <c r="DN19" s="74"/>
      <c r="DO19" s="103"/>
      <c r="DP19" s="103"/>
      <c r="DQ19" s="74"/>
      <c r="DR19" s="103"/>
      <c r="DS19" s="103"/>
      <c r="DT19" s="74"/>
      <c r="DU19" s="94">
        <v>12900</v>
      </c>
      <c r="DV19" s="103"/>
      <c r="DW19" s="74"/>
      <c r="DX19" s="94"/>
      <c r="DY19" s="103"/>
      <c r="DZ19" s="74"/>
      <c r="EA19" s="94"/>
      <c r="EB19" s="103"/>
      <c r="EC19" s="74"/>
      <c r="ED19" s="94"/>
      <c r="EE19" s="103"/>
      <c r="EF19" s="74"/>
      <c r="EG19" s="94"/>
      <c r="EH19" s="103"/>
      <c r="EI19" s="74"/>
      <c r="EJ19" s="94"/>
      <c r="EK19" s="103"/>
      <c r="EL19" s="74"/>
      <c r="EM19" s="94"/>
      <c r="EN19" s="103"/>
      <c r="EO19" s="74"/>
      <c r="EP19" s="94"/>
      <c r="EQ19" s="103"/>
      <c r="ER19" s="74"/>
    </row>
    <row r="20" spans="1:148" s="31" customFormat="1" ht="15.75" x14ac:dyDescent="0.25">
      <c r="A20" s="43" t="s">
        <v>268</v>
      </c>
      <c r="B20" s="94">
        <f t="shared" si="93"/>
        <v>0</v>
      </c>
      <c r="C20" s="94">
        <f t="shared" si="94"/>
        <v>0</v>
      </c>
      <c r="D20" s="94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74"/>
      <c r="W20" s="103"/>
      <c r="X20" s="103"/>
      <c r="Y20" s="74"/>
      <c r="Z20" s="103"/>
      <c r="AA20" s="103"/>
      <c r="AB20" s="74"/>
      <c r="AC20" s="103"/>
      <c r="AD20" s="103"/>
      <c r="AE20" s="74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74"/>
      <c r="AR20" s="103"/>
      <c r="AS20" s="103"/>
      <c r="AT20" s="74"/>
      <c r="AU20" s="103"/>
      <c r="AV20" s="103"/>
      <c r="AW20" s="74"/>
      <c r="AX20" s="103"/>
      <c r="AY20" s="103"/>
      <c r="AZ20" s="74"/>
      <c r="BA20" s="103"/>
      <c r="BB20" s="103"/>
      <c r="BC20" s="74"/>
      <c r="BD20" s="103"/>
      <c r="BE20" s="103"/>
      <c r="BF20" s="74"/>
      <c r="BG20" s="103"/>
      <c r="BH20" s="103"/>
      <c r="BI20" s="74"/>
      <c r="BJ20" s="103"/>
      <c r="BK20" s="103"/>
      <c r="BL20" s="74"/>
      <c r="BM20" s="103"/>
      <c r="BN20" s="103"/>
      <c r="BO20" s="74"/>
      <c r="BP20" s="103"/>
      <c r="BQ20" s="103"/>
      <c r="BR20" s="74"/>
      <c r="BS20" s="103"/>
      <c r="BT20" s="103"/>
      <c r="BU20" s="74"/>
      <c r="BV20" s="103"/>
      <c r="BW20" s="103"/>
      <c r="BX20" s="74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74"/>
      <c r="CK20" s="103"/>
      <c r="CL20" s="103"/>
      <c r="CM20" s="74"/>
      <c r="CN20" s="103"/>
      <c r="CO20" s="103"/>
      <c r="CP20" s="74"/>
      <c r="CQ20" s="103"/>
      <c r="CR20" s="103"/>
      <c r="CS20" s="74"/>
      <c r="CT20" s="103"/>
      <c r="CU20" s="103"/>
      <c r="CV20" s="74"/>
      <c r="CW20" s="103"/>
      <c r="CX20" s="103"/>
      <c r="CY20" s="74"/>
      <c r="CZ20" s="103"/>
      <c r="DA20" s="103"/>
      <c r="DB20" s="74"/>
      <c r="DC20" s="103"/>
      <c r="DD20" s="103"/>
      <c r="DE20" s="74"/>
      <c r="DF20" s="103"/>
      <c r="DG20" s="103"/>
      <c r="DH20" s="74"/>
      <c r="DI20" s="103"/>
      <c r="DJ20" s="103"/>
      <c r="DK20" s="74"/>
      <c r="DL20" s="103"/>
      <c r="DM20" s="103"/>
      <c r="DN20" s="74"/>
      <c r="DO20" s="103"/>
      <c r="DP20" s="103"/>
      <c r="DQ20" s="74"/>
      <c r="DR20" s="103"/>
      <c r="DS20" s="103"/>
      <c r="DT20" s="74"/>
      <c r="DU20" s="103"/>
      <c r="DV20" s="103"/>
      <c r="DW20" s="74"/>
      <c r="DX20" s="103"/>
      <c r="DY20" s="103"/>
      <c r="DZ20" s="74"/>
      <c r="EA20" s="103"/>
      <c r="EB20" s="103"/>
      <c r="EC20" s="74"/>
      <c r="ED20" s="103"/>
      <c r="EE20" s="103"/>
      <c r="EF20" s="74"/>
      <c r="EG20" s="103"/>
      <c r="EH20" s="103"/>
      <c r="EI20" s="74"/>
      <c r="EJ20" s="103"/>
      <c r="EK20" s="103"/>
      <c r="EL20" s="74"/>
      <c r="EM20" s="103"/>
      <c r="EN20" s="103"/>
      <c r="EO20" s="74"/>
      <c r="EP20" s="103"/>
      <c r="EQ20" s="103"/>
      <c r="ER20" s="74"/>
    </row>
    <row r="21" spans="1:148" s="31" customFormat="1" ht="15.75" x14ac:dyDescent="0.25">
      <c r="A21" s="43" t="s">
        <v>269</v>
      </c>
      <c r="B21" s="94">
        <f t="shared" si="93"/>
        <v>0</v>
      </c>
      <c r="C21" s="94">
        <f t="shared" si="94"/>
        <v>0</v>
      </c>
      <c r="D21" s="94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74"/>
      <c r="W21" s="103"/>
      <c r="X21" s="103"/>
      <c r="Y21" s="74"/>
      <c r="Z21" s="103"/>
      <c r="AA21" s="103"/>
      <c r="AB21" s="74"/>
      <c r="AC21" s="103"/>
      <c r="AD21" s="103"/>
      <c r="AE21" s="74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74"/>
      <c r="AR21" s="103"/>
      <c r="AS21" s="103"/>
      <c r="AT21" s="74"/>
      <c r="AU21" s="103"/>
      <c r="AV21" s="103"/>
      <c r="AW21" s="74"/>
      <c r="AX21" s="103"/>
      <c r="AY21" s="103"/>
      <c r="AZ21" s="74"/>
      <c r="BA21" s="103"/>
      <c r="BB21" s="103"/>
      <c r="BC21" s="74"/>
      <c r="BD21" s="103"/>
      <c r="BE21" s="103"/>
      <c r="BF21" s="74"/>
      <c r="BG21" s="103"/>
      <c r="BH21" s="103"/>
      <c r="BI21" s="74"/>
      <c r="BJ21" s="103"/>
      <c r="BK21" s="103"/>
      <c r="BL21" s="74"/>
      <c r="BM21" s="103"/>
      <c r="BN21" s="103"/>
      <c r="BO21" s="74"/>
      <c r="BP21" s="103"/>
      <c r="BQ21" s="103"/>
      <c r="BR21" s="74"/>
      <c r="BS21" s="103"/>
      <c r="BT21" s="103"/>
      <c r="BU21" s="74"/>
      <c r="BV21" s="103"/>
      <c r="BW21" s="103"/>
      <c r="BX21" s="74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74"/>
      <c r="CK21" s="103"/>
      <c r="CL21" s="103"/>
      <c r="CM21" s="74"/>
      <c r="CN21" s="103"/>
      <c r="CO21" s="103"/>
      <c r="CP21" s="74"/>
      <c r="CQ21" s="103"/>
      <c r="CR21" s="103"/>
      <c r="CS21" s="74"/>
      <c r="CT21" s="103"/>
      <c r="CU21" s="103"/>
      <c r="CV21" s="74"/>
      <c r="CW21" s="103"/>
      <c r="CX21" s="103"/>
      <c r="CY21" s="74"/>
      <c r="CZ21" s="103"/>
      <c r="DA21" s="103"/>
      <c r="DB21" s="74"/>
      <c r="DC21" s="103"/>
      <c r="DD21" s="103"/>
      <c r="DE21" s="74"/>
      <c r="DF21" s="103"/>
      <c r="DG21" s="103"/>
      <c r="DH21" s="74"/>
      <c r="DI21" s="103"/>
      <c r="DJ21" s="103"/>
      <c r="DK21" s="74"/>
      <c r="DL21" s="103"/>
      <c r="DM21" s="103"/>
      <c r="DN21" s="74"/>
      <c r="DO21" s="103"/>
      <c r="DP21" s="103"/>
      <c r="DQ21" s="74"/>
      <c r="DR21" s="103"/>
      <c r="DS21" s="103"/>
      <c r="DT21" s="74"/>
      <c r="DU21" s="103"/>
      <c r="DV21" s="103"/>
      <c r="DW21" s="74"/>
      <c r="DX21" s="103"/>
      <c r="DY21" s="103"/>
      <c r="DZ21" s="74"/>
      <c r="EA21" s="103"/>
      <c r="EB21" s="103"/>
      <c r="EC21" s="74"/>
      <c r="ED21" s="103"/>
      <c r="EE21" s="103"/>
      <c r="EF21" s="74"/>
      <c r="EG21" s="103"/>
      <c r="EH21" s="103"/>
      <c r="EI21" s="74"/>
      <c r="EJ21" s="103"/>
      <c r="EK21" s="103"/>
      <c r="EL21" s="74"/>
      <c r="EM21" s="103"/>
      <c r="EN21" s="103"/>
      <c r="EO21" s="74"/>
      <c r="EP21" s="103"/>
      <c r="EQ21" s="103"/>
      <c r="ER21" s="74"/>
    </row>
    <row r="22" spans="1:148" s="32" customFormat="1" ht="31.5" x14ac:dyDescent="0.25">
      <c r="A22" s="253" t="s">
        <v>274</v>
      </c>
      <c r="B22" s="103">
        <f t="shared" si="93"/>
        <v>117506.8</v>
      </c>
      <c r="C22" s="103">
        <f t="shared" si="94"/>
        <v>47722.890299999999</v>
      </c>
      <c r="D22" s="92">
        <f t="shared" si="46"/>
        <v>40.612875425081782</v>
      </c>
      <c r="E22" s="92">
        <f t="shared" ref="E22:AJ22" si="186">E23+E24+E25</f>
        <v>0</v>
      </c>
      <c r="F22" s="92">
        <f t="shared" si="186"/>
        <v>0</v>
      </c>
      <c r="G22" s="92">
        <f t="shared" si="186"/>
        <v>0</v>
      </c>
      <c r="H22" s="92">
        <f t="shared" si="186"/>
        <v>0</v>
      </c>
      <c r="I22" s="92">
        <f t="shared" si="186"/>
        <v>0</v>
      </c>
      <c r="J22" s="92">
        <f t="shared" si="186"/>
        <v>0</v>
      </c>
      <c r="K22" s="92">
        <f t="shared" si="186"/>
        <v>0</v>
      </c>
      <c r="L22" s="92">
        <f t="shared" si="186"/>
        <v>0</v>
      </c>
      <c r="M22" s="92">
        <f t="shared" si="186"/>
        <v>0</v>
      </c>
      <c r="N22" s="92">
        <f t="shared" si="186"/>
        <v>0</v>
      </c>
      <c r="O22" s="92">
        <f t="shared" si="186"/>
        <v>0</v>
      </c>
      <c r="P22" s="92">
        <f t="shared" si="186"/>
        <v>0</v>
      </c>
      <c r="Q22" s="92">
        <f t="shared" si="186"/>
        <v>1435.1</v>
      </c>
      <c r="R22" s="92">
        <f t="shared" si="186"/>
        <v>1097.5999999999999</v>
      </c>
      <c r="S22" s="91">
        <f t="shared" si="185"/>
        <v>76.482475088843984</v>
      </c>
      <c r="T22" s="92">
        <f t="shared" si="186"/>
        <v>563.6</v>
      </c>
      <c r="U22" s="92">
        <f t="shared" si="186"/>
        <v>316.61090000000002</v>
      </c>
      <c r="V22" s="91">
        <f t="shared" si="87"/>
        <v>56.17652590489709</v>
      </c>
      <c r="W22" s="92">
        <f t="shared" ref="W22:X22" si="187">W23+W24+W25</f>
        <v>1776.1</v>
      </c>
      <c r="X22" s="92">
        <f t="shared" si="187"/>
        <v>1144.5139999999999</v>
      </c>
      <c r="Y22" s="91">
        <f t="shared" ref="Y22:Y23" si="188">X22/W22*100</f>
        <v>64.439727492821348</v>
      </c>
      <c r="Z22" s="92">
        <f t="shared" ref="Z22:AA22" si="189">Z23+Z24+Z25</f>
        <v>232</v>
      </c>
      <c r="AA22" s="92">
        <f t="shared" si="189"/>
        <v>15</v>
      </c>
      <c r="AB22" s="91">
        <f t="shared" ref="AB22:AB23" si="190">AA22/Z22*100</f>
        <v>6.4655172413793105</v>
      </c>
      <c r="AC22" s="92">
        <f t="shared" ref="AC22:AD22" si="191">AC23+AC24+AC25</f>
        <v>0</v>
      </c>
      <c r="AD22" s="92">
        <f t="shared" si="191"/>
        <v>0</v>
      </c>
      <c r="AE22" s="91"/>
      <c r="AF22" s="92">
        <f t="shared" si="186"/>
        <v>0</v>
      </c>
      <c r="AG22" s="92">
        <f t="shared" si="186"/>
        <v>0</v>
      </c>
      <c r="AH22" s="92">
        <f t="shared" si="186"/>
        <v>0</v>
      </c>
      <c r="AI22" s="92">
        <f t="shared" si="186"/>
        <v>0</v>
      </c>
      <c r="AJ22" s="92">
        <f t="shared" si="186"/>
        <v>0</v>
      </c>
      <c r="AK22" s="92">
        <f t="shared" ref="AK22:AM22" si="192">AK23+AK24+AK25</f>
        <v>0</v>
      </c>
      <c r="AL22" s="92">
        <f t="shared" si="192"/>
        <v>0</v>
      </c>
      <c r="AM22" s="92">
        <f t="shared" si="192"/>
        <v>0</v>
      </c>
      <c r="AN22" s="91"/>
      <c r="AO22" s="92">
        <f t="shared" ref="AO22:AP22" si="193">AO23+AO24+AO25</f>
        <v>1000</v>
      </c>
      <c r="AP22" s="92">
        <f t="shared" si="193"/>
        <v>1000</v>
      </c>
      <c r="AQ22" s="91">
        <f t="shared" ref="AQ22:AQ25" si="194">AP22/AO22*100</f>
        <v>100</v>
      </c>
      <c r="AR22" s="92">
        <f t="shared" ref="AR22:AS22" si="195">AR23+AR24+AR25</f>
        <v>0</v>
      </c>
      <c r="AS22" s="92">
        <f t="shared" si="195"/>
        <v>0</v>
      </c>
      <c r="AT22" s="91"/>
      <c r="AU22" s="92">
        <f t="shared" ref="AU22:AV22" si="196">AU23+AU24+AU25</f>
        <v>0</v>
      </c>
      <c r="AV22" s="92">
        <f t="shared" si="196"/>
        <v>0</v>
      </c>
      <c r="AW22" s="91"/>
      <c r="AX22" s="92">
        <f t="shared" ref="AX22:AY22" si="197">AX23+AX24+AX25</f>
        <v>0</v>
      </c>
      <c r="AY22" s="92">
        <f t="shared" si="197"/>
        <v>0</v>
      </c>
      <c r="AZ22" s="91"/>
      <c r="BA22" s="92">
        <f t="shared" ref="BA22:BB22" si="198">BA23+BA24+BA25</f>
        <v>0</v>
      </c>
      <c r="BB22" s="92">
        <f t="shared" si="198"/>
        <v>0</v>
      </c>
      <c r="BC22" s="91"/>
      <c r="BD22" s="92">
        <f t="shared" ref="BD22:BE22" si="199">BD23+BD24+BD25</f>
        <v>0</v>
      </c>
      <c r="BE22" s="92">
        <f t="shared" si="199"/>
        <v>0</v>
      </c>
      <c r="BF22" s="91"/>
      <c r="BG22" s="92">
        <f t="shared" ref="BG22:BH22" si="200">BG23+BG24+BG25</f>
        <v>0</v>
      </c>
      <c r="BH22" s="92">
        <f t="shared" si="200"/>
        <v>0</v>
      </c>
      <c r="BI22" s="91"/>
      <c r="BJ22" s="92">
        <f t="shared" ref="BJ22:BK22" si="201">BJ23+BJ24+BJ25</f>
        <v>0</v>
      </c>
      <c r="BK22" s="92">
        <f t="shared" si="201"/>
        <v>0</v>
      </c>
      <c r="BL22" s="91"/>
      <c r="BM22" s="92">
        <f t="shared" ref="BM22:BN22" si="202">BM23+BM24+BM25</f>
        <v>0</v>
      </c>
      <c r="BN22" s="92">
        <f t="shared" si="202"/>
        <v>0</v>
      </c>
      <c r="BO22" s="91"/>
      <c r="BP22" s="92">
        <f t="shared" ref="BP22:BQ22" si="203">BP23+BP24+BP25</f>
        <v>0</v>
      </c>
      <c r="BQ22" s="92">
        <f t="shared" si="203"/>
        <v>0</v>
      </c>
      <c r="BR22" s="91"/>
      <c r="BS22" s="92">
        <f t="shared" ref="BS22:BT22" si="204">BS23+BS24+BS25</f>
        <v>10000</v>
      </c>
      <c r="BT22" s="92">
        <f t="shared" si="204"/>
        <v>0</v>
      </c>
      <c r="BU22" s="91">
        <f t="shared" ref="BU22:BU24" si="205">BT22/BS22*100</f>
        <v>0</v>
      </c>
      <c r="BV22" s="92">
        <f t="shared" ref="BV22:BW22" si="206">BV23+BV24+BV25</f>
        <v>12000</v>
      </c>
      <c r="BW22" s="92">
        <f t="shared" si="206"/>
        <v>0</v>
      </c>
      <c r="BX22" s="91">
        <f t="shared" ref="BX22" si="207">BW22/BV22*100</f>
        <v>0</v>
      </c>
      <c r="BY22" s="92">
        <f t="shared" ref="BY22:CI22" si="208">BY23+BY24+BY25</f>
        <v>0</v>
      </c>
      <c r="BZ22" s="92">
        <f t="shared" si="208"/>
        <v>0</v>
      </c>
      <c r="CA22" s="92">
        <f t="shared" si="208"/>
        <v>0</v>
      </c>
      <c r="CB22" s="92">
        <f t="shared" si="208"/>
        <v>0</v>
      </c>
      <c r="CC22" s="92">
        <f t="shared" si="208"/>
        <v>0</v>
      </c>
      <c r="CD22" s="92">
        <f t="shared" si="208"/>
        <v>0</v>
      </c>
      <c r="CE22" s="92">
        <f t="shared" si="208"/>
        <v>0</v>
      </c>
      <c r="CF22" s="92">
        <f t="shared" si="208"/>
        <v>0</v>
      </c>
      <c r="CG22" s="92">
        <f t="shared" si="208"/>
        <v>0</v>
      </c>
      <c r="CH22" s="92"/>
      <c r="CI22" s="92">
        <f t="shared" si="208"/>
        <v>0</v>
      </c>
      <c r="CJ22" s="91"/>
      <c r="CK22" s="92"/>
      <c r="CL22" s="92">
        <f t="shared" ref="CL22" si="209">CL23+CL24+CL25</f>
        <v>0</v>
      </c>
      <c r="CM22" s="91"/>
      <c r="CN22" s="92">
        <f t="shared" ref="CN22:CO22" si="210">CN23+CN24+CN25</f>
        <v>40000</v>
      </c>
      <c r="CO22" s="92">
        <f t="shared" si="210"/>
        <v>12965.6764</v>
      </c>
      <c r="CP22" s="91">
        <f t="shared" ref="CP22" si="211">CO22/CN22*100</f>
        <v>32.414191000000002</v>
      </c>
      <c r="CQ22" s="92">
        <f t="shared" ref="CQ22:CR22" si="212">CQ23+CQ24+CQ25</f>
        <v>0</v>
      </c>
      <c r="CR22" s="92">
        <f t="shared" si="212"/>
        <v>0</v>
      </c>
      <c r="CS22" s="91"/>
      <c r="CT22" s="92">
        <f t="shared" ref="CT22:CU22" si="213">CT23+CT24+CT25</f>
        <v>30</v>
      </c>
      <c r="CU22" s="92">
        <f t="shared" si="213"/>
        <v>30</v>
      </c>
      <c r="CV22" s="91">
        <f t="shared" ref="CV22" si="214">CU22/CT22*100</f>
        <v>100</v>
      </c>
      <c r="CW22" s="92">
        <f t="shared" ref="CW22:CX22" si="215">CW23+CW24+CW25</f>
        <v>470</v>
      </c>
      <c r="CX22" s="92">
        <f t="shared" si="215"/>
        <v>470</v>
      </c>
      <c r="CY22" s="91">
        <f t="shared" ref="CY22" si="216">CX22/CW22*100</f>
        <v>100</v>
      </c>
      <c r="CZ22" s="92">
        <f t="shared" ref="CZ22:DA22" si="217">CZ23+CZ24+CZ25</f>
        <v>0</v>
      </c>
      <c r="DA22" s="92">
        <f t="shared" si="217"/>
        <v>0</v>
      </c>
      <c r="DB22" s="91"/>
      <c r="DC22" s="92">
        <f t="shared" ref="DC22:DD22" si="218">DC23+DC24+DC25</f>
        <v>0</v>
      </c>
      <c r="DD22" s="92">
        <f t="shared" si="218"/>
        <v>0</v>
      </c>
      <c r="DE22" s="91"/>
      <c r="DF22" s="92">
        <f t="shared" ref="DF22:DG22" si="219">DF23+DF24+DF25</f>
        <v>0</v>
      </c>
      <c r="DG22" s="92">
        <f t="shared" si="219"/>
        <v>0</v>
      </c>
      <c r="DH22" s="91"/>
      <c r="DI22" s="92">
        <f t="shared" ref="DI22:DJ22" si="220">DI23+DI24+DI25</f>
        <v>0</v>
      </c>
      <c r="DJ22" s="92">
        <f t="shared" si="220"/>
        <v>0</v>
      </c>
      <c r="DK22" s="91"/>
      <c r="DL22" s="92">
        <f t="shared" ref="DL22:DM22" si="221">DL23+DL24+DL25</f>
        <v>0</v>
      </c>
      <c r="DM22" s="92">
        <f t="shared" si="221"/>
        <v>0</v>
      </c>
      <c r="DN22" s="91"/>
      <c r="DO22" s="92">
        <f t="shared" ref="DO22:DP22" si="222">DO23+DO24+DO25</f>
        <v>50000</v>
      </c>
      <c r="DP22" s="92">
        <f t="shared" si="222"/>
        <v>30683.489000000001</v>
      </c>
      <c r="DQ22" s="91">
        <f>DP22/DO22*100</f>
        <v>61.366978000000003</v>
      </c>
      <c r="DR22" s="92">
        <f t="shared" ref="DR22:DS22" si="223">DR23+DR24+DR25</f>
        <v>0</v>
      </c>
      <c r="DS22" s="92">
        <f t="shared" si="223"/>
        <v>0</v>
      </c>
      <c r="DT22" s="91"/>
      <c r="DU22" s="92">
        <f t="shared" ref="DU22:DV22" si="224">DU23+DU24+DU25</f>
        <v>0</v>
      </c>
      <c r="DV22" s="92">
        <f t="shared" si="224"/>
        <v>0</v>
      </c>
      <c r="DW22" s="91"/>
      <c r="DX22" s="92">
        <f t="shared" ref="DX22:DY22" si="225">DX23+DX24+DX25</f>
        <v>0</v>
      </c>
      <c r="DY22" s="92">
        <f t="shared" si="225"/>
        <v>0</v>
      </c>
      <c r="DZ22" s="91"/>
      <c r="EA22" s="92">
        <f t="shared" ref="EA22:EB22" si="226">EA23+EA24+EA25</f>
        <v>0</v>
      </c>
      <c r="EB22" s="92">
        <f t="shared" si="226"/>
        <v>0</v>
      </c>
      <c r="EC22" s="91"/>
      <c r="ED22" s="92">
        <f t="shared" ref="ED22:EE22" si="227">ED23+ED24+ED25</f>
        <v>0</v>
      </c>
      <c r="EE22" s="92">
        <f t="shared" si="227"/>
        <v>0</v>
      </c>
      <c r="EF22" s="91"/>
      <c r="EG22" s="92">
        <f t="shared" ref="EG22:EH22" si="228">EG23+EG24+EG25</f>
        <v>0</v>
      </c>
      <c r="EH22" s="92">
        <f t="shared" si="228"/>
        <v>0</v>
      </c>
      <c r="EI22" s="91"/>
      <c r="EJ22" s="92">
        <f t="shared" ref="EJ22:EK22" si="229">EJ23+EJ24+EJ25</f>
        <v>0</v>
      </c>
      <c r="EK22" s="92">
        <f t="shared" si="229"/>
        <v>0</v>
      </c>
      <c r="EL22" s="91"/>
      <c r="EM22" s="92">
        <f t="shared" ref="EM22:EN22" si="230">EM23+EM24+EM25</f>
        <v>0</v>
      </c>
      <c r="EN22" s="92">
        <f t="shared" si="230"/>
        <v>0</v>
      </c>
      <c r="EO22" s="91"/>
      <c r="EP22" s="92">
        <f t="shared" ref="EP22:EQ22" si="231">EP23+EP24+EP25</f>
        <v>0</v>
      </c>
      <c r="EQ22" s="92">
        <f t="shared" si="231"/>
        <v>0</v>
      </c>
      <c r="ER22" s="91"/>
    </row>
    <row r="23" spans="1:148" s="31" customFormat="1" ht="31.5" customHeight="1" x14ac:dyDescent="0.25">
      <c r="A23" s="145" t="s">
        <v>273</v>
      </c>
      <c r="B23" s="94">
        <f t="shared" si="93"/>
        <v>54506.8</v>
      </c>
      <c r="C23" s="94">
        <f t="shared" si="94"/>
        <v>33757.213900000002</v>
      </c>
      <c r="D23" s="78">
        <f t="shared" si="46"/>
        <v>61.932114708623509</v>
      </c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4"/>
      <c r="Q23" s="78">
        <v>1435.1</v>
      </c>
      <c r="R23" s="78">
        <v>1097.5999999999999</v>
      </c>
      <c r="S23" s="74">
        <f t="shared" si="185"/>
        <v>76.482475088843984</v>
      </c>
      <c r="T23" s="78">
        <v>563.6</v>
      </c>
      <c r="U23" s="78">
        <v>316.61090000000002</v>
      </c>
      <c r="V23" s="74">
        <f t="shared" si="87"/>
        <v>56.17652590489709</v>
      </c>
      <c r="W23" s="255">
        <v>1776.1</v>
      </c>
      <c r="X23" s="256">
        <v>1144.5139999999999</v>
      </c>
      <c r="Y23" s="74">
        <f t="shared" si="188"/>
        <v>64.439727492821348</v>
      </c>
      <c r="Z23" s="255">
        <v>232</v>
      </c>
      <c r="AA23" s="292">
        <v>15</v>
      </c>
      <c r="AB23" s="74">
        <f t="shared" si="190"/>
        <v>6.4655172413793105</v>
      </c>
      <c r="AC23" s="255"/>
      <c r="AD23" s="78"/>
      <c r="AE23" s="74"/>
      <c r="AF23" s="78"/>
      <c r="AG23" s="78"/>
      <c r="AH23" s="74"/>
      <c r="AI23" s="78"/>
      <c r="AJ23" s="78"/>
      <c r="AK23" s="74"/>
      <c r="AL23" s="78"/>
      <c r="AM23" s="78"/>
      <c r="AN23" s="74"/>
      <c r="AO23" s="255"/>
      <c r="AP23" s="255"/>
      <c r="AQ23" s="74"/>
      <c r="AR23" s="255"/>
      <c r="AS23" s="255"/>
      <c r="AT23" s="74"/>
      <c r="AU23" s="255"/>
      <c r="AV23" s="255"/>
      <c r="AW23" s="74"/>
      <c r="AX23" s="255"/>
      <c r="AY23" s="255"/>
      <c r="AZ23" s="74"/>
      <c r="BA23" s="255"/>
      <c r="BB23" s="255"/>
      <c r="BC23" s="74"/>
      <c r="BD23" s="255"/>
      <c r="BE23" s="255"/>
      <c r="BF23" s="74"/>
      <c r="BG23" s="255"/>
      <c r="BH23" s="255"/>
      <c r="BI23" s="74"/>
      <c r="BJ23" s="255"/>
      <c r="BK23" s="255"/>
      <c r="BL23" s="74"/>
      <c r="BM23" s="255"/>
      <c r="BN23" s="255"/>
      <c r="BO23" s="74"/>
      <c r="BP23" s="255"/>
      <c r="BQ23" s="255"/>
      <c r="BR23" s="74"/>
      <c r="BS23" s="78"/>
      <c r="BT23" s="78"/>
      <c r="BU23" s="74"/>
      <c r="BV23" s="78"/>
      <c r="BW23" s="78"/>
      <c r="BX23" s="74"/>
      <c r="BY23" s="78"/>
      <c r="BZ23" s="78"/>
      <c r="CA23" s="74"/>
      <c r="CB23" s="78"/>
      <c r="CC23" s="78"/>
      <c r="CD23" s="74"/>
      <c r="CE23" s="78"/>
      <c r="CF23" s="78"/>
      <c r="CG23" s="74"/>
      <c r="CH23" s="78"/>
      <c r="CI23" s="78"/>
      <c r="CJ23" s="74"/>
      <c r="CK23" s="78"/>
      <c r="CL23" s="78"/>
      <c r="CM23" s="74"/>
      <c r="CN23" s="255"/>
      <c r="CO23" s="322"/>
      <c r="CP23" s="74"/>
      <c r="CQ23" s="255"/>
      <c r="CR23" s="322"/>
      <c r="CS23" s="74"/>
      <c r="CT23" s="255">
        <v>30</v>
      </c>
      <c r="CU23" s="255">
        <v>30</v>
      </c>
      <c r="CV23" s="74">
        <f t="shared" ref="CV23:CV27" si="232">CU23/CT23*100</f>
        <v>100</v>
      </c>
      <c r="CW23" s="255">
        <v>470</v>
      </c>
      <c r="CX23" s="255">
        <v>470</v>
      </c>
      <c r="CY23" s="74">
        <f t="shared" ref="CY23:CY27" si="233">CX23/CW23*100</f>
        <v>100</v>
      </c>
      <c r="CZ23" s="255"/>
      <c r="DA23" s="255"/>
      <c r="DB23" s="74"/>
      <c r="DC23" s="255"/>
      <c r="DD23" s="255"/>
      <c r="DE23" s="74"/>
      <c r="DF23" s="255"/>
      <c r="DG23" s="255"/>
      <c r="DH23" s="74"/>
      <c r="DI23" s="255"/>
      <c r="DJ23" s="255"/>
      <c r="DK23" s="74"/>
      <c r="DL23" s="255"/>
      <c r="DM23" s="255"/>
      <c r="DN23" s="74"/>
      <c r="DO23" s="255">
        <v>50000</v>
      </c>
      <c r="DP23" s="255">
        <v>30683.489000000001</v>
      </c>
      <c r="DQ23" s="74">
        <f>DP23/DO23*100</f>
        <v>61.366978000000003</v>
      </c>
      <c r="DR23" s="255"/>
      <c r="DS23" s="255"/>
      <c r="DT23" s="74"/>
      <c r="DU23" s="255"/>
      <c r="DV23" s="255"/>
      <c r="DW23" s="74"/>
      <c r="DX23" s="255"/>
      <c r="DY23" s="255"/>
      <c r="DZ23" s="74"/>
      <c r="EA23" s="255"/>
      <c r="EB23" s="255"/>
      <c r="EC23" s="74"/>
      <c r="ED23" s="255"/>
      <c r="EE23" s="255"/>
      <c r="EF23" s="74"/>
      <c r="EG23" s="255"/>
      <c r="EH23" s="255"/>
      <c r="EI23" s="74"/>
      <c r="EJ23" s="255"/>
      <c r="EK23" s="255"/>
      <c r="EL23" s="74"/>
      <c r="EM23" s="255"/>
      <c r="EN23" s="255"/>
      <c r="EO23" s="74"/>
      <c r="EP23" s="255"/>
      <c r="EQ23" s="255"/>
      <c r="ER23" s="74"/>
    </row>
    <row r="24" spans="1:148" s="31" customFormat="1" ht="18.75" customHeight="1" x14ac:dyDescent="0.25">
      <c r="A24" s="43" t="s">
        <v>272</v>
      </c>
      <c r="B24" s="94">
        <f t="shared" si="93"/>
        <v>62000</v>
      </c>
      <c r="C24" s="94">
        <f t="shared" si="94"/>
        <v>12965.6764</v>
      </c>
      <c r="D24" s="78">
        <f t="shared" si="46"/>
        <v>20.912381290322582</v>
      </c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74"/>
      <c r="W24" s="103"/>
      <c r="X24" s="103"/>
      <c r="Y24" s="74"/>
      <c r="Z24" s="103"/>
      <c r="AA24" s="103"/>
      <c r="AB24" s="74"/>
      <c r="AC24" s="103"/>
      <c r="AD24" s="103"/>
      <c r="AE24" s="74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74"/>
      <c r="AR24" s="103"/>
      <c r="AS24" s="103"/>
      <c r="AT24" s="74"/>
      <c r="AU24" s="103"/>
      <c r="AV24" s="103"/>
      <c r="AW24" s="74"/>
      <c r="AX24" s="103"/>
      <c r="AY24" s="103"/>
      <c r="AZ24" s="74"/>
      <c r="BA24" s="103"/>
      <c r="BB24" s="103"/>
      <c r="BC24" s="74"/>
      <c r="BD24" s="103"/>
      <c r="BE24" s="103"/>
      <c r="BF24" s="74"/>
      <c r="BG24" s="103"/>
      <c r="BH24" s="103"/>
      <c r="BI24" s="74"/>
      <c r="BJ24" s="103"/>
      <c r="BK24" s="103"/>
      <c r="BL24" s="74"/>
      <c r="BM24" s="103"/>
      <c r="BN24" s="103"/>
      <c r="BO24" s="74"/>
      <c r="BP24" s="103"/>
      <c r="BQ24" s="103"/>
      <c r="BR24" s="74"/>
      <c r="BS24" s="74">
        <v>10000</v>
      </c>
      <c r="BT24" s="103"/>
      <c r="BU24" s="74">
        <f t="shared" si="205"/>
        <v>0</v>
      </c>
      <c r="BV24" s="74">
        <v>12000</v>
      </c>
      <c r="BW24" s="103"/>
      <c r="BX24" s="74">
        <f t="shared" ref="BX24" si="234">BW24/BV24*100</f>
        <v>0</v>
      </c>
      <c r="BY24" s="103"/>
      <c r="BZ24" s="103"/>
      <c r="CA24" s="103"/>
      <c r="CB24" s="103"/>
      <c r="CC24" s="103"/>
      <c r="CD24" s="103"/>
      <c r="CE24" s="103"/>
      <c r="CF24" s="103"/>
      <c r="CG24" s="103"/>
      <c r="CH24" s="74"/>
      <c r="CI24" s="103"/>
      <c r="CJ24" s="74"/>
      <c r="CK24" s="74"/>
      <c r="CL24" s="103"/>
      <c r="CM24" s="74"/>
      <c r="CN24" s="94">
        <v>40000</v>
      </c>
      <c r="CO24" s="103">
        <v>12965.6764</v>
      </c>
      <c r="CP24" s="74">
        <f>CO24/CN24*100</f>
        <v>32.414191000000002</v>
      </c>
      <c r="CQ24" s="94"/>
      <c r="CR24" s="103"/>
      <c r="CS24" s="74"/>
      <c r="CT24" s="103"/>
      <c r="CU24" s="103"/>
      <c r="CV24" s="74"/>
      <c r="CW24" s="103"/>
      <c r="CX24" s="103"/>
      <c r="CY24" s="74"/>
      <c r="CZ24" s="103"/>
      <c r="DA24" s="103"/>
      <c r="DB24" s="74"/>
      <c r="DC24" s="103"/>
      <c r="DD24" s="103"/>
      <c r="DE24" s="74"/>
      <c r="DF24" s="103"/>
      <c r="DG24" s="103"/>
      <c r="DH24" s="74"/>
      <c r="DI24" s="103"/>
      <c r="DJ24" s="103"/>
      <c r="DK24" s="74"/>
      <c r="DL24" s="103"/>
      <c r="DM24" s="103"/>
      <c r="DN24" s="74"/>
      <c r="DO24" s="103"/>
      <c r="DP24" s="103"/>
      <c r="DQ24" s="74"/>
      <c r="DR24" s="103"/>
      <c r="DS24" s="103"/>
      <c r="DT24" s="74"/>
      <c r="DU24" s="103"/>
      <c r="DV24" s="103"/>
      <c r="DW24" s="74"/>
      <c r="DX24" s="103"/>
      <c r="DY24" s="103"/>
      <c r="DZ24" s="74"/>
      <c r="EA24" s="103"/>
      <c r="EB24" s="103"/>
      <c r="EC24" s="74"/>
      <c r="ED24" s="103"/>
      <c r="EE24" s="103"/>
      <c r="EF24" s="74"/>
      <c r="EG24" s="103"/>
      <c r="EH24" s="103"/>
      <c r="EI24" s="74"/>
      <c r="EJ24" s="103"/>
      <c r="EK24" s="103"/>
      <c r="EL24" s="74"/>
      <c r="EM24" s="103"/>
      <c r="EN24" s="103"/>
      <c r="EO24" s="74"/>
      <c r="EP24" s="103"/>
      <c r="EQ24" s="103"/>
      <c r="ER24" s="74"/>
    </row>
    <row r="25" spans="1:148" s="31" customFormat="1" ht="18.75" customHeight="1" x14ac:dyDescent="0.25">
      <c r="A25" s="43" t="s">
        <v>279</v>
      </c>
      <c r="B25" s="94">
        <f t="shared" si="93"/>
        <v>1000</v>
      </c>
      <c r="C25" s="94">
        <f t="shared" si="94"/>
        <v>1000</v>
      </c>
      <c r="D25" s="78">
        <f t="shared" si="46"/>
        <v>100</v>
      </c>
      <c r="E25" s="94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74"/>
      <c r="W25" s="103"/>
      <c r="X25" s="103"/>
      <c r="Y25" s="74"/>
      <c r="Z25" s="103"/>
      <c r="AA25" s="103"/>
      <c r="AB25" s="74"/>
      <c r="AC25" s="103"/>
      <c r="AD25" s="103"/>
      <c r="AE25" s="74"/>
      <c r="AF25" s="103"/>
      <c r="AG25" s="103"/>
      <c r="AH25" s="103"/>
      <c r="AI25" s="103"/>
      <c r="AJ25" s="103"/>
      <c r="AK25" s="103"/>
      <c r="AL25" s="103"/>
      <c r="AM25" s="103"/>
      <c r="AN25" s="103"/>
      <c r="AO25" s="94">
        <v>1000</v>
      </c>
      <c r="AP25" s="94">
        <v>1000</v>
      </c>
      <c r="AQ25" s="74">
        <f t="shared" si="194"/>
        <v>100</v>
      </c>
      <c r="AR25" s="94"/>
      <c r="AS25" s="103"/>
      <c r="AT25" s="74"/>
      <c r="AU25" s="94"/>
      <c r="AV25" s="103"/>
      <c r="AW25" s="74"/>
      <c r="AX25" s="94"/>
      <c r="AY25" s="103"/>
      <c r="AZ25" s="74"/>
      <c r="BA25" s="94"/>
      <c r="BB25" s="103"/>
      <c r="BC25" s="74"/>
      <c r="BD25" s="94"/>
      <c r="BE25" s="103"/>
      <c r="BF25" s="74"/>
      <c r="BG25" s="94"/>
      <c r="BH25" s="103"/>
      <c r="BI25" s="74"/>
      <c r="BJ25" s="94"/>
      <c r="BK25" s="103"/>
      <c r="BL25" s="74"/>
      <c r="BM25" s="94"/>
      <c r="BN25" s="103"/>
      <c r="BO25" s="74"/>
      <c r="BP25" s="94"/>
      <c r="BQ25" s="103"/>
      <c r="BR25" s="74"/>
      <c r="BS25" s="103"/>
      <c r="BT25" s="103"/>
      <c r="BU25" s="74"/>
      <c r="BV25" s="103"/>
      <c r="BW25" s="103"/>
      <c r="BX25" s="74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74"/>
      <c r="CK25" s="103"/>
      <c r="CL25" s="103"/>
      <c r="CM25" s="74"/>
      <c r="CN25" s="103"/>
      <c r="CO25" s="103"/>
      <c r="CP25" s="74"/>
      <c r="CQ25" s="103"/>
      <c r="CR25" s="103"/>
      <c r="CS25" s="74"/>
      <c r="CT25" s="94"/>
      <c r="CU25" s="103"/>
      <c r="CV25" s="74"/>
      <c r="CW25" s="94"/>
      <c r="CX25" s="103"/>
      <c r="CY25" s="74"/>
      <c r="CZ25" s="94"/>
      <c r="DA25" s="103"/>
      <c r="DB25" s="74"/>
      <c r="DC25" s="94"/>
      <c r="DD25" s="103"/>
      <c r="DE25" s="74"/>
      <c r="DF25" s="94"/>
      <c r="DG25" s="103"/>
      <c r="DH25" s="74"/>
      <c r="DI25" s="94"/>
      <c r="DJ25" s="103"/>
      <c r="DK25" s="74"/>
      <c r="DL25" s="94"/>
      <c r="DM25" s="103"/>
      <c r="DN25" s="74"/>
      <c r="DO25" s="94"/>
      <c r="DP25" s="103"/>
      <c r="DQ25" s="74"/>
      <c r="DR25" s="94"/>
      <c r="DS25" s="103"/>
      <c r="DT25" s="74"/>
      <c r="DU25" s="94"/>
      <c r="DV25" s="103"/>
      <c r="DW25" s="74"/>
      <c r="DX25" s="94"/>
      <c r="DY25" s="103"/>
      <c r="DZ25" s="74"/>
      <c r="EA25" s="94"/>
      <c r="EB25" s="103"/>
      <c r="EC25" s="74"/>
      <c r="ED25" s="94"/>
      <c r="EE25" s="103"/>
      <c r="EF25" s="74"/>
      <c r="EG25" s="94"/>
      <c r="EH25" s="103"/>
      <c r="EI25" s="74"/>
      <c r="EJ25" s="94"/>
      <c r="EK25" s="103"/>
      <c r="EL25" s="74"/>
      <c r="EM25" s="94"/>
      <c r="EN25" s="103"/>
      <c r="EO25" s="74"/>
      <c r="EP25" s="94"/>
      <c r="EQ25" s="103"/>
      <c r="ER25" s="74"/>
    </row>
    <row r="26" spans="1:148" s="32" customFormat="1" ht="33" customHeight="1" x14ac:dyDescent="0.25">
      <c r="A26" s="148" t="s">
        <v>278</v>
      </c>
      <c r="B26" s="103">
        <f t="shared" si="93"/>
        <v>270369.40000000002</v>
      </c>
      <c r="C26" s="103">
        <f t="shared" si="94"/>
        <v>42804.562980000002</v>
      </c>
      <c r="D26" s="92">
        <f t="shared" si="46"/>
        <v>15.831881485108893</v>
      </c>
      <c r="E26" s="92">
        <f t="shared" ref="E26:AJ26" si="235">E27+E28+E29</f>
        <v>6300</v>
      </c>
      <c r="F26" s="92">
        <f t="shared" si="235"/>
        <v>5709.3812699999999</v>
      </c>
      <c r="G26" s="92">
        <f>F26/E26*100</f>
        <v>90.625099523809524</v>
      </c>
      <c r="H26" s="92">
        <f t="shared" si="235"/>
        <v>0</v>
      </c>
      <c r="I26" s="92">
        <f t="shared" si="235"/>
        <v>0</v>
      </c>
      <c r="J26" s="92">
        <f t="shared" si="235"/>
        <v>0</v>
      </c>
      <c r="K26" s="92">
        <f t="shared" si="235"/>
        <v>0</v>
      </c>
      <c r="L26" s="92">
        <f t="shared" si="235"/>
        <v>0</v>
      </c>
      <c r="M26" s="92"/>
      <c r="N26" s="92">
        <f t="shared" si="235"/>
        <v>0</v>
      </c>
      <c r="O26" s="92">
        <f t="shared" si="235"/>
        <v>0</v>
      </c>
      <c r="P26" s="92">
        <f t="shared" si="235"/>
        <v>0</v>
      </c>
      <c r="Q26" s="92">
        <f t="shared" si="235"/>
        <v>1351.2</v>
      </c>
      <c r="R26" s="92">
        <f t="shared" si="235"/>
        <v>1033.4000000000001</v>
      </c>
      <c r="S26" s="91">
        <f t="shared" si="185"/>
        <v>76.480165778567198</v>
      </c>
      <c r="T26" s="92">
        <f t="shared" si="235"/>
        <v>5341.2</v>
      </c>
      <c r="U26" s="92">
        <f t="shared" si="235"/>
        <v>3287.7145699999996</v>
      </c>
      <c r="V26" s="91">
        <f t="shared" si="87"/>
        <v>61.553856249531933</v>
      </c>
      <c r="W26" s="92">
        <f t="shared" ref="W26:X26" si="236">W27+W28+W29</f>
        <v>13452</v>
      </c>
      <c r="X26" s="92">
        <f t="shared" si="236"/>
        <v>9510.8628000000008</v>
      </c>
      <c r="Y26" s="91">
        <f t="shared" ref="Y26:Y27" si="237">X26/W26*100</f>
        <v>70.702221231043723</v>
      </c>
      <c r="Z26" s="92">
        <f t="shared" ref="Z26:AA26" si="238">Z27+Z28+Z29</f>
        <v>1712</v>
      </c>
      <c r="AA26" s="92">
        <f t="shared" si="238"/>
        <v>1044.884</v>
      </c>
      <c r="AB26" s="91">
        <f t="shared" ref="AB26:AB27" si="239">AA26/Z26*100</f>
        <v>61.032943925233639</v>
      </c>
      <c r="AC26" s="92">
        <f t="shared" ref="AC26:AD26" si="240">AC27+AC28+AC29</f>
        <v>2145</v>
      </c>
      <c r="AD26" s="92">
        <f t="shared" si="240"/>
        <v>1591.02034</v>
      </c>
      <c r="AE26" s="91">
        <f t="shared" ref="AE26:AE27" si="241">AD26/AC26*100</f>
        <v>74.173442424242424</v>
      </c>
      <c r="AF26" s="92">
        <f t="shared" si="235"/>
        <v>0</v>
      </c>
      <c r="AG26" s="92">
        <f t="shared" si="235"/>
        <v>0</v>
      </c>
      <c r="AH26" s="92">
        <f t="shared" si="235"/>
        <v>0</v>
      </c>
      <c r="AI26" s="92">
        <f t="shared" si="235"/>
        <v>0</v>
      </c>
      <c r="AJ26" s="92">
        <f t="shared" si="235"/>
        <v>0</v>
      </c>
      <c r="AK26" s="92">
        <f t="shared" ref="AK26:AM26" si="242">AK27+AK28+AK29</f>
        <v>0</v>
      </c>
      <c r="AL26" s="92">
        <f t="shared" si="242"/>
        <v>0</v>
      </c>
      <c r="AM26" s="92">
        <f t="shared" si="242"/>
        <v>0</v>
      </c>
      <c r="AN26" s="91"/>
      <c r="AO26" s="92">
        <f t="shared" ref="AO26:AP26" si="243">AO27+AO28+AO29</f>
        <v>3100</v>
      </c>
      <c r="AP26" s="92">
        <f t="shared" si="243"/>
        <v>3100</v>
      </c>
      <c r="AQ26" s="91">
        <f t="shared" ref="AQ26:AQ27" si="244">AP26/AO26*100</f>
        <v>100</v>
      </c>
      <c r="AR26" s="92">
        <f t="shared" ref="AR26:AS26" si="245">AR27+AR28+AR29</f>
        <v>35740</v>
      </c>
      <c r="AS26" s="92">
        <f t="shared" si="245"/>
        <v>12000</v>
      </c>
      <c r="AT26" s="91">
        <f t="shared" ref="AT26:AT27" si="246">AS26/AR26*100</f>
        <v>33.575825405707896</v>
      </c>
      <c r="AU26" s="92">
        <f t="shared" ref="AU26:AV26" si="247">AU27+AU28+AU29</f>
        <v>0</v>
      </c>
      <c r="AV26" s="92">
        <f t="shared" si="247"/>
        <v>0</v>
      </c>
      <c r="AW26" s="91"/>
      <c r="AX26" s="92">
        <f t="shared" ref="AX26:AY26" si="248">AX27+AX28+AX29</f>
        <v>0</v>
      </c>
      <c r="AY26" s="92">
        <f t="shared" si="248"/>
        <v>0</v>
      </c>
      <c r="AZ26" s="91"/>
      <c r="BA26" s="92">
        <f t="shared" ref="BA26:BB26" si="249">BA27+BA28+BA29</f>
        <v>0</v>
      </c>
      <c r="BB26" s="92">
        <f t="shared" si="249"/>
        <v>0</v>
      </c>
      <c r="BC26" s="91"/>
      <c r="BD26" s="92">
        <f t="shared" ref="BD26:BE26" si="250">BD27+BD28+BD29</f>
        <v>0</v>
      </c>
      <c r="BE26" s="92">
        <f t="shared" si="250"/>
        <v>0</v>
      </c>
      <c r="BF26" s="91"/>
      <c r="BG26" s="92">
        <f t="shared" ref="BG26:BH26" si="251">BG27+BG28+BG29</f>
        <v>0</v>
      </c>
      <c r="BH26" s="92">
        <f t="shared" si="251"/>
        <v>0</v>
      </c>
      <c r="BI26" s="91"/>
      <c r="BJ26" s="92">
        <f t="shared" ref="BJ26:BK26" si="252">BJ27+BJ28+BJ29</f>
        <v>0</v>
      </c>
      <c r="BK26" s="92">
        <f t="shared" si="252"/>
        <v>0</v>
      </c>
      <c r="BL26" s="91"/>
      <c r="BM26" s="92">
        <f t="shared" ref="BM26:BN26" si="253">BM27+BM28+BM29</f>
        <v>0</v>
      </c>
      <c r="BN26" s="92">
        <f t="shared" si="253"/>
        <v>0</v>
      </c>
      <c r="BO26" s="91"/>
      <c r="BP26" s="92">
        <f t="shared" ref="BP26:BQ26" si="254">BP27+BP28+BP29</f>
        <v>196000</v>
      </c>
      <c r="BQ26" s="92">
        <f t="shared" si="254"/>
        <v>299.3</v>
      </c>
      <c r="BR26" s="91">
        <f>BQ26/BP26*100</f>
        <v>0.15270408163265306</v>
      </c>
      <c r="BS26" s="92">
        <f t="shared" ref="BS26:BT26" si="255">BS27+BS28+BS29</f>
        <v>0</v>
      </c>
      <c r="BT26" s="92">
        <f t="shared" si="255"/>
        <v>0</v>
      </c>
      <c r="BU26" s="91"/>
      <c r="BV26" s="92">
        <f t="shared" ref="BV26:BW26" si="256">BV27+BV28+BV29</f>
        <v>0</v>
      </c>
      <c r="BW26" s="92">
        <f t="shared" si="256"/>
        <v>0</v>
      </c>
      <c r="BX26" s="91"/>
      <c r="BY26" s="92">
        <f t="shared" ref="BY26:CI26" si="257">BY27+BY28+BY29</f>
        <v>0</v>
      </c>
      <c r="BZ26" s="92">
        <f t="shared" si="257"/>
        <v>0</v>
      </c>
      <c r="CA26" s="92">
        <f t="shared" si="257"/>
        <v>0</v>
      </c>
      <c r="CB26" s="92">
        <f t="shared" si="257"/>
        <v>0</v>
      </c>
      <c r="CC26" s="92">
        <f t="shared" si="257"/>
        <v>0</v>
      </c>
      <c r="CD26" s="92">
        <f t="shared" si="257"/>
        <v>0</v>
      </c>
      <c r="CE26" s="92">
        <f t="shared" si="257"/>
        <v>0</v>
      </c>
      <c r="CF26" s="92">
        <f t="shared" si="257"/>
        <v>0</v>
      </c>
      <c r="CG26" s="92">
        <f t="shared" si="257"/>
        <v>0</v>
      </c>
      <c r="CH26" s="92"/>
      <c r="CI26" s="92">
        <f t="shared" si="257"/>
        <v>0</v>
      </c>
      <c r="CJ26" s="91"/>
      <c r="CK26" s="92"/>
      <c r="CL26" s="92">
        <f t="shared" ref="CL26" si="258">CL27+CL28+CL29</f>
        <v>0</v>
      </c>
      <c r="CM26" s="91"/>
      <c r="CN26" s="92">
        <f t="shared" ref="CN26:CO26" si="259">CN27+CN28+CN29</f>
        <v>0</v>
      </c>
      <c r="CO26" s="92">
        <f t="shared" si="259"/>
        <v>0</v>
      </c>
      <c r="CP26" s="91"/>
      <c r="CQ26" s="92">
        <f t="shared" ref="CQ26:CR26" si="260">CQ27+CQ28+CQ29</f>
        <v>460</v>
      </c>
      <c r="CR26" s="92">
        <f t="shared" si="260"/>
        <v>460</v>
      </c>
      <c r="CS26" s="91">
        <f>CR26/CQ26*100</f>
        <v>100</v>
      </c>
      <c r="CT26" s="92">
        <f t="shared" ref="CT26:CU26" si="261">CT27+CT28+CT29</f>
        <v>100</v>
      </c>
      <c r="CU26" s="92">
        <f t="shared" si="261"/>
        <v>100</v>
      </c>
      <c r="CV26" s="91">
        <f t="shared" si="232"/>
        <v>100</v>
      </c>
      <c r="CW26" s="92">
        <f t="shared" ref="CW26:CX26" si="262">CW27+CW28+CW29</f>
        <v>1150</v>
      </c>
      <c r="CX26" s="92">
        <f t="shared" si="262"/>
        <v>1150</v>
      </c>
      <c r="CY26" s="91">
        <f t="shared" si="233"/>
        <v>100</v>
      </c>
      <c r="CZ26" s="92">
        <f t="shared" ref="CZ26:DA26" si="263">CZ27+CZ28+CZ29</f>
        <v>0</v>
      </c>
      <c r="DA26" s="92">
        <f t="shared" si="263"/>
        <v>0</v>
      </c>
      <c r="DB26" s="91"/>
      <c r="DC26" s="92">
        <f t="shared" ref="DC26:DD26" si="264">DC27+DC28+DC29</f>
        <v>1100</v>
      </c>
      <c r="DD26" s="92">
        <f t="shared" si="264"/>
        <v>1100</v>
      </c>
      <c r="DE26" s="91">
        <f t="shared" ref="DE26:DE27" si="265">DD26/DC26*100</f>
        <v>100</v>
      </c>
      <c r="DF26" s="92">
        <f t="shared" ref="DF26:DG26" si="266">DF27+DF28+DF29</f>
        <v>0</v>
      </c>
      <c r="DG26" s="92">
        <f t="shared" si="266"/>
        <v>0</v>
      </c>
      <c r="DH26" s="91"/>
      <c r="DI26" s="92">
        <f t="shared" ref="DI26:DJ26" si="267">DI27+DI28+DI29</f>
        <v>0</v>
      </c>
      <c r="DJ26" s="92">
        <f t="shared" si="267"/>
        <v>0</v>
      </c>
      <c r="DK26" s="91"/>
      <c r="DL26" s="92">
        <f t="shared" ref="DL26:DM26" si="268">DL27+DL28+DL29</f>
        <v>0</v>
      </c>
      <c r="DM26" s="92">
        <f t="shared" si="268"/>
        <v>0</v>
      </c>
      <c r="DN26" s="91"/>
      <c r="DO26" s="92">
        <f t="shared" ref="DO26:DP26" si="269">DO27+DO28+DO29</f>
        <v>0</v>
      </c>
      <c r="DP26" s="92">
        <f t="shared" si="269"/>
        <v>0</v>
      </c>
      <c r="DQ26" s="91"/>
      <c r="DR26" s="92">
        <f t="shared" ref="DR26:DS26" si="270">DR27+DR28+DR29</f>
        <v>0</v>
      </c>
      <c r="DS26" s="92">
        <f t="shared" si="270"/>
        <v>0</v>
      </c>
      <c r="DT26" s="91"/>
      <c r="DU26" s="92">
        <f t="shared" ref="DU26:DV26" si="271">DU27+DU28+DU29</f>
        <v>0</v>
      </c>
      <c r="DV26" s="92">
        <f t="shared" si="271"/>
        <v>0</v>
      </c>
      <c r="DW26" s="91"/>
      <c r="DX26" s="92">
        <f t="shared" ref="DX26:DY26" si="272">DX27+DX28+DX29</f>
        <v>0</v>
      </c>
      <c r="DY26" s="92">
        <f t="shared" si="272"/>
        <v>0</v>
      </c>
      <c r="DZ26" s="91"/>
      <c r="EA26" s="92">
        <f t="shared" ref="EA26:EB26" si="273">EA27+EA28+EA29</f>
        <v>0</v>
      </c>
      <c r="EB26" s="92">
        <f t="shared" si="273"/>
        <v>0</v>
      </c>
      <c r="EC26" s="91"/>
      <c r="ED26" s="92">
        <f t="shared" ref="ED26:EE26" si="274">ED27+ED28+ED29</f>
        <v>2418</v>
      </c>
      <c r="EE26" s="92">
        <f t="shared" si="274"/>
        <v>2418</v>
      </c>
      <c r="EF26" s="91">
        <f>EE26/ED26*100</f>
        <v>100</v>
      </c>
      <c r="EG26" s="92">
        <f t="shared" ref="EG26:EH26" si="275">EG27+EG28+EG29</f>
        <v>0</v>
      </c>
      <c r="EH26" s="92">
        <f t="shared" si="275"/>
        <v>0</v>
      </c>
      <c r="EI26" s="91"/>
      <c r="EJ26" s="92">
        <f t="shared" ref="EJ26:EK26" si="276">EJ27+EJ28+EJ29</f>
        <v>0</v>
      </c>
      <c r="EK26" s="92">
        <f t="shared" si="276"/>
        <v>0</v>
      </c>
      <c r="EL26" s="91"/>
      <c r="EM26" s="92">
        <f t="shared" ref="EM26:EN26" si="277">EM27+EM28+EM29</f>
        <v>0</v>
      </c>
      <c r="EN26" s="92">
        <f t="shared" si="277"/>
        <v>0</v>
      </c>
      <c r="EO26" s="91"/>
      <c r="EP26" s="92">
        <f t="shared" ref="EP26:EQ26" si="278">EP27+EP28+EP29</f>
        <v>0</v>
      </c>
      <c r="EQ26" s="92">
        <f t="shared" si="278"/>
        <v>0</v>
      </c>
      <c r="ER26" s="91"/>
    </row>
    <row r="27" spans="1:148" s="31" customFormat="1" ht="31.5" x14ac:dyDescent="0.25">
      <c r="A27" s="145" t="s">
        <v>277</v>
      </c>
      <c r="B27" s="94">
        <f t="shared" si="93"/>
        <v>269909.40000000002</v>
      </c>
      <c r="C27" s="94">
        <f t="shared" si="94"/>
        <v>42344.562980000002</v>
      </c>
      <c r="D27" s="78">
        <f t="shared" si="46"/>
        <v>15.688435815870067</v>
      </c>
      <c r="E27" s="78">
        <v>6300</v>
      </c>
      <c r="F27" s="78">
        <v>5709.3812699999999</v>
      </c>
      <c r="G27" s="78">
        <f>F27/E27*100</f>
        <v>90.625099523809524</v>
      </c>
      <c r="H27" s="78"/>
      <c r="I27" s="78"/>
      <c r="J27" s="78"/>
      <c r="K27" s="78"/>
      <c r="L27" s="78"/>
      <c r="M27" s="78"/>
      <c r="N27" s="78"/>
      <c r="O27" s="78"/>
      <c r="P27" s="74"/>
      <c r="Q27" s="78">
        <v>1351.2</v>
      </c>
      <c r="R27" s="78">
        <v>1033.4000000000001</v>
      </c>
      <c r="S27" s="74">
        <f t="shared" si="185"/>
        <v>76.480165778567198</v>
      </c>
      <c r="T27" s="78">
        <v>5341.2</v>
      </c>
      <c r="U27" s="78">
        <v>3287.7145699999996</v>
      </c>
      <c r="V27" s="74">
        <f t="shared" si="87"/>
        <v>61.553856249531933</v>
      </c>
      <c r="W27" s="255">
        <v>13452</v>
      </c>
      <c r="X27" s="256">
        <v>9510.8628000000008</v>
      </c>
      <c r="Y27" s="74">
        <f t="shared" si="237"/>
        <v>70.702221231043723</v>
      </c>
      <c r="Z27" s="255">
        <v>1712</v>
      </c>
      <c r="AA27" s="293">
        <v>1044.884</v>
      </c>
      <c r="AB27" s="74">
        <f t="shared" si="239"/>
        <v>61.032943925233639</v>
      </c>
      <c r="AC27" s="255">
        <v>2145</v>
      </c>
      <c r="AD27" s="78">
        <v>1591.02034</v>
      </c>
      <c r="AE27" s="74">
        <f t="shared" si="241"/>
        <v>74.173442424242424</v>
      </c>
      <c r="AF27" s="78"/>
      <c r="AG27" s="78"/>
      <c r="AH27" s="74"/>
      <c r="AI27" s="78"/>
      <c r="AJ27" s="78"/>
      <c r="AK27" s="74"/>
      <c r="AL27" s="33"/>
      <c r="AM27" s="78"/>
      <c r="AN27" s="74"/>
      <c r="AO27" s="255">
        <v>3100</v>
      </c>
      <c r="AP27" s="255">
        <v>3100</v>
      </c>
      <c r="AQ27" s="74">
        <f t="shared" si="244"/>
        <v>100</v>
      </c>
      <c r="AR27" s="255">
        <v>35740</v>
      </c>
      <c r="AS27" s="255">
        <v>12000</v>
      </c>
      <c r="AT27" s="74">
        <f t="shared" si="246"/>
        <v>33.575825405707896</v>
      </c>
      <c r="AU27" s="255"/>
      <c r="AV27" s="255"/>
      <c r="AW27" s="74"/>
      <c r="AX27" s="255"/>
      <c r="AY27" s="255"/>
      <c r="AZ27" s="74"/>
      <c r="BA27" s="255"/>
      <c r="BB27" s="255"/>
      <c r="BC27" s="74"/>
      <c r="BD27" s="255"/>
      <c r="BE27" s="255"/>
      <c r="BF27" s="74"/>
      <c r="BG27" s="255"/>
      <c r="BH27" s="255"/>
      <c r="BI27" s="74"/>
      <c r="BJ27" s="255"/>
      <c r="BK27" s="255"/>
      <c r="BL27" s="74"/>
      <c r="BM27" s="255"/>
      <c r="BN27" s="255"/>
      <c r="BO27" s="74"/>
      <c r="BP27" s="255">
        <v>196000</v>
      </c>
      <c r="BQ27" s="255">
        <v>299.3</v>
      </c>
      <c r="BR27" s="74">
        <f>BQ27/BP27*100</f>
        <v>0.15270408163265306</v>
      </c>
      <c r="BS27" s="78"/>
      <c r="BT27" s="78"/>
      <c r="BU27" s="74"/>
      <c r="BV27" s="78"/>
      <c r="BW27" s="78"/>
      <c r="BX27" s="74"/>
      <c r="BY27" s="78"/>
      <c r="BZ27" s="78"/>
      <c r="CA27" s="74"/>
      <c r="CB27" s="78"/>
      <c r="CC27" s="78"/>
      <c r="CD27" s="74"/>
      <c r="CE27" s="78"/>
      <c r="CF27" s="78"/>
      <c r="CG27" s="74"/>
      <c r="CH27" s="78"/>
      <c r="CI27" s="78"/>
      <c r="CJ27" s="74"/>
      <c r="CK27" s="78"/>
      <c r="CL27" s="78"/>
      <c r="CM27" s="74"/>
      <c r="CN27" s="255"/>
      <c r="CO27" s="322"/>
      <c r="CP27" s="74"/>
      <c r="CQ27" s="255"/>
      <c r="CR27" s="322"/>
      <c r="CS27" s="74"/>
      <c r="CT27" s="255">
        <v>100</v>
      </c>
      <c r="CU27" s="255">
        <v>100</v>
      </c>
      <c r="CV27" s="74">
        <f t="shared" si="232"/>
        <v>100</v>
      </c>
      <c r="CW27" s="255">
        <v>1150</v>
      </c>
      <c r="CX27" s="255">
        <v>1150</v>
      </c>
      <c r="CY27" s="74">
        <f t="shared" si="233"/>
        <v>100</v>
      </c>
      <c r="CZ27" s="255"/>
      <c r="DA27" s="255"/>
      <c r="DB27" s="74"/>
      <c r="DC27" s="255">
        <v>1100</v>
      </c>
      <c r="DD27" s="255">
        <v>1100</v>
      </c>
      <c r="DE27" s="74">
        <f t="shared" si="265"/>
        <v>100</v>
      </c>
      <c r="DF27" s="255"/>
      <c r="DG27" s="255"/>
      <c r="DH27" s="74"/>
      <c r="DI27" s="255"/>
      <c r="DJ27" s="255"/>
      <c r="DK27" s="74"/>
      <c r="DL27" s="255"/>
      <c r="DM27" s="255"/>
      <c r="DN27" s="74"/>
      <c r="DO27" s="255"/>
      <c r="DP27" s="255"/>
      <c r="DQ27" s="74"/>
      <c r="DR27" s="255"/>
      <c r="DS27" s="255"/>
      <c r="DT27" s="74"/>
      <c r="DU27" s="255"/>
      <c r="DV27" s="255"/>
      <c r="DW27" s="74"/>
      <c r="DX27" s="255"/>
      <c r="DY27" s="255"/>
      <c r="DZ27" s="74"/>
      <c r="EA27" s="255"/>
      <c r="EB27" s="255"/>
      <c r="EC27" s="74"/>
      <c r="ED27" s="255">
        <v>2418</v>
      </c>
      <c r="EE27" s="255">
        <v>2418</v>
      </c>
      <c r="EF27" s="74">
        <f>EE27/ED27*100</f>
        <v>100</v>
      </c>
      <c r="EG27" s="255"/>
      <c r="EH27" s="255"/>
      <c r="EI27" s="74"/>
      <c r="EJ27" s="255"/>
      <c r="EK27" s="255"/>
      <c r="EL27" s="74"/>
      <c r="EM27" s="255"/>
      <c r="EN27" s="255"/>
      <c r="EO27" s="74"/>
      <c r="EP27" s="255"/>
      <c r="EQ27" s="255"/>
      <c r="ER27" s="74"/>
    </row>
    <row r="28" spans="1:148" s="31" customFormat="1" ht="15.75" x14ac:dyDescent="0.25">
      <c r="A28" s="43" t="s">
        <v>275</v>
      </c>
      <c r="B28" s="94">
        <f t="shared" si="93"/>
        <v>460</v>
      </c>
      <c r="C28" s="94">
        <f t="shared" si="94"/>
        <v>460</v>
      </c>
      <c r="D28" s="78">
        <f t="shared" si="46"/>
        <v>100</v>
      </c>
      <c r="E28" s="103"/>
      <c r="F28" s="103"/>
      <c r="G28" s="103"/>
      <c r="H28" s="103"/>
      <c r="I28" s="103"/>
      <c r="J28" s="103"/>
      <c r="K28" s="94"/>
      <c r="L28" s="103"/>
      <c r="M28" s="103"/>
      <c r="N28" s="94"/>
      <c r="O28" s="103"/>
      <c r="P28" s="103"/>
      <c r="Q28" s="94"/>
      <c r="R28" s="103"/>
      <c r="S28" s="103"/>
      <c r="T28" s="94"/>
      <c r="U28" s="103"/>
      <c r="V28" s="74"/>
      <c r="W28" s="94"/>
      <c r="X28" s="103"/>
      <c r="Y28" s="74"/>
      <c r="Z28" s="94"/>
      <c r="AA28" s="103"/>
      <c r="AB28" s="74"/>
      <c r="AC28" s="94"/>
      <c r="AD28" s="103"/>
      <c r="AE28" s="74"/>
      <c r="AF28" s="94"/>
      <c r="AG28" s="103"/>
      <c r="AH28" s="103"/>
      <c r="AI28" s="94"/>
      <c r="AJ28" s="103"/>
      <c r="AK28" s="103"/>
      <c r="AL28" s="94"/>
      <c r="AM28" s="103"/>
      <c r="AN28" s="103"/>
      <c r="AO28" s="94"/>
      <c r="AP28" s="103"/>
      <c r="AQ28" s="74"/>
      <c r="AR28" s="94"/>
      <c r="AS28" s="103"/>
      <c r="AT28" s="74"/>
      <c r="AU28" s="94"/>
      <c r="AV28" s="103"/>
      <c r="AW28" s="74"/>
      <c r="AX28" s="94"/>
      <c r="AY28" s="103"/>
      <c r="AZ28" s="74"/>
      <c r="BA28" s="94"/>
      <c r="BB28" s="103"/>
      <c r="BC28" s="74"/>
      <c r="BD28" s="94"/>
      <c r="BE28" s="103"/>
      <c r="BF28" s="74"/>
      <c r="BG28" s="94"/>
      <c r="BH28" s="103"/>
      <c r="BI28" s="74"/>
      <c r="BJ28" s="94"/>
      <c r="BK28" s="103"/>
      <c r="BL28" s="74"/>
      <c r="BM28" s="94"/>
      <c r="BN28" s="103"/>
      <c r="BO28" s="74"/>
      <c r="BP28" s="94"/>
      <c r="BQ28" s="103"/>
      <c r="BR28" s="74"/>
      <c r="BS28" s="94"/>
      <c r="BT28" s="103"/>
      <c r="BU28" s="74"/>
      <c r="BV28" s="94"/>
      <c r="BW28" s="103"/>
      <c r="BX28" s="74"/>
      <c r="BY28" s="94"/>
      <c r="BZ28" s="103"/>
      <c r="CA28" s="103"/>
      <c r="CB28" s="94"/>
      <c r="CC28" s="103"/>
      <c r="CD28" s="103"/>
      <c r="CE28" s="94"/>
      <c r="CF28" s="103"/>
      <c r="CG28" s="103"/>
      <c r="CH28" s="94"/>
      <c r="CI28" s="103"/>
      <c r="CJ28" s="74"/>
      <c r="CK28" s="94"/>
      <c r="CL28" s="103"/>
      <c r="CM28" s="74"/>
      <c r="CN28" s="94"/>
      <c r="CO28" s="103"/>
      <c r="CP28" s="74"/>
      <c r="CQ28" s="94">
        <v>460</v>
      </c>
      <c r="CR28" s="94">
        <v>460</v>
      </c>
      <c r="CS28" s="74">
        <f>CR28/CQ28*100</f>
        <v>100</v>
      </c>
      <c r="CT28" s="94"/>
      <c r="CU28" s="103"/>
      <c r="CV28" s="74"/>
      <c r="CW28" s="94"/>
      <c r="CX28" s="103"/>
      <c r="CY28" s="74"/>
      <c r="CZ28" s="94"/>
      <c r="DA28" s="103"/>
      <c r="DB28" s="74"/>
      <c r="DC28" s="94"/>
      <c r="DD28" s="103"/>
      <c r="DE28" s="74"/>
      <c r="DF28" s="94"/>
      <c r="DG28" s="103"/>
      <c r="DH28" s="74"/>
      <c r="DI28" s="94"/>
      <c r="DJ28" s="103"/>
      <c r="DK28" s="74"/>
      <c r="DL28" s="94"/>
      <c r="DM28" s="103"/>
      <c r="DN28" s="74"/>
      <c r="DO28" s="94"/>
      <c r="DP28" s="103"/>
      <c r="DQ28" s="74"/>
      <c r="DR28" s="94"/>
      <c r="DS28" s="103"/>
      <c r="DT28" s="74"/>
      <c r="DU28" s="94"/>
      <c r="DV28" s="103"/>
      <c r="DW28" s="74"/>
      <c r="DX28" s="94"/>
      <c r="DY28" s="103"/>
      <c r="DZ28" s="74"/>
      <c r="EA28" s="94"/>
      <c r="EB28" s="103"/>
      <c r="EC28" s="74"/>
      <c r="ED28" s="94"/>
      <c r="EE28" s="103"/>
      <c r="EF28" s="74"/>
      <c r="EG28" s="94"/>
      <c r="EH28" s="103"/>
      <c r="EI28" s="74"/>
      <c r="EJ28" s="94"/>
      <c r="EK28" s="103"/>
      <c r="EL28" s="74"/>
      <c r="EM28" s="94"/>
      <c r="EN28" s="103"/>
      <c r="EO28" s="74"/>
      <c r="EP28" s="94"/>
      <c r="EQ28" s="103"/>
      <c r="ER28" s="74"/>
    </row>
    <row r="29" spans="1:148" s="31" customFormat="1" ht="15.75" x14ac:dyDescent="0.25">
      <c r="A29" s="43" t="s">
        <v>276</v>
      </c>
      <c r="B29" s="94">
        <f t="shared" si="93"/>
        <v>0</v>
      </c>
      <c r="C29" s="94">
        <f t="shared" si="94"/>
        <v>0</v>
      </c>
      <c r="D29" s="94"/>
      <c r="E29" s="103"/>
      <c r="F29" s="103"/>
      <c r="G29" s="103"/>
      <c r="H29" s="103"/>
      <c r="I29" s="103"/>
      <c r="J29" s="103"/>
      <c r="K29" s="94"/>
      <c r="L29" s="103"/>
      <c r="M29" s="103"/>
      <c r="N29" s="94"/>
      <c r="O29" s="103"/>
      <c r="P29" s="103"/>
      <c r="Q29" s="94"/>
      <c r="R29" s="103"/>
      <c r="S29" s="103"/>
      <c r="T29" s="94"/>
      <c r="U29" s="103"/>
      <c r="V29" s="74"/>
      <c r="W29" s="94"/>
      <c r="X29" s="103"/>
      <c r="Y29" s="74"/>
      <c r="Z29" s="94"/>
      <c r="AA29" s="103"/>
      <c r="AB29" s="74"/>
      <c r="AC29" s="94"/>
      <c r="AD29" s="103"/>
      <c r="AE29" s="74"/>
      <c r="AF29" s="94"/>
      <c r="AG29" s="103"/>
      <c r="AH29" s="103"/>
      <c r="AI29" s="94"/>
      <c r="AJ29" s="103"/>
      <c r="AK29" s="103"/>
      <c r="AL29" s="94"/>
      <c r="AM29" s="103"/>
      <c r="AN29" s="103"/>
      <c r="AO29" s="94"/>
      <c r="AP29" s="103"/>
      <c r="AQ29" s="74"/>
      <c r="AR29" s="94"/>
      <c r="AS29" s="103"/>
      <c r="AT29" s="74"/>
      <c r="AU29" s="94"/>
      <c r="AV29" s="103"/>
      <c r="AW29" s="74"/>
      <c r="AX29" s="94"/>
      <c r="AY29" s="103"/>
      <c r="AZ29" s="74"/>
      <c r="BA29" s="94"/>
      <c r="BB29" s="103"/>
      <c r="BC29" s="74"/>
      <c r="BD29" s="94"/>
      <c r="BE29" s="103"/>
      <c r="BF29" s="74"/>
      <c r="BG29" s="94"/>
      <c r="BH29" s="103"/>
      <c r="BI29" s="74"/>
      <c r="BJ29" s="94"/>
      <c r="BK29" s="103"/>
      <c r="BL29" s="74"/>
      <c r="BM29" s="94"/>
      <c r="BN29" s="103"/>
      <c r="BO29" s="74"/>
      <c r="BP29" s="94"/>
      <c r="BQ29" s="103"/>
      <c r="BR29" s="74"/>
      <c r="BS29" s="94"/>
      <c r="BT29" s="103"/>
      <c r="BU29" s="74"/>
      <c r="BV29" s="94"/>
      <c r="BW29" s="103"/>
      <c r="BX29" s="74"/>
      <c r="BY29" s="94"/>
      <c r="BZ29" s="103"/>
      <c r="CA29" s="103"/>
      <c r="CB29" s="94"/>
      <c r="CC29" s="103"/>
      <c r="CD29" s="103"/>
      <c r="CE29" s="94"/>
      <c r="CF29" s="103"/>
      <c r="CG29" s="103"/>
      <c r="CH29" s="94"/>
      <c r="CI29" s="103"/>
      <c r="CJ29" s="74"/>
      <c r="CK29" s="94"/>
      <c r="CL29" s="103"/>
      <c r="CM29" s="74"/>
      <c r="CN29" s="94"/>
      <c r="CO29" s="103"/>
      <c r="CP29" s="74"/>
      <c r="CQ29" s="94"/>
      <c r="CR29" s="103"/>
      <c r="CS29" s="74"/>
      <c r="CT29" s="94"/>
      <c r="CU29" s="103"/>
      <c r="CV29" s="74"/>
      <c r="CW29" s="94"/>
      <c r="CX29" s="103"/>
      <c r="CY29" s="74"/>
      <c r="CZ29" s="94"/>
      <c r="DA29" s="103"/>
      <c r="DB29" s="74"/>
      <c r="DC29" s="94"/>
      <c r="DD29" s="103"/>
      <c r="DE29" s="74"/>
      <c r="DF29" s="94"/>
      <c r="DG29" s="103"/>
      <c r="DH29" s="74"/>
      <c r="DI29" s="94"/>
      <c r="DJ29" s="103"/>
      <c r="DK29" s="74"/>
      <c r="DL29" s="94"/>
      <c r="DM29" s="103"/>
      <c r="DN29" s="74"/>
      <c r="DO29" s="94"/>
      <c r="DP29" s="103"/>
      <c r="DQ29" s="74"/>
      <c r="DR29" s="94"/>
      <c r="DS29" s="103"/>
      <c r="DT29" s="74"/>
      <c r="DU29" s="94"/>
      <c r="DV29" s="103"/>
      <c r="DW29" s="74"/>
      <c r="DX29" s="94"/>
      <c r="DY29" s="103"/>
      <c r="DZ29" s="74"/>
      <c r="EA29" s="94"/>
      <c r="EB29" s="103"/>
      <c r="EC29" s="74"/>
      <c r="ED29" s="94"/>
      <c r="EE29" s="103"/>
      <c r="EF29" s="74"/>
      <c r="EG29" s="94"/>
      <c r="EH29" s="103"/>
      <c r="EI29" s="74"/>
      <c r="EJ29" s="94"/>
      <c r="EK29" s="103"/>
      <c r="EL29" s="74"/>
      <c r="EM29" s="94"/>
      <c r="EN29" s="103"/>
      <c r="EO29" s="74"/>
      <c r="EP29" s="94"/>
      <c r="EQ29" s="103"/>
      <c r="ER29" s="74"/>
    </row>
    <row r="30" spans="1:148" s="32" customFormat="1" ht="31.5" x14ac:dyDescent="0.25">
      <c r="A30" s="148" t="s">
        <v>287</v>
      </c>
      <c r="B30" s="103">
        <f t="shared" si="93"/>
        <v>27437.5</v>
      </c>
      <c r="C30" s="103">
        <f t="shared" si="94"/>
        <v>15088.16409</v>
      </c>
      <c r="D30" s="92">
        <f t="shared" si="46"/>
        <v>54.991030851936216</v>
      </c>
      <c r="E30" s="92">
        <f t="shared" ref="E30:AJ30" si="279">E31+E32+E33+E34+E35+E36+E37</f>
        <v>0</v>
      </c>
      <c r="F30" s="92">
        <f t="shared" si="279"/>
        <v>0</v>
      </c>
      <c r="G30" s="92"/>
      <c r="H30" s="92">
        <f t="shared" si="279"/>
        <v>0</v>
      </c>
      <c r="I30" s="92">
        <f t="shared" si="279"/>
        <v>0</v>
      </c>
      <c r="J30" s="92">
        <f t="shared" si="279"/>
        <v>0</v>
      </c>
      <c r="K30" s="92">
        <f t="shared" si="279"/>
        <v>0</v>
      </c>
      <c r="L30" s="92">
        <f t="shared" si="279"/>
        <v>0</v>
      </c>
      <c r="M30" s="92">
        <f t="shared" si="279"/>
        <v>0</v>
      </c>
      <c r="N30" s="92">
        <f t="shared" si="279"/>
        <v>0</v>
      </c>
      <c r="O30" s="92">
        <f t="shared" si="279"/>
        <v>0</v>
      </c>
      <c r="P30" s="92">
        <f t="shared" si="279"/>
        <v>0</v>
      </c>
      <c r="Q30" s="92">
        <f t="shared" si="279"/>
        <v>1059.5</v>
      </c>
      <c r="R30" s="92">
        <f t="shared" si="279"/>
        <v>810.3</v>
      </c>
      <c r="S30" s="91">
        <f t="shared" si="185"/>
        <v>76.479471448796602</v>
      </c>
      <c r="T30" s="92">
        <f t="shared" si="279"/>
        <v>2163.6</v>
      </c>
      <c r="U30" s="92">
        <f t="shared" si="279"/>
        <v>1536.6003799999999</v>
      </c>
      <c r="V30" s="91">
        <f t="shared" si="87"/>
        <v>71.020538916620453</v>
      </c>
      <c r="W30" s="92">
        <f t="shared" ref="W30:X30" si="280">W31+W32+W33+W34+W35+W36+W37</f>
        <v>6192.4</v>
      </c>
      <c r="X30" s="92">
        <f t="shared" si="280"/>
        <v>4719.2637100000002</v>
      </c>
      <c r="Y30" s="91">
        <f t="shared" ref="Y30:Y31" si="281">X30/W30*100</f>
        <v>76.210576028680322</v>
      </c>
      <c r="Z30" s="92">
        <f t="shared" ref="Z30:AA30" si="282">Z31+Z32+Z33+Z34+Z35+Z36+Z37</f>
        <v>3082</v>
      </c>
      <c r="AA30" s="92">
        <f t="shared" si="282"/>
        <v>3082</v>
      </c>
      <c r="AB30" s="91">
        <f t="shared" ref="AB30:AB31" si="283">AA30/Z30*100</f>
        <v>100</v>
      </c>
      <c r="AC30" s="92">
        <f t="shared" ref="AC30:AD30" si="284">AC31+AC32+AC33+AC34+AC35+AC36+AC37</f>
        <v>0</v>
      </c>
      <c r="AD30" s="92">
        <f t="shared" si="284"/>
        <v>0</v>
      </c>
      <c r="AE30" s="91"/>
      <c r="AF30" s="92">
        <f t="shared" si="279"/>
        <v>0</v>
      </c>
      <c r="AG30" s="92">
        <f t="shared" si="279"/>
        <v>0</v>
      </c>
      <c r="AH30" s="92">
        <f t="shared" si="279"/>
        <v>0</v>
      </c>
      <c r="AI30" s="92">
        <f t="shared" si="279"/>
        <v>0</v>
      </c>
      <c r="AJ30" s="92">
        <f t="shared" si="279"/>
        <v>0</v>
      </c>
      <c r="AK30" s="92">
        <f t="shared" ref="AK30:AM30" si="285">AK31+AK32+AK33+AK34+AK35+AK36+AK37</f>
        <v>0</v>
      </c>
      <c r="AL30" s="92">
        <f t="shared" si="285"/>
        <v>0</v>
      </c>
      <c r="AM30" s="92">
        <f t="shared" si="285"/>
        <v>0</v>
      </c>
      <c r="AN30" s="91"/>
      <c r="AO30" s="92">
        <f t="shared" ref="AO30:AP30" si="286">AO31+AO32+AO33+AO34+AO35+AO36+AO37</f>
        <v>4500</v>
      </c>
      <c r="AP30" s="92">
        <f t="shared" si="286"/>
        <v>4500</v>
      </c>
      <c r="AQ30" s="91">
        <f t="shared" ref="AQ30:AQ31" si="287">AP30/AO30*100</f>
        <v>100</v>
      </c>
      <c r="AR30" s="92">
        <f t="shared" ref="AR30:AS30" si="288">AR31+AR32+AR33+AR34+AR35+AR36+AR37</f>
        <v>0</v>
      </c>
      <c r="AS30" s="92">
        <f t="shared" si="288"/>
        <v>0</v>
      </c>
      <c r="AT30" s="91"/>
      <c r="AU30" s="92">
        <f t="shared" ref="AU30:AV30" si="289">AU31+AU32+AU33+AU34+AU35+AU36+AU37</f>
        <v>0</v>
      </c>
      <c r="AV30" s="92">
        <f t="shared" si="289"/>
        <v>0</v>
      </c>
      <c r="AW30" s="91"/>
      <c r="AX30" s="92">
        <f t="shared" ref="AX30:AY30" si="290">AX31+AX32+AX33+AX34+AX35+AX36+AX37</f>
        <v>0</v>
      </c>
      <c r="AY30" s="92">
        <f t="shared" si="290"/>
        <v>0</v>
      </c>
      <c r="AZ30" s="91"/>
      <c r="BA30" s="92">
        <f t="shared" ref="BA30:BB30" si="291">BA31+BA32+BA33+BA34+BA35+BA36+BA37</f>
        <v>0</v>
      </c>
      <c r="BB30" s="92">
        <f t="shared" si="291"/>
        <v>0</v>
      </c>
      <c r="BC30" s="91"/>
      <c r="BD30" s="92">
        <f t="shared" ref="BD30:BE30" si="292">BD31+BD32+BD33+BD34+BD35+BD36+BD37</f>
        <v>0</v>
      </c>
      <c r="BE30" s="92">
        <f t="shared" si="292"/>
        <v>0</v>
      </c>
      <c r="BF30" s="91"/>
      <c r="BG30" s="92">
        <f t="shared" ref="BG30:BH30" si="293">BG31+BG32+BG33+BG34+BG35+BG36+BG37</f>
        <v>0</v>
      </c>
      <c r="BH30" s="92">
        <f t="shared" si="293"/>
        <v>0</v>
      </c>
      <c r="BI30" s="91"/>
      <c r="BJ30" s="92">
        <f t="shared" ref="BJ30:BK30" si="294">BJ31+BJ32+BJ33+BJ34+BJ35+BJ36+BJ37</f>
        <v>0</v>
      </c>
      <c r="BK30" s="92">
        <f t="shared" si="294"/>
        <v>0</v>
      </c>
      <c r="BL30" s="91"/>
      <c r="BM30" s="92">
        <f t="shared" ref="BM30:BN30" si="295">BM31+BM32+BM33+BM34+BM35+BM36+BM37</f>
        <v>0</v>
      </c>
      <c r="BN30" s="92">
        <f t="shared" si="295"/>
        <v>0</v>
      </c>
      <c r="BO30" s="91"/>
      <c r="BP30" s="92">
        <f t="shared" ref="BP30:BQ30" si="296">BP31+BP32+BP33+BP34+BP35+BP36+BP37</f>
        <v>0</v>
      </c>
      <c r="BQ30" s="92">
        <f t="shared" si="296"/>
        <v>0</v>
      </c>
      <c r="BR30" s="91"/>
      <c r="BS30" s="92">
        <f t="shared" ref="BS30:BT30" si="297">BS31+BS32+BS33+BS34+BS35+BS36+BS37</f>
        <v>0</v>
      </c>
      <c r="BT30" s="92">
        <f t="shared" si="297"/>
        <v>0</v>
      </c>
      <c r="BU30" s="91"/>
      <c r="BV30" s="92">
        <f t="shared" ref="BV30:BW30" si="298">BV31+BV32+BV33+BV34+BV35+BV36+BV37</f>
        <v>0</v>
      </c>
      <c r="BW30" s="92">
        <f t="shared" si="298"/>
        <v>0</v>
      </c>
      <c r="BX30" s="91"/>
      <c r="BY30" s="92">
        <f t="shared" ref="BY30:CI30" si="299">BY31+BY32+BY33+BY34+BY35+BY36+BY37</f>
        <v>0</v>
      </c>
      <c r="BZ30" s="92">
        <f t="shared" si="299"/>
        <v>0</v>
      </c>
      <c r="CA30" s="92">
        <f t="shared" si="299"/>
        <v>0</v>
      </c>
      <c r="CB30" s="92">
        <f t="shared" si="299"/>
        <v>0</v>
      </c>
      <c r="CC30" s="92">
        <f t="shared" si="299"/>
        <v>0</v>
      </c>
      <c r="CD30" s="92">
        <f t="shared" si="299"/>
        <v>0</v>
      </c>
      <c r="CE30" s="92">
        <f t="shared" si="299"/>
        <v>0</v>
      </c>
      <c r="CF30" s="92">
        <f t="shared" si="299"/>
        <v>0</v>
      </c>
      <c r="CG30" s="92">
        <f t="shared" si="299"/>
        <v>0</v>
      </c>
      <c r="CH30" s="92"/>
      <c r="CI30" s="92">
        <f t="shared" si="299"/>
        <v>0</v>
      </c>
      <c r="CJ30" s="91"/>
      <c r="CK30" s="92"/>
      <c r="CL30" s="92">
        <f t="shared" ref="CL30" si="300">CL31+CL32+CL33+CL34+CL35+CL36+CL37</f>
        <v>0</v>
      </c>
      <c r="CM30" s="91"/>
      <c r="CN30" s="92">
        <f t="shared" ref="CN30:CO30" si="301">CN31+CN32+CN33+CN34+CN35+CN36+CN37</f>
        <v>0</v>
      </c>
      <c r="CO30" s="92">
        <f t="shared" si="301"/>
        <v>0</v>
      </c>
      <c r="CP30" s="91"/>
      <c r="CQ30" s="92">
        <f t="shared" ref="CQ30:CR30" si="302">CQ31+CQ32+CQ33+CQ34+CQ35+CQ36+CQ37</f>
        <v>0</v>
      </c>
      <c r="CR30" s="92">
        <f t="shared" si="302"/>
        <v>0</v>
      </c>
      <c r="CS30" s="91"/>
      <c r="CT30" s="92">
        <f t="shared" ref="CT30:CU30" si="303">CT31+CT32+CT33+CT34+CT35+CT36+CT37</f>
        <v>365</v>
      </c>
      <c r="CU30" s="92">
        <f t="shared" si="303"/>
        <v>365</v>
      </c>
      <c r="CV30" s="91">
        <f t="shared" ref="CV30:CV32" si="304">CU30/CT30*100</f>
        <v>100</v>
      </c>
      <c r="CW30" s="92">
        <f t="shared" ref="CW30:CX30" si="305">CW31+CW32+CW33+CW34+CW35+CW36+CW37</f>
        <v>75</v>
      </c>
      <c r="CX30" s="92">
        <f t="shared" si="305"/>
        <v>75</v>
      </c>
      <c r="CY30" s="91">
        <f t="shared" ref="CY30:CY31" si="306">CX30/CW30*100</f>
        <v>100</v>
      </c>
      <c r="CZ30" s="92">
        <f t="shared" ref="CZ30:DA30" si="307">CZ31+CZ32+CZ33+CZ34+CZ35+CZ36+CZ37</f>
        <v>0</v>
      </c>
      <c r="DA30" s="92">
        <f t="shared" si="307"/>
        <v>0</v>
      </c>
      <c r="DB30" s="91"/>
      <c r="DC30" s="92">
        <f t="shared" ref="DC30:DD30" si="308">DC31+DC32+DC33+DC34+DC35+DC36+DC37</f>
        <v>0</v>
      </c>
      <c r="DD30" s="92">
        <f t="shared" si="308"/>
        <v>0</v>
      </c>
      <c r="DE30" s="91"/>
      <c r="DF30" s="92">
        <f t="shared" ref="DF30:DG30" si="309">DF31+DF32+DF33+DF34+DF35+DF36+DF37</f>
        <v>0</v>
      </c>
      <c r="DG30" s="92">
        <f t="shared" si="309"/>
        <v>0</v>
      </c>
      <c r="DH30" s="91"/>
      <c r="DI30" s="92">
        <f t="shared" ref="DI30:DJ30" si="310">DI31+DI32+DI33+DI34+DI35+DI36+DI37</f>
        <v>0</v>
      </c>
      <c r="DJ30" s="92">
        <f t="shared" si="310"/>
        <v>0</v>
      </c>
      <c r="DK30" s="91"/>
      <c r="DL30" s="92">
        <f t="shared" ref="DL30:DM30" si="311">DL31+DL32+DL33+DL34+DL35+DL36+DL37</f>
        <v>0</v>
      </c>
      <c r="DM30" s="92">
        <f t="shared" si="311"/>
        <v>0</v>
      </c>
      <c r="DN30" s="91"/>
      <c r="DO30" s="92">
        <f t="shared" ref="DO30:DP30" si="312">DO31+DO32+DO33+DO34+DO35+DO36+DO37</f>
        <v>10000</v>
      </c>
      <c r="DP30" s="92">
        <f t="shared" si="312"/>
        <v>0</v>
      </c>
      <c r="DQ30" s="91"/>
      <c r="DR30" s="92">
        <f t="shared" ref="DR30:DS30" si="313">DR31+DR32+DR33+DR34+DR35+DR36+DR37</f>
        <v>0</v>
      </c>
      <c r="DS30" s="92">
        <f t="shared" si="313"/>
        <v>0</v>
      </c>
      <c r="DT30" s="91"/>
      <c r="DU30" s="92">
        <f t="shared" ref="DU30:DV30" si="314">DU31+DU32+DU33+DU34+DU35+DU36+DU37</f>
        <v>0</v>
      </c>
      <c r="DV30" s="92">
        <f t="shared" si="314"/>
        <v>0</v>
      </c>
      <c r="DW30" s="91"/>
      <c r="DX30" s="92">
        <f t="shared" ref="DX30:DY30" si="315">DX31+DX32+DX33+DX34+DX35+DX36+DX37</f>
        <v>0</v>
      </c>
      <c r="DY30" s="92">
        <f t="shared" si="315"/>
        <v>0</v>
      </c>
      <c r="DZ30" s="91"/>
      <c r="EA30" s="92">
        <f t="shared" ref="EA30:EB30" si="316">EA31+EA32+EA33+EA34+EA35+EA36+EA37</f>
        <v>0</v>
      </c>
      <c r="EB30" s="92">
        <f t="shared" si="316"/>
        <v>0</v>
      </c>
      <c r="EC30" s="91"/>
      <c r="ED30" s="92">
        <f t="shared" ref="ED30:EE30" si="317">ED31+ED32+ED33+ED34+ED35+ED36+ED37</f>
        <v>0</v>
      </c>
      <c r="EE30" s="92">
        <f t="shared" si="317"/>
        <v>0</v>
      </c>
      <c r="EF30" s="91"/>
      <c r="EG30" s="92">
        <f t="shared" ref="EG30:EH30" si="318">EG31+EG32+EG33+EG34+EG35+EG36+EG37</f>
        <v>0</v>
      </c>
      <c r="EH30" s="92">
        <f t="shared" si="318"/>
        <v>0</v>
      </c>
      <c r="EI30" s="91"/>
      <c r="EJ30" s="92">
        <f t="shared" ref="EJ30:EK30" si="319">EJ31+EJ32+EJ33+EJ34+EJ35+EJ36+EJ37</f>
        <v>0</v>
      </c>
      <c r="EK30" s="92">
        <f t="shared" si="319"/>
        <v>0</v>
      </c>
      <c r="EL30" s="91"/>
      <c r="EM30" s="92">
        <f t="shared" ref="EM30:EN30" si="320">EM31+EM32+EM33+EM34+EM35+EM36+EM37</f>
        <v>0</v>
      </c>
      <c r="EN30" s="92">
        <f t="shared" si="320"/>
        <v>0</v>
      </c>
      <c r="EO30" s="91"/>
      <c r="EP30" s="92">
        <f t="shared" ref="EP30:EQ30" si="321">EP31+EP32+EP33+EP34+EP35+EP36+EP37</f>
        <v>0</v>
      </c>
      <c r="EQ30" s="92">
        <f t="shared" si="321"/>
        <v>0</v>
      </c>
      <c r="ER30" s="91"/>
    </row>
    <row r="31" spans="1:148" s="31" customFormat="1" ht="31.5" x14ac:dyDescent="0.25">
      <c r="A31" s="145" t="s">
        <v>286</v>
      </c>
      <c r="B31" s="94">
        <f t="shared" si="93"/>
        <v>27297.5</v>
      </c>
      <c r="C31" s="94">
        <f t="shared" si="94"/>
        <v>14948.16409</v>
      </c>
      <c r="D31" s="78">
        <f t="shared" si="46"/>
        <v>54.760194486674607</v>
      </c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4"/>
      <c r="Q31" s="78">
        <v>1059.5</v>
      </c>
      <c r="R31" s="78">
        <v>810.3</v>
      </c>
      <c r="S31" s="74">
        <f t="shared" si="185"/>
        <v>76.479471448796602</v>
      </c>
      <c r="T31" s="78">
        <v>2163.6</v>
      </c>
      <c r="U31" s="78">
        <v>1536.6003799999999</v>
      </c>
      <c r="V31" s="74">
        <f t="shared" si="87"/>
        <v>71.020538916620453</v>
      </c>
      <c r="W31" s="255">
        <v>6192.4</v>
      </c>
      <c r="X31" s="256">
        <v>4719.2637100000002</v>
      </c>
      <c r="Y31" s="74">
        <f t="shared" si="281"/>
        <v>76.210576028680322</v>
      </c>
      <c r="Z31" s="255">
        <v>3082</v>
      </c>
      <c r="AA31" s="294">
        <v>3082</v>
      </c>
      <c r="AB31" s="74">
        <f t="shared" si="283"/>
        <v>100</v>
      </c>
      <c r="AC31" s="255"/>
      <c r="AD31" s="78"/>
      <c r="AE31" s="74"/>
      <c r="AF31" s="78"/>
      <c r="AG31" s="78"/>
      <c r="AH31" s="74"/>
      <c r="AI31" s="78"/>
      <c r="AJ31" s="78"/>
      <c r="AK31" s="74"/>
      <c r="AL31" s="78"/>
      <c r="AM31" s="78"/>
      <c r="AN31" s="74"/>
      <c r="AO31" s="255">
        <v>4500</v>
      </c>
      <c r="AP31" s="255">
        <v>4500</v>
      </c>
      <c r="AQ31" s="74">
        <f t="shared" si="287"/>
        <v>100</v>
      </c>
      <c r="AR31" s="255"/>
      <c r="AS31" s="255"/>
      <c r="AT31" s="74"/>
      <c r="AU31" s="255"/>
      <c r="AV31" s="255"/>
      <c r="AW31" s="74"/>
      <c r="AX31" s="255"/>
      <c r="AY31" s="255"/>
      <c r="AZ31" s="74"/>
      <c r="BA31" s="255"/>
      <c r="BB31" s="255"/>
      <c r="BC31" s="74"/>
      <c r="BD31" s="255"/>
      <c r="BE31" s="255"/>
      <c r="BF31" s="74"/>
      <c r="BG31" s="255"/>
      <c r="BH31" s="255"/>
      <c r="BI31" s="74"/>
      <c r="BJ31" s="255"/>
      <c r="BK31" s="255"/>
      <c r="BL31" s="74"/>
      <c r="BM31" s="255"/>
      <c r="BN31" s="255"/>
      <c r="BO31" s="74"/>
      <c r="BP31" s="255"/>
      <c r="BQ31" s="255"/>
      <c r="BR31" s="74"/>
      <c r="BS31" s="78"/>
      <c r="BT31" s="78"/>
      <c r="BU31" s="74"/>
      <c r="BV31" s="78"/>
      <c r="BW31" s="78"/>
      <c r="BX31" s="74"/>
      <c r="BY31" s="78"/>
      <c r="BZ31" s="78"/>
      <c r="CA31" s="74"/>
      <c r="CB31" s="78"/>
      <c r="CC31" s="78"/>
      <c r="CD31" s="74"/>
      <c r="CE31" s="78"/>
      <c r="CF31" s="78"/>
      <c r="CG31" s="74"/>
      <c r="CH31" s="78"/>
      <c r="CI31" s="78"/>
      <c r="CJ31" s="74"/>
      <c r="CK31" s="78"/>
      <c r="CL31" s="78"/>
      <c r="CM31" s="74"/>
      <c r="CN31" s="255"/>
      <c r="CO31" s="322"/>
      <c r="CP31" s="74"/>
      <c r="CQ31" s="255"/>
      <c r="CR31" s="322"/>
      <c r="CS31" s="74"/>
      <c r="CT31" s="255">
        <v>225</v>
      </c>
      <c r="CU31" s="255">
        <v>225</v>
      </c>
      <c r="CV31" s="74">
        <f t="shared" si="304"/>
        <v>100</v>
      </c>
      <c r="CW31" s="255">
        <v>75</v>
      </c>
      <c r="CX31" s="255">
        <v>75</v>
      </c>
      <c r="CY31" s="74">
        <f t="shared" si="306"/>
        <v>100</v>
      </c>
      <c r="CZ31" s="255"/>
      <c r="DA31" s="255"/>
      <c r="DB31" s="74"/>
      <c r="DC31" s="255"/>
      <c r="DD31" s="255"/>
      <c r="DE31" s="74"/>
      <c r="DF31" s="255"/>
      <c r="DG31" s="255"/>
      <c r="DH31" s="74"/>
      <c r="DI31" s="255"/>
      <c r="DJ31" s="255"/>
      <c r="DK31" s="74"/>
      <c r="DL31" s="255"/>
      <c r="DM31" s="255"/>
      <c r="DN31" s="74"/>
      <c r="DO31" s="255">
        <v>10000</v>
      </c>
      <c r="DP31" s="255"/>
      <c r="DQ31" s="74"/>
      <c r="DR31" s="255"/>
      <c r="DS31" s="255"/>
      <c r="DT31" s="74"/>
      <c r="DU31" s="255"/>
      <c r="DV31" s="255"/>
      <c r="DW31" s="74"/>
      <c r="DX31" s="255"/>
      <c r="DY31" s="255"/>
      <c r="DZ31" s="74"/>
      <c r="EA31" s="255"/>
      <c r="EB31" s="255"/>
      <c r="EC31" s="74"/>
      <c r="ED31" s="255"/>
      <c r="EE31" s="255"/>
      <c r="EF31" s="74"/>
      <c r="EG31" s="255"/>
      <c r="EH31" s="255"/>
      <c r="EI31" s="74"/>
      <c r="EJ31" s="255"/>
      <c r="EK31" s="255"/>
      <c r="EL31" s="74"/>
      <c r="EM31" s="255"/>
      <c r="EN31" s="255"/>
      <c r="EO31" s="74"/>
      <c r="EP31" s="255"/>
      <c r="EQ31" s="255"/>
      <c r="ER31" s="74"/>
    </row>
    <row r="32" spans="1:148" s="31" customFormat="1" ht="15.75" x14ac:dyDescent="0.25">
      <c r="A32" s="43" t="s">
        <v>280</v>
      </c>
      <c r="B32" s="94">
        <f t="shared" si="93"/>
        <v>140</v>
      </c>
      <c r="C32" s="94">
        <f t="shared" si="94"/>
        <v>140</v>
      </c>
      <c r="D32" s="78">
        <f t="shared" si="46"/>
        <v>100</v>
      </c>
      <c r="E32" s="103"/>
      <c r="F32" s="103"/>
      <c r="G32" s="103"/>
      <c r="H32" s="94"/>
      <c r="I32" s="94"/>
      <c r="J32" s="94"/>
      <c r="K32" s="103"/>
      <c r="L32" s="103"/>
      <c r="M32" s="103"/>
      <c r="N32" s="94"/>
      <c r="O32" s="103"/>
      <c r="P32" s="103"/>
      <c r="Q32" s="103"/>
      <c r="R32" s="103"/>
      <c r="S32" s="103"/>
      <c r="T32" s="103"/>
      <c r="U32" s="103"/>
      <c r="V32" s="74"/>
      <c r="W32" s="103"/>
      <c r="X32" s="103"/>
      <c r="Y32" s="74"/>
      <c r="Z32" s="103"/>
      <c r="AA32" s="103"/>
      <c r="AB32" s="74"/>
      <c r="AC32" s="103"/>
      <c r="AD32" s="103"/>
      <c r="AE32" s="74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74"/>
      <c r="AR32" s="103"/>
      <c r="AS32" s="103"/>
      <c r="AT32" s="74"/>
      <c r="AU32" s="103"/>
      <c r="AV32" s="103"/>
      <c r="AW32" s="74"/>
      <c r="AX32" s="103"/>
      <c r="AY32" s="103"/>
      <c r="AZ32" s="74"/>
      <c r="BA32" s="103"/>
      <c r="BB32" s="103"/>
      <c r="BC32" s="74"/>
      <c r="BD32" s="103"/>
      <c r="BE32" s="103"/>
      <c r="BF32" s="74"/>
      <c r="BG32" s="103"/>
      <c r="BH32" s="103"/>
      <c r="BI32" s="74"/>
      <c r="BJ32" s="103"/>
      <c r="BK32" s="103"/>
      <c r="BL32" s="74"/>
      <c r="BM32" s="103"/>
      <c r="BN32" s="103"/>
      <c r="BO32" s="74"/>
      <c r="BP32" s="103"/>
      <c r="BQ32" s="103"/>
      <c r="BR32" s="74"/>
      <c r="BS32" s="103"/>
      <c r="BT32" s="103"/>
      <c r="BU32" s="74"/>
      <c r="BV32" s="103"/>
      <c r="BW32" s="103"/>
      <c r="BX32" s="74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74"/>
      <c r="CK32" s="103"/>
      <c r="CL32" s="103"/>
      <c r="CM32" s="74"/>
      <c r="CN32" s="103"/>
      <c r="CO32" s="103"/>
      <c r="CP32" s="74"/>
      <c r="CQ32" s="103"/>
      <c r="CR32" s="103"/>
      <c r="CS32" s="74"/>
      <c r="CT32" s="94">
        <v>140</v>
      </c>
      <c r="CU32" s="94">
        <v>140</v>
      </c>
      <c r="CV32" s="74">
        <f t="shared" si="304"/>
        <v>100</v>
      </c>
      <c r="CW32" s="103"/>
      <c r="CX32" s="103"/>
      <c r="CY32" s="74"/>
      <c r="CZ32" s="103"/>
      <c r="DA32" s="103"/>
      <c r="DB32" s="74"/>
      <c r="DC32" s="103"/>
      <c r="DD32" s="103"/>
      <c r="DE32" s="74"/>
      <c r="DF32" s="103"/>
      <c r="DG32" s="103"/>
      <c r="DH32" s="74"/>
      <c r="DI32" s="103"/>
      <c r="DJ32" s="103"/>
      <c r="DK32" s="74"/>
      <c r="DL32" s="103"/>
      <c r="DM32" s="103"/>
      <c r="DN32" s="74"/>
      <c r="DO32" s="103"/>
      <c r="DP32" s="103"/>
      <c r="DQ32" s="74"/>
      <c r="DR32" s="103"/>
      <c r="DS32" s="103"/>
      <c r="DT32" s="74"/>
      <c r="DU32" s="103"/>
      <c r="DV32" s="103"/>
      <c r="DW32" s="74"/>
      <c r="DX32" s="103"/>
      <c r="DY32" s="103"/>
      <c r="DZ32" s="74"/>
      <c r="EA32" s="103"/>
      <c r="EB32" s="103"/>
      <c r="EC32" s="74"/>
      <c r="ED32" s="103"/>
      <c r="EE32" s="103"/>
      <c r="EF32" s="74"/>
      <c r="EG32" s="103"/>
      <c r="EH32" s="103"/>
      <c r="EI32" s="74"/>
      <c r="EJ32" s="103"/>
      <c r="EK32" s="103"/>
      <c r="EL32" s="74"/>
      <c r="EM32" s="103"/>
      <c r="EN32" s="103"/>
      <c r="EO32" s="74"/>
      <c r="EP32" s="103"/>
      <c r="EQ32" s="103"/>
      <c r="ER32" s="74"/>
    </row>
    <row r="33" spans="1:148" s="31" customFormat="1" ht="15.75" x14ac:dyDescent="0.25">
      <c r="A33" s="43" t="s">
        <v>281</v>
      </c>
      <c r="B33" s="94">
        <f t="shared" si="93"/>
        <v>0</v>
      </c>
      <c r="C33" s="94">
        <f t="shared" si="94"/>
        <v>0</v>
      </c>
      <c r="D33" s="94"/>
      <c r="E33" s="103"/>
      <c r="F33" s="103"/>
      <c r="G33" s="103"/>
      <c r="H33" s="94"/>
      <c r="I33" s="94"/>
      <c r="J33" s="94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74"/>
      <c r="W33" s="103"/>
      <c r="X33" s="103"/>
      <c r="Y33" s="74"/>
      <c r="Z33" s="103"/>
      <c r="AA33" s="103"/>
      <c r="AB33" s="74"/>
      <c r="AC33" s="103"/>
      <c r="AD33" s="103"/>
      <c r="AE33" s="74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74"/>
      <c r="AR33" s="103"/>
      <c r="AS33" s="103"/>
      <c r="AT33" s="74"/>
      <c r="AU33" s="103"/>
      <c r="AV33" s="103"/>
      <c r="AW33" s="74"/>
      <c r="AX33" s="103"/>
      <c r="AY33" s="103"/>
      <c r="AZ33" s="74"/>
      <c r="BA33" s="103"/>
      <c r="BB33" s="103"/>
      <c r="BC33" s="74"/>
      <c r="BD33" s="103"/>
      <c r="BE33" s="103"/>
      <c r="BF33" s="74"/>
      <c r="BG33" s="103"/>
      <c r="BH33" s="103"/>
      <c r="BI33" s="74"/>
      <c r="BJ33" s="103"/>
      <c r="BK33" s="103"/>
      <c r="BL33" s="74"/>
      <c r="BM33" s="103"/>
      <c r="BN33" s="103"/>
      <c r="BO33" s="74"/>
      <c r="BP33" s="103"/>
      <c r="BQ33" s="103"/>
      <c r="BR33" s="74"/>
      <c r="BS33" s="103"/>
      <c r="BT33" s="103"/>
      <c r="BU33" s="74"/>
      <c r="BV33" s="103"/>
      <c r="BW33" s="103"/>
      <c r="BX33" s="74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74"/>
      <c r="CK33" s="103"/>
      <c r="CL33" s="103"/>
      <c r="CM33" s="74"/>
      <c r="CN33" s="103"/>
      <c r="CO33" s="103"/>
      <c r="CP33" s="74"/>
      <c r="CQ33" s="103"/>
      <c r="CR33" s="103"/>
      <c r="CS33" s="74"/>
      <c r="CT33" s="94"/>
      <c r="CU33" s="94"/>
      <c r="CV33" s="74"/>
      <c r="CW33" s="103"/>
      <c r="CX33" s="103"/>
      <c r="CY33" s="74"/>
      <c r="CZ33" s="103"/>
      <c r="DA33" s="103"/>
      <c r="DB33" s="74"/>
      <c r="DC33" s="103"/>
      <c r="DD33" s="103"/>
      <c r="DE33" s="74"/>
      <c r="DF33" s="103"/>
      <c r="DG33" s="103"/>
      <c r="DH33" s="74"/>
      <c r="DI33" s="103"/>
      <c r="DJ33" s="103"/>
      <c r="DK33" s="74"/>
      <c r="DL33" s="103"/>
      <c r="DM33" s="103"/>
      <c r="DN33" s="74"/>
      <c r="DO33" s="103"/>
      <c r="DP33" s="103"/>
      <c r="DQ33" s="74"/>
      <c r="DR33" s="103"/>
      <c r="DS33" s="103"/>
      <c r="DT33" s="74"/>
      <c r="DU33" s="103"/>
      <c r="DV33" s="103"/>
      <c r="DW33" s="74"/>
      <c r="DX33" s="103"/>
      <c r="DY33" s="103"/>
      <c r="DZ33" s="74"/>
      <c r="EA33" s="103"/>
      <c r="EB33" s="103"/>
      <c r="EC33" s="74"/>
      <c r="ED33" s="103"/>
      <c r="EE33" s="103"/>
      <c r="EF33" s="74"/>
      <c r="EG33" s="103"/>
      <c r="EH33" s="103"/>
      <c r="EI33" s="74"/>
      <c r="EJ33" s="103"/>
      <c r="EK33" s="103"/>
      <c r="EL33" s="74"/>
      <c r="EM33" s="103"/>
      <c r="EN33" s="103"/>
      <c r="EO33" s="74"/>
      <c r="EP33" s="103"/>
      <c r="EQ33" s="103"/>
      <c r="ER33" s="74"/>
    </row>
    <row r="34" spans="1:148" s="31" customFormat="1" ht="15.75" x14ac:dyDescent="0.25">
      <c r="A34" s="43" t="s">
        <v>282</v>
      </c>
      <c r="B34" s="94">
        <f t="shared" si="93"/>
        <v>0</v>
      </c>
      <c r="C34" s="94">
        <f t="shared" si="94"/>
        <v>0</v>
      </c>
      <c r="D34" s="94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74"/>
      <c r="W34" s="103"/>
      <c r="X34" s="103"/>
      <c r="Y34" s="74"/>
      <c r="Z34" s="103"/>
      <c r="AA34" s="103"/>
      <c r="AB34" s="74"/>
      <c r="AC34" s="103"/>
      <c r="AD34" s="103"/>
      <c r="AE34" s="74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74"/>
      <c r="AR34" s="103"/>
      <c r="AS34" s="103"/>
      <c r="AT34" s="74"/>
      <c r="AU34" s="103"/>
      <c r="AV34" s="103"/>
      <c r="AW34" s="74"/>
      <c r="AX34" s="103"/>
      <c r="AY34" s="103"/>
      <c r="AZ34" s="74"/>
      <c r="BA34" s="103"/>
      <c r="BB34" s="103"/>
      <c r="BC34" s="74"/>
      <c r="BD34" s="103"/>
      <c r="BE34" s="103"/>
      <c r="BF34" s="74"/>
      <c r="BG34" s="103"/>
      <c r="BH34" s="103"/>
      <c r="BI34" s="74"/>
      <c r="BJ34" s="103"/>
      <c r="BK34" s="103"/>
      <c r="BL34" s="74"/>
      <c r="BM34" s="103"/>
      <c r="BN34" s="103"/>
      <c r="BO34" s="74"/>
      <c r="BP34" s="103"/>
      <c r="BQ34" s="103"/>
      <c r="BR34" s="74"/>
      <c r="BS34" s="103"/>
      <c r="BT34" s="103"/>
      <c r="BU34" s="74"/>
      <c r="BV34" s="103"/>
      <c r="BW34" s="103"/>
      <c r="BX34" s="74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74"/>
      <c r="CK34" s="103"/>
      <c r="CL34" s="103"/>
      <c r="CM34" s="74"/>
      <c r="CN34" s="103"/>
      <c r="CO34" s="103"/>
      <c r="CP34" s="74"/>
      <c r="CQ34" s="103"/>
      <c r="CR34" s="103"/>
      <c r="CS34" s="74"/>
      <c r="CT34" s="94"/>
      <c r="CU34" s="94"/>
      <c r="CV34" s="74"/>
      <c r="CW34" s="103"/>
      <c r="CX34" s="103"/>
      <c r="CY34" s="74"/>
      <c r="CZ34" s="103"/>
      <c r="DA34" s="103"/>
      <c r="DB34" s="74"/>
      <c r="DC34" s="103"/>
      <c r="DD34" s="103"/>
      <c r="DE34" s="74"/>
      <c r="DF34" s="103"/>
      <c r="DG34" s="103"/>
      <c r="DH34" s="74"/>
      <c r="DI34" s="103"/>
      <c r="DJ34" s="103"/>
      <c r="DK34" s="74"/>
      <c r="DL34" s="103"/>
      <c r="DM34" s="103"/>
      <c r="DN34" s="74"/>
      <c r="DO34" s="103"/>
      <c r="DP34" s="103"/>
      <c r="DQ34" s="74"/>
      <c r="DR34" s="103"/>
      <c r="DS34" s="103"/>
      <c r="DT34" s="74"/>
      <c r="DU34" s="103"/>
      <c r="DV34" s="103"/>
      <c r="DW34" s="74"/>
      <c r="DX34" s="103"/>
      <c r="DY34" s="103"/>
      <c r="DZ34" s="74"/>
      <c r="EA34" s="103"/>
      <c r="EB34" s="103"/>
      <c r="EC34" s="74"/>
      <c r="ED34" s="103"/>
      <c r="EE34" s="103"/>
      <c r="EF34" s="74"/>
      <c r="EG34" s="103"/>
      <c r="EH34" s="103"/>
      <c r="EI34" s="74"/>
      <c r="EJ34" s="103"/>
      <c r="EK34" s="103"/>
      <c r="EL34" s="74"/>
      <c r="EM34" s="103"/>
      <c r="EN34" s="103"/>
      <c r="EO34" s="74"/>
      <c r="EP34" s="103"/>
      <c r="EQ34" s="103"/>
      <c r="ER34" s="74"/>
    </row>
    <row r="35" spans="1:148" s="31" customFormat="1" ht="15.75" x14ac:dyDescent="0.25">
      <c r="A35" s="43" t="s">
        <v>283</v>
      </c>
      <c r="B35" s="94">
        <f t="shared" si="93"/>
        <v>0</v>
      </c>
      <c r="C35" s="94">
        <f t="shared" si="94"/>
        <v>0</v>
      </c>
      <c r="D35" s="94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74"/>
      <c r="W35" s="103"/>
      <c r="X35" s="103"/>
      <c r="Y35" s="74"/>
      <c r="Z35" s="103"/>
      <c r="AA35" s="103"/>
      <c r="AB35" s="74"/>
      <c r="AC35" s="103"/>
      <c r="AD35" s="103"/>
      <c r="AE35" s="74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74"/>
      <c r="AR35" s="103"/>
      <c r="AS35" s="103"/>
      <c r="AT35" s="74"/>
      <c r="AU35" s="103"/>
      <c r="AV35" s="103"/>
      <c r="AW35" s="74"/>
      <c r="AX35" s="103"/>
      <c r="AY35" s="103"/>
      <c r="AZ35" s="74"/>
      <c r="BA35" s="103"/>
      <c r="BB35" s="103"/>
      <c r="BC35" s="74"/>
      <c r="BD35" s="103"/>
      <c r="BE35" s="103"/>
      <c r="BF35" s="74"/>
      <c r="BG35" s="103"/>
      <c r="BH35" s="103"/>
      <c r="BI35" s="74"/>
      <c r="BJ35" s="103"/>
      <c r="BK35" s="103"/>
      <c r="BL35" s="74"/>
      <c r="BM35" s="103"/>
      <c r="BN35" s="103"/>
      <c r="BO35" s="74"/>
      <c r="BP35" s="103"/>
      <c r="BQ35" s="103"/>
      <c r="BR35" s="74"/>
      <c r="BS35" s="103"/>
      <c r="BT35" s="103"/>
      <c r="BU35" s="74"/>
      <c r="BV35" s="103"/>
      <c r="BW35" s="103"/>
      <c r="BX35" s="74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74"/>
      <c r="CK35" s="103"/>
      <c r="CL35" s="103"/>
      <c r="CM35" s="74"/>
      <c r="CN35" s="103"/>
      <c r="CO35" s="103"/>
      <c r="CP35" s="74"/>
      <c r="CQ35" s="103"/>
      <c r="CR35" s="103"/>
      <c r="CS35" s="74"/>
      <c r="CT35" s="94"/>
      <c r="CU35" s="94"/>
      <c r="CV35" s="74"/>
      <c r="CW35" s="103"/>
      <c r="CX35" s="103"/>
      <c r="CY35" s="74"/>
      <c r="CZ35" s="103"/>
      <c r="DA35" s="103"/>
      <c r="DB35" s="74"/>
      <c r="DC35" s="103"/>
      <c r="DD35" s="103"/>
      <c r="DE35" s="74"/>
      <c r="DF35" s="103"/>
      <c r="DG35" s="103"/>
      <c r="DH35" s="74"/>
      <c r="DI35" s="103"/>
      <c r="DJ35" s="103"/>
      <c r="DK35" s="74"/>
      <c r="DL35" s="103"/>
      <c r="DM35" s="103"/>
      <c r="DN35" s="74"/>
      <c r="DO35" s="103"/>
      <c r="DP35" s="103"/>
      <c r="DQ35" s="74"/>
      <c r="DR35" s="103"/>
      <c r="DS35" s="103"/>
      <c r="DT35" s="74"/>
      <c r="DU35" s="103"/>
      <c r="DV35" s="103"/>
      <c r="DW35" s="74"/>
      <c r="DX35" s="103"/>
      <c r="DY35" s="103"/>
      <c r="DZ35" s="74"/>
      <c r="EA35" s="103"/>
      <c r="EB35" s="103"/>
      <c r="EC35" s="74"/>
      <c r="ED35" s="103"/>
      <c r="EE35" s="103"/>
      <c r="EF35" s="74"/>
      <c r="EG35" s="103"/>
      <c r="EH35" s="103"/>
      <c r="EI35" s="74"/>
      <c r="EJ35" s="103"/>
      <c r="EK35" s="103"/>
      <c r="EL35" s="74"/>
      <c r="EM35" s="103"/>
      <c r="EN35" s="103"/>
      <c r="EO35" s="74"/>
      <c r="EP35" s="103"/>
      <c r="EQ35" s="103"/>
      <c r="ER35" s="74"/>
    </row>
    <row r="36" spans="1:148" s="31" customFormat="1" ht="15.75" x14ac:dyDescent="0.25">
      <c r="A36" s="43" t="s">
        <v>284</v>
      </c>
      <c r="B36" s="94">
        <f t="shared" si="93"/>
        <v>0</v>
      </c>
      <c r="C36" s="94">
        <f t="shared" si="94"/>
        <v>0</v>
      </c>
      <c r="D36" s="94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74"/>
      <c r="W36" s="103"/>
      <c r="X36" s="103"/>
      <c r="Y36" s="74"/>
      <c r="Z36" s="103"/>
      <c r="AA36" s="103"/>
      <c r="AB36" s="74"/>
      <c r="AC36" s="103"/>
      <c r="AD36" s="103"/>
      <c r="AE36" s="74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74"/>
      <c r="AR36" s="103"/>
      <c r="AS36" s="103"/>
      <c r="AT36" s="74"/>
      <c r="AU36" s="103"/>
      <c r="AV36" s="103"/>
      <c r="AW36" s="74"/>
      <c r="AX36" s="103"/>
      <c r="AY36" s="103"/>
      <c r="AZ36" s="74"/>
      <c r="BA36" s="103"/>
      <c r="BB36" s="103"/>
      <c r="BC36" s="74"/>
      <c r="BD36" s="103"/>
      <c r="BE36" s="103"/>
      <c r="BF36" s="74"/>
      <c r="BG36" s="103"/>
      <c r="BH36" s="103"/>
      <c r="BI36" s="74"/>
      <c r="BJ36" s="103"/>
      <c r="BK36" s="103"/>
      <c r="BL36" s="74"/>
      <c r="BM36" s="103"/>
      <c r="BN36" s="103"/>
      <c r="BO36" s="74"/>
      <c r="BP36" s="103"/>
      <c r="BQ36" s="103"/>
      <c r="BR36" s="74"/>
      <c r="BS36" s="103"/>
      <c r="BT36" s="103"/>
      <c r="BU36" s="74"/>
      <c r="BV36" s="103"/>
      <c r="BW36" s="103"/>
      <c r="BX36" s="74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74"/>
      <c r="CK36" s="103"/>
      <c r="CL36" s="103"/>
      <c r="CM36" s="74"/>
      <c r="CN36" s="103"/>
      <c r="CO36" s="103"/>
      <c r="CP36" s="74"/>
      <c r="CQ36" s="103"/>
      <c r="CR36" s="103"/>
      <c r="CS36" s="74"/>
      <c r="CT36" s="94"/>
      <c r="CU36" s="94"/>
      <c r="CV36" s="74"/>
      <c r="CW36" s="103"/>
      <c r="CX36" s="103"/>
      <c r="CY36" s="74"/>
      <c r="CZ36" s="103"/>
      <c r="DA36" s="103"/>
      <c r="DB36" s="74"/>
      <c r="DC36" s="103"/>
      <c r="DD36" s="103"/>
      <c r="DE36" s="74"/>
      <c r="DF36" s="103"/>
      <c r="DG36" s="103"/>
      <c r="DH36" s="74"/>
      <c r="DI36" s="103"/>
      <c r="DJ36" s="103"/>
      <c r="DK36" s="74"/>
      <c r="DL36" s="103"/>
      <c r="DM36" s="103"/>
      <c r="DN36" s="74"/>
      <c r="DO36" s="103"/>
      <c r="DP36" s="103"/>
      <c r="DQ36" s="74"/>
      <c r="DR36" s="103"/>
      <c r="DS36" s="103"/>
      <c r="DT36" s="74"/>
      <c r="DU36" s="103"/>
      <c r="DV36" s="103"/>
      <c r="DW36" s="74"/>
      <c r="DX36" s="103"/>
      <c r="DY36" s="103"/>
      <c r="DZ36" s="74"/>
      <c r="EA36" s="103"/>
      <c r="EB36" s="103"/>
      <c r="EC36" s="74"/>
      <c r="ED36" s="103"/>
      <c r="EE36" s="103"/>
      <c r="EF36" s="74"/>
      <c r="EG36" s="103"/>
      <c r="EH36" s="103"/>
      <c r="EI36" s="74"/>
      <c r="EJ36" s="103"/>
      <c r="EK36" s="103"/>
      <c r="EL36" s="74"/>
      <c r="EM36" s="103"/>
      <c r="EN36" s="103"/>
      <c r="EO36" s="74"/>
      <c r="EP36" s="103"/>
      <c r="EQ36" s="103"/>
      <c r="ER36" s="74"/>
    </row>
    <row r="37" spans="1:148" s="31" customFormat="1" ht="15.75" x14ac:dyDescent="0.25">
      <c r="A37" s="43" t="s">
        <v>285</v>
      </c>
      <c r="B37" s="94">
        <f t="shared" si="93"/>
        <v>0</v>
      </c>
      <c r="C37" s="94">
        <f t="shared" si="94"/>
        <v>0</v>
      </c>
      <c r="D37" s="94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74"/>
      <c r="W37" s="103"/>
      <c r="X37" s="103"/>
      <c r="Y37" s="74"/>
      <c r="Z37" s="103"/>
      <c r="AA37" s="103"/>
      <c r="AB37" s="74"/>
      <c r="AC37" s="103"/>
      <c r="AD37" s="103"/>
      <c r="AE37" s="74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74"/>
      <c r="AR37" s="103"/>
      <c r="AS37" s="103"/>
      <c r="AT37" s="74"/>
      <c r="AU37" s="103"/>
      <c r="AV37" s="103"/>
      <c r="AW37" s="74"/>
      <c r="AX37" s="103"/>
      <c r="AY37" s="103"/>
      <c r="AZ37" s="74"/>
      <c r="BA37" s="103"/>
      <c r="BB37" s="103"/>
      <c r="BC37" s="74"/>
      <c r="BD37" s="103"/>
      <c r="BE37" s="103"/>
      <c r="BF37" s="74"/>
      <c r="BG37" s="103"/>
      <c r="BH37" s="103"/>
      <c r="BI37" s="74"/>
      <c r="BJ37" s="103"/>
      <c r="BK37" s="103"/>
      <c r="BL37" s="74"/>
      <c r="BM37" s="103"/>
      <c r="BN37" s="103"/>
      <c r="BO37" s="74"/>
      <c r="BP37" s="103"/>
      <c r="BQ37" s="103"/>
      <c r="BR37" s="74"/>
      <c r="BS37" s="103"/>
      <c r="BT37" s="103"/>
      <c r="BU37" s="74"/>
      <c r="BV37" s="103"/>
      <c r="BW37" s="103"/>
      <c r="BX37" s="74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74"/>
      <c r="CK37" s="103"/>
      <c r="CL37" s="103"/>
      <c r="CM37" s="74"/>
      <c r="CN37" s="103"/>
      <c r="CO37" s="103"/>
      <c r="CP37" s="74"/>
      <c r="CQ37" s="103"/>
      <c r="CR37" s="103"/>
      <c r="CS37" s="74"/>
      <c r="CT37" s="94"/>
      <c r="CU37" s="94"/>
      <c r="CV37" s="74"/>
      <c r="CW37" s="103"/>
      <c r="CX37" s="103"/>
      <c r="CY37" s="74"/>
      <c r="CZ37" s="103"/>
      <c r="DA37" s="103"/>
      <c r="DB37" s="74"/>
      <c r="DC37" s="103"/>
      <c r="DD37" s="103"/>
      <c r="DE37" s="74"/>
      <c r="DF37" s="103"/>
      <c r="DG37" s="103"/>
      <c r="DH37" s="74"/>
      <c r="DI37" s="103"/>
      <c r="DJ37" s="103"/>
      <c r="DK37" s="74"/>
      <c r="DL37" s="103"/>
      <c r="DM37" s="103"/>
      <c r="DN37" s="74"/>
      <c r="DO37" s="103"/>
      <c r="DP37" s="103"/>
      <c r="DQ37" s="74"/>
      <c r="DR37" s="103"/>
      <c r="DS37" s="103"/>
      <c r="DT37" s="74"/>
      <c r="DU37" s="103"/>
      <c r="DV37" s="103"/>
      <c r="DW37" s="74"/>
      <c r="DX37" s="103"/>
      <c r="DY37" s="103"/>
      <c r="DZ37" s="74"/>
      <c r="EA37" s="103"/>
      <c r="EB37" s="103"/>
      <c r="EC37" s="74"/>
      <c r="ED37" s="103"/>
      <c r="EE37" s="103"/>
      <c r="EF37" s="74"/>
      <c r="EG37" s="103"/>
      <c r="EH37" s="103"/>
      <c r="EI37" s="74"/>
      <c r="EJ37" s="103"/>
      <c r="EK37" s="103"/>
      <c r="EL37" s="74"/>
      <c r="EM37" s="103"/>
      <c r="EN37" s="103"/>
      <c r="EO37" s="74"/>
      <c r="EP37" s="103"/>
      <c r="EQ37" s="103"/>
      <c r="ER37" s="74"/>
    </row>
    <row r="38" spans="1:148" s="32" customFormat="1" ht="31.5" x14ac:dyDescent="0.25">
      <c r="A38" s="148" t="s">
        <v>291</v>
      </c>
      <c r="B38" s="103">
        <f t="shared" si="93"/>
        <v>47493.599999999999</v>
      </c>
      <c r="C38" s="103">
        <f t="shared" si="94"/>
        <v>24713.357179999999</v>
      </c>
      <c r="D38" s="92">
        <f t="shared" si="46"/>
        <v>52.035131428234536</v>
      </c>
      <c r="E38" s="92">
        <f t="shared" ref="E38:AJ38" si="322">E39+E40+E41</f>
        <v>0</v>
      </c>
      <c r="F38" s="92">
        <f t="shared" si="322"/>
        <v>0</v>
      </c>
      <c r="G38" s="92"/>
      <c r="H38" s="92">
        <f t="shared" si="322"/>
        <v>0</v>
      </c>
      <c r="I38" s="92">
        <f t="shared" si="322"/>
        <v>0</v>
      </c>
      <c r="J38" s="92">
        <f t="shared" si="322"/>
        <v>0</v>
      </c>
      <c r="K38" s="92">
        <f t="shared" si="322"/>
        <v>0</v>
      </c>
      <c r="L38" s="92">
        <f t="shared" si="322"/>
        <v>0</v>
      </c>
      <c r="M38" s="92">
        <f t="shared" si="322"/>
        <v>0</v>
      </c>
      <c r="N38" s="92">
        <f t="shared" si="322"/>
        <v>0</v>
      </c>
      <c r="O38" s="92">
        <f t="shared" si="322"/>
        <v>0</v>
      </c>
      <c r="P38" s="92">
        <f t="shared" si="322"/>
        <v>0</v>
      </c>
      <c r="Q38" s="92">
        <f t="shared" si="322"/>
        <v>1456.9</v>
      </c>
      <c r="R38" s="92">
        <f t="shared" si="322"/>
        <v>1114.3</v>
      </c>
      <c r="S38" s="91">
        <f t="shared" si="185"/>
        <v>76.48431601345321</v>
      </c>
      <c r="T38" s="92">
        <f t="shared" si="322"/>
        <v>224.8</v>
      </c>
      <c r="U38" s="92">
        <f t="shared" si="322"/>
        <v>212.18</v>
      </c>
      <c r="V38" s="91">
        <f t="shared" si="87"/>
        <v>94.386120996441278</v>
      </c>
      <c r="W38" s="92">
        <f t="shared" ref="W38:X38" si="323">W39+W40+W41</f>
        <v>639.9</v>
      </c>
      <c r="X38" s="92">
        <f t="shared" si="323"/>
        <v>603.98</v>
      </c>
      <c r="Y38" s="91">
        <f t="shared" ref="Y38:Y39" si="324">X38/W38*100</f>
        <v>94.386622909829669</v>
      </c>
      <c r="Z38" s="92">
        <f t="shared" ref="Z38:AA38" si="325">Z39+Z40+Z41</f>
        <v>308</v>
      </c>
      <c r="AA38" s="92">
        <f t="shared" si="325"/>
        <v>308</v>
      </c>
      <c r="AB38" s="91">
        <f t="shared" ref="AB38:AB39" si="326">AA38/Z38*100</f>
        <v>100</v>
      </c>
      <c r="AC38" s="92">
        <f t="shared" ref="AC38:AD38" si="327">AC39+AC40+AC41</f>
        <v>114</v>
      </c>
      <c r="AD38" s="92">
        <f t="shared" si="327"/>
        <v>114</v>
      </c>
      <c r="AE38" s="91">
        <f t="shared" ref="AE38:AE47" si="328">AD38/AC38*100</f>
        <v>100</v>
      </c>
      <c r="AF38" s="92">
        <f t="shared" si="322"/>
        <v>0</v>
      </c>
      <c r="AG38" s="92">
        <f t="shared" si="322"/>
        <v>0</v>
      </c>
      <c r="AH38" s="92">
        <f t="shared" si="322"/>
        <v>0</v>
      </c>
      <c r="AI38" s="92">
        <f t="shared" si="322"/>
        <v>0</v>
      </c>
      <c r="AJ38" s="92">
        <f t="shared" si="322"/>
        <v>0</v>
      </c>
      <c r="AK38" s="92">
        <f t="shared" ref="AK38:AM38" si="329">AK39+AK40+AK41</f>
        <v>0</v>
      </c>
      <c r="AL38" s="92">
        <f t="shared" si="329"/>
        <v>0</v>
      </c>
      <c r="AM38" s="92">
        <f t="shared" si="329"/>
        <v>0</v>
      </c>
      <c r="AN38" s="91"/>
      <c r="AO38" s="92">
        <f t="shared" ref="AO38:AP38" si="330">AO39+AO40+AO41</f>
        <v>1500</v>
      </c>
      <c r="AP38" s="92">
        <f t="shared" si="330"/>
        <v>1500</v>
      </c>
      <c r="AQ38" s="91">
        <f t="shared" ref="AQ38:AQ39" si="331">AP38/AO38*100</f>
        <v>100</v>
      </c>
      <c r="AR38" s="92">
        <f t="shared" ref="AR38:AS38" si="332">AR39+AR40+AR41</f>
        <v>0</v>
      </c>
      <c r="AS38" s="92">
        <f t="shared" si="332"/>
        <v>0</v>
      </c>
      <c r="AT38" s="91"/>
      <c r="AU38" s="92">
        <f t="shared" ref="AU38:AV38" si="333">AU39+AU40+AU41</f>
        <v>0</v>
      </c>
      <c r="AV38" s="92">
        <f t="shared" si="333"/>
        <v>0</v>
      </c>
      <c r="AW38" s="91"/>
      <c r="AX38" s="92">
        <f t="shared" ref="AX38:AY38" si="334">AX39+AX40+AX41</f>
        <v>0</v>
      </c>
      <c r="AY38" s="92">
        <f t="shared" si="334"/>
        <v>0</v>
      </c>
      <c r="AZ38" s="91"/>
      <c r="BA38" s="92">
        <f t="shared" ref="BA38:BB38" si="335">BA39+BA40+BA41</f>
        <v>0</v>
      </c>
      <c r="BB38" s="92">
        <f t="shared" si="335"/>
        <v>0</v>
      </c>
      <c r="BC38" s="91"/>
      <c r="BD38" s="92">
        <f t="shared" ref="BD38:BE38" si="336">BD39+BD40+BD41</f>
        <v>0</v>
      </c>
      <c r="BE38" s="92">
        <f t="shared" si="336"/>
        <v>0</v>
      </c>
      <c r="BF38" s="91"/>
      <c r="BG38" s="92">
        <f t="shared" ref="BG38:BH38" si="337">BG39+BG40+BG41</f>
        <v>0</v>
      </c>
      <c r="BH38" s="92">
        <f t="shared" si="337"/>
        <v>0</v>
      </c>
      <c r="BI38" s="91"/>
      <c r="BJ38" s="92">
        <f t="shared" ref="BJ38:BK38" si="338">BJ39+BJ40+BJ41</f>
        <v>0</v>
      </c>
      <c r="BK38" s="92">
        <f t="shared" si="338"/>
        <v>0</v>
      </c>
      <c r="BL38" s="91"/>
      <c r="BM38" s="92">
        <f t="shared" ref="BM38:BN38" si="339">BM39+BM40+BM41</f>
        <v>0</v>
      </c>
      <c r="BN38" s="92">
        <f t="shared" si="339"/>
        <v>0</v>
      </c>
      <c r="BO38" s="91"/>
      <c r="BP38" s="92">
        <f t="shared" ref="BP38:BQ38" si="340">BP39+BP40+BP41</f>
        <v>0</v>
      </c>
      <c r="BQ38" s="92">
        <f t="shared" si="340"/>
        <v>0</v>
      </c>
      <c r="BR38" s="91"/>
      <c r="BS38" s="92">
        <f t="shared" ref="BS38:BT38" si="341">BS39+BS40+BS41</f>
        <v>10000</v>
      </c>
      <c r="BT38" s="92">
        <f t="shared" si="341"/>
        <v>2805</v>
      </c>
      <c r="BU38" s="91">
        <f t="shared" ref="BU38:BU40" si="342">BT38/BS38*100</f>
        <v>28.050000000000004</v>
      </c>
      <c r="BV38" s="92">
        <f t="shared" ref="BV38:BW38" si="343">BV39+BV40+BV41</f>
        <v>18000</v>
      </c>
      <c r="BW38" s="92">
        <f t="shared" si="343"/>
        <v>5377.5</v>
      </c>
      <c r="BX38" s="91">
        <f t="shared" ref="BX38" si="344">BW38/BV38*100</f>
        <v>29.875</v>
      </c>
      <c r="BY38" s="92">
        <f t="shared" ref="BY38:CI38" si="345">BY39+BY40+BY41</f>
        <v>0</v>
      </c>
      <c r="BZ38" s="92">
        <f t="shared" si="345"/>
        <v>0</v>
      </c>
      <c r="CA38" s="92">
        <f t="shared" si="345"/>
        <v>0</v>
      </c>
      <c r="CB38" s="92">
        <f t="shared" si="345"/>
        <v>0</v>
      </c>
      <c r="CC38" s="92">
        <f t="shared" si="345"/>
        <v>0</v>
      </c>
      <c r="CD38" s="92">
        <f t="shared" si="345"/>
        <v>0</v>
      </c>
      <c r="CE38" s="92">
        <f t="shared" si="345"/>
        <v>0</v>
      </c>
      <c r="CF38" s="92">
        <f t="shared" si="345"/>
        <v>0</v>
      </c>
      <c r="CG38" s="92">
        <f t="shared" si="345"/>
        <v>0</v>
      </c>
      <c r="CH38" s="92"/>
      <c r="CI38" s="92">
        <f t="shared" si="345"/>
        <v>0</v>
      </c>
      <c r="CJ38" s="91"/>
      <c r="CK38" s="92"/>
      <c r="CL38" s="92">
        <f t="shared" ref="CL38" si="346">CL39+CL40+CL41</f>
        <v>0</v>
      </c>
      <c r="CM38" s="91"/>
      <c r="CN38" s="92">
        <f t="shared" ref="CN38:CO38" si="347">CN39+CN40+CN41</f>
        <v>15000</v>
      </c>
      <c r="CO38" s="92">
        <f t="shared" si="347"/>
        <v>12428.39718</v>
      </c>
      <c r="CP38" s="91">
        <f t="shared" ref="CP38:CP40" si="348">CO38/CN38*100</f>
        <v>82.855981200000002</v>
      </c>
      <c r="CQ38" s="92">
        <f t="shared" ref="CQ38:CR38" si="349">CQ39+CQ40+CQ41</f>
        <v>0</v>
      </c>
      <c r="CR38" s="92">
        <f t="shared" si="349"/>
        <v>0</v>
      </c>
      <c r="CS38" s="91"/>
      <c r="CT38" s="92">
        <f t="shared" ref="CT38:CU38" si="350">CT39+CT40+CT41</f>
        <v>150</v>
      </c>
      <c r="CU38" s="92">
        <f t="shared" si="350"/>
        <v>150</v>
      </c>
      <c r="CV38" s="91">
        <f t="shared" ref="CV38:CV39" si="351">CU38/CT38*100</f>
        <v>100</v>
      </c>
      <c r="CW38" s="92">
        <f t="shared" ref="CW38:CX38" si="352">CW39+CW40+CW41</f>
        <v>100</v>
      </c>
      <c r="CX38" s="92">
        <f t="shared" si="352"/>
        <v>100</v>
      </c>
      <c r="CY38" s="91">
        <f t="shared" ref="CY38:CY39" si="353">CX38/CW38*100</f>
        <v>100</v>
      </c>
      <c r="CZ38" s="92">
        <f t="shared" ref="CZ38:DA38" si="354">CZ39+CZ40+CZ41</f>
        <v>0</v>
      </c>
      <c r="DA38" s="92">
        <f t="shared" si="354"/>
        <v>0</v>
      </c>
      <c r="DB38" s="91"/>
      <c r="DC38" s="92">
        <f t="shared" ref="DC38:DD38" si="355">DC39+DC40+DC41</f>
        <v>0</v>
      </c>
      <c r="DD38" s="92">
        <f t="shared" si="355"/>
        <v>0</v>
      </c>
      <c r="DE38" s="91"/>
      <c r="DF38" s="92">
        <f t="shared" ref="DF38:DG38" si="356">DF39+DF40+DF41</f>
        <v>0</v>
      </c>
      <c r="DG38" s="92">
        <f t="shared" si="356"/>
        <v>0</v>
      </c>
      <c r="DH38" s="91"/>
      <c r="DI38" s="92">
        <f t="shared" ref="DI38:DJ38" si="357">DI39+DI40+DI41</f>
        <v>0</v>
      </c>
      <c r="DJ38" s="92">
        <f t="shared" si="357"/>
        <v>0</v>
      </c>
      <c r="DK38" s="91"/>
      <c r="DL38" s="92">
        <f t="shared" ref="DL38:DM38" si="358">DL39+DL40+DL41</f>
        <v>0</v>
      </c>
      <c r="DM38" s="92">
        <f t="shared" si="358"/>
        <v>0</v>
      </c>
      <c r="DN38" s="91"/>
      <c r="DO38" s="92">
        <f t="shared" ref="DO38:DP38" si="359">DO39+DO40+DO41</f>
        <v>0</v>
      </c>
      <c r="DP38" s="92">
        <f t="shared" si="359"/>
        <v>0</v>
      </c>
      <c r="DQ38" s="91"/>
      <c r="DR38" s="92">
        <f t="shared" ref="DR38:DS38" si="360">DR39+DR40+DR41</f>
        <v>0</v>
      </c>
      <c r="DS38" s="92">
        <f t="shared" si="360"/>
        <v>0</v>
      </c>
      <c r="DT38" s="91"/>
      <c r="DU38" s="92">
        <f t="shared" ref="DU38:DV38" si="361">DU39+DU40+DU41</f>
        <v>0</v>
      </c>
      <c r="DV38" s="92">
        <f t="shared" si="361"/>
        <v>0</v>
      </c>
      <c r="DW38" s="91"/>
      <c r="DX38" s="92">
        <f t="shared" ref="DX38:DY38" si="362">DX39+DX40+DX41</f>
        <v>0</v>
      </c>
      <c r="DY38" s="92">
        <f t="shared" si="362"/>
        <v>0</v>
      </c>
      <c r="DZ38" s="91"/>
      <c r="EA38" s="92">
        <f t="shared" ref="EA38:EB38" si="363">EA39+EA40+EA41</f>
        <v>0</v>
      </c>
      <c r="EB38" s="92">
        <f t="shared" si="363"/>
        <v>0</v>
      </c>
      <c r="EC38" s="91"/>
      <c r="ED38" s="92">
        <f t="shared" ref="ED38:EE38" si="364">ED39+ED40+ED41</f>
        <v>0</v>
      </c>
      <c r="EE38" s="92">
        <f t="shared" si="364"/>
        <v>0</v>
      </c>
      <c r="EF38" s="91"/>
      <c r="EG38" s="92">
        <f t="shared" ref="EG38:EH38" si="365">EG39+EG40+EG41</f>
        <v>0</v>
      </c>
      <c r="EH38" s="92">
        <f t="shared" si="365"/>
        <v>0</v>
      </c>
      <c r="EI38" s="91"/>
      <c r="EJ38" s="92">
        <f t="shared" ref="EJ38:EK38" si="366">EJ39+EJ40+EJ41</f>
        <v>0</v>
      </c>
      <c r="EK38" s="92">
        <f t="shared" si="366"/>
        <v>0</v>
      </c>
      <c r="EL38" s="91"/>
      <c r="EM38" s="92">
        <f t="shared" ref="EM38:EN38" si="367">EM39+EM40+EM41</f>
        <v>0</v>
      </c>
      <c r="EN38" s="92">
        <f t="shared" si="367"/>
        <v>0</v>
      </c>
      <c r="EO38" s="91"/>
      <c r="EP38" s="92">
        <f t="shared" ref="EP38:EQ38" si="368">EP39+EP40+EP41</f>
        <v>0</v>
      </c>
      <c r="EQ38" s="92">
        <f t="shared" si="368"/>
        <v>0</v>
      </c>
      <c r="ER38" s="91"/>
    </row>
    <row r="39" spans="1:148" s="31" customFormat="1" ht="31.5" x14ac:dyDescent="0.25">
      <c r="A39" s="145" t="s">
        <v>290</v>
      </c>
      <c r="B39" s="94">
        <f t="shared" si="93"/>
        <v>4493.6000000000004</v>
      </c>
      <c r="C39" s="94">
        <f t="shared" si="94"/>
        <v>4102.46</v>
      </c>
      <c r="D39" s="78">
        <f t="shared" si="46"/>
        <v>91.295620437956188</v>
      </c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4"/>
      <c r="Q39" s="78">
        <v>1456.9</v>
      </c>
      <c r="R39" s="78">
        <v>1114.3</v>
      </c>
      <c r="S39" s="74">
        <f t="shared" si="185"/>
        <v>76.48431601345321</v>
      </c>
      <c r="T39" s="78">
        <v>224.8</v>
      </c>
      <c r="U39" s="78">
        <v>212.18</v>
      </c>
      <c r="V39" s="74">
        <f t="shared" si="87"/>
        <v>94.386120996441278</v>
      </c>
      <c r="W39" s="255">
        <v>639.9</v>
      </c>
      <c r="X39" s="258">
        <v>603.98</v>
      </c>
      <c r="Y39" s="74">
        <f t="shared" si="324"/>
        <v>94.386622909829669</v>
      </c>
      <c r="Z39" s="255">
        <v>308</v>
      </c>
      <c r="AA39" s="295">
        <v>308</v>
      </c>
      <c r="AB39" s="74">
        <f t="shared" si="326"/>
        <v>100</v>
      </c>
      <c r="AC39" s="255">
        <v>114</v>
      </c>
      <c r="AD39" s="255">
        <v>114</v>
      </c>
      <c r="AE39" s="74">
        <f t="shared" si="328"/>
        <v>100</v>
      </c>
      <c r="AF39" s="78"/>
      <c r="AG39" s="78"/>
      <c r="AH39" s="74"/>
      <c r="AI39" s="78"/>
      <c r="AJ39" s="78"/>
      <c r="AK39" s="74"/>
      <c r="AL39" s="78"/>
      <c r="AM39" s="78"/>
      <c r="AN39" s="74"/>
      <c r="AO39" s="255">
        <v>1500</v>
      </c>
      <c r="AP39" s="255">
        <v>1500</v>
      </c>
      <c r="AQ39" s="74">
        <f t="shared" si="331"/>
        <v>100</v>
      </c>
      <c r="AR39" s="255"/>
      <c r="AS39" s="255"/>
      <c r="AT39" s="74"/>
      <c r="AU39" s="255"/>
      <c r="AV39" s="255"/>
      <c r="AW39" s="74"/>
      <c r="AX39" s="255"/>
      <c r="AY39" s="255"/>
      <c r="AZ39" s="74"/>
      <c r="BA39" s="255"/>
      <c r="BB39" s="255"/>
      <c r="BC39" s="74"/>
      <c r="BD39" s="255"/>
      <c r="BE39" s="255"/>
      <c r="BF39" s="74"/>
      <c r="BG39" s="255"/>
      <c r="BH39" s="255"/>
      <c r="BI39" s="74"/>
      <c r="BJ39" s="255"/>
      <c r="BK39" s="255"/>
      <c r="BL39" s="74"/>
      <c r="BM39" s="255"/>
      <c r="BN39" s="255"/>
      <c r="BO39" s="74"/>
      <c r="BP39" s="255"/>
      <c r="BQ39" s="255"/>
      <c r="BR39" s="74"/>
      <c r="BS39" s="78"/>
      <c r="BT39" s="78"/>
      <c r="BU39" s="74"/>
      <c r="BV39" s="78"/>
      <c r="BW39" s="78"/>
      <c r="BX39" s="74"/>
      <c r="BY39" s="78"/>
      <c r="BZ39" s="78"/>
      <c r="CA39" s="74"/>
      <c r="CB39" s="78"/>
      <c r="CC39" s="78"/>
      <c r="CD39" s="74"/>
      <c r="CE39" s="78"/>
      <c r="CF39" s="78"/>
      <c r="CG39" s="74"/>
      <c r="CH39" s="78"/>
      <c r="CI39" s="78"/>
      <c r="CJ39" s="74"/>
      <c r="CK39" s="78"/>
      <c r="CL39" s="78"/>
      <c r="CM39" s="74"/>
      <c r="CN39" s="255"/>
      <c r="CO39" s="322"/>
      <c r="CP39" s="74"/>
      <c r="CQ39" s="255"/>
      <c r="CR39" s="322"/>
      <c r="CS39" s="74"/>
      <c r="CT39" s="255">
        <v>150</v>
      </c>
      <c r="CU39" s="255">
        <v>150</v>
      </c>
      <c r="CV39" s="74">
        <f t="shared" si="351"/>
        <v>100</v>
      </c>
      <c r="CW39" s="255">
        <v>100</v>
      </c>
      <c r="CX39" s="255">
        <v>100</v>
      </c>
      <c r="CY39" s="74">
        <f t="shared" si="353"/>
        <v>100</v>
      </c>
      <c r="CZ39" s="255"/>
      <c r="DA39" s="255"/>
      <c r="DB39" s="74"/>
      <c r="DC39" s="255"/>
      <c r="DD39" s="255"/>
      <c r="DE39" s="74"/>
      <c r="DF39" s="255"/>
      <c r="DG39" s="255"/>
      <c r="DH39" s="74"/>
      <c r="DI39" s="255"/>
      <c r="DJ39" s="255"/>
      <c r="DK39" s="74"/>
      <c r="DL39" s="255"/>
      <c r="DM39" s="255"/>
      <c r="DN39" s="74"/>
      <c r="DO39" s="255"/>
      <c r="DP39" s="255"/>
      <c r="DQ39" s="74"/>
      <c r="DR39" s="255"/>
      <c r="DS39" s="255"/>
      <c r="DT39" s="74"/>
      <c r="DU39" s="255"/>
      <c r="DV39" s="255"/>
      <c r="DW39" s="74"/>
      <c r="DX39" s="255"/>
      <c r="DY39" s="255"/>
      <c r="DZ39" s="74"/>
      <c r="EA39" s="255"/>
      <c r="EB39" s="255"/>
      <c r="EC39" s="74"/>
      <c r="ED39" s="255"/>
      <c r="EE39" s="255"/>
      <c r="EF39" s="74"/>
      <c r="EG39" s="255"/>
      <c r="EH39" s="255"/>
      <c r="EI39" s="74"/>
      <c r="EJ39" s="255"/>
      <c r="EK39" s="255"/>
      <c r="EL39" s="74"/>
      <c r="EM39" s="255"/>
      <c r="EN39" s="255"/>
      <c r="EO39" s="74"/>
      <c r="EP39" s="255"/>
      <c r="EQ39" s="255"/>
      <c r="ER39" s="74"/>
    </row>
    <row r="40" spans="1:148" s="31" customFormat="1" ht="15.75" x14ac:dyDescent="0.25">
      <c r="A40" s="43" t="s">
        <v>288</v>
      </c>
      <c r="B40" s="94">
        <f t="shared" si="93"/>
        <v>43000</v>
      </c>
      <c r="C40" s="94">
        <f t="shared" si="94"/>
        <v>20610.89718</v>
      </c>
      <c r="D40" s="78">
        <f t="shared" si="46"/>
        <v>47.932319023255815</v>
      </c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74"/>
      <c r="W40" s="103"/>
      <c r="X40" s="103"/>
      <c r="Y40" s="74"/>
      <c r="Z40" s="103"/>
      <c r="AA40" s="103"/>
      <c r="AB40" s="74"/>
      <c r="AC40" s="103"/>
      <c r="AD40" s="103"/>
      <c r="AE40" s="74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74"/>
      <c r="AR40" s="103"/>
      <c r="AS40" s="103"/>
      <c r="AT40" s="74"/>
      <c r="AU40" s="103"/>
      <c r="AV40" s="103"/>
      <c r="AW40" s="74"/>
      <c r="AX40" s="103"/>
      <c r="AY40" s="103"/>
      <c r="AZ40" s="74"/>
      <c r="BA40" s="103"/>
      <c r="BB40" s="103"/>
      <c r="BC40" s="74"/>
      <c r="BD40" s="103"/>
      <c r="BE40" s="103"/>
      <c r="BF40" s="74"/>
      <c r="BG40" s="103"/>
      <c r="BH40" s="103"/>
      <c r="BI40" s="74"/>
      <c r="BJ40" s="103"/>
      <c r="BK40" s="103"/>
      <c r="BL40" s="74"/>
      <c r="BM40" s="103"/>
      <c r="BN40" s="103"/>
      <c r="BO40" s="74"/>
      <c r="BP40" s="103"/>
      <c r="BQ40" s="103"/>
      <c r="BR40" s="74"/>
      <c r="BS40" s="74">
        <v>10000</v>
      </c>
      <c r="BT40" s="94">
        <v>2805</v>
      </c>
      <c r="BU40" s="74">
        <f t="shared" si="342"/>
        <v>28.050000000000004</v>
      </c>
      <c r="BV40" s="74">
        <v>18000</v>
      </c>
      <c r="BW40" s="103">
        <v>5377.5</v>
      </c>
      <c r="BX40" s="74">
        <f t="shared" ref="BX40:BX44" si="369">BW40/BV40*100</f>
        <v>29.875</v>
      </c>
      <c r="BY40" s="103"/>
      <c r="BZ40" s="103"/>
      <c r="CA40" s="103"/>
      <c r="CB40" s="103"/>
      <c r="CC40" s="103"/>
      <c r="CD40" s="103"/>
      <c r="CE40" s="103"/>
      <c r="CF40" s="103"/>
      <c r="CG40" s="103"/>
      <c r="CH40" s="74"/>
      <c r="CI40" s="103"/>
      <c r="CJ40" s="74"/>
      <c r="CK40" s="74"/>
      <c r="CL40" s="103"/>
      <c r="CM40" s="74"/>
      <c r="CN40" s="94">
        <v>15000</v>
      </c>
      <c r="CO40" s="103">
        <v>12428.39718</v>
      </c>
      <c r="CP40" s="74">
        <f t="shared" si="348"/>
        <v>82.855981200000002</v>
      </c>
      <c r="CQ40" s="94"/>
      <c r="CR40" s="103"/>
      <c r="CS40" s="74"/>
      <c r="CT40" s="103"/>
      <c r="CU40" s="103"/>
      <c r="CV40" s="74"/>
      <c r="CW40" s="103"/>
      <c r="CX40" s="103"/>
      <c r="CY40" s="74"/>
      <c r="CZ40" s="103"/>
      <c r="DA40" s="103"/>
      <c r="DB40" s="74"/>
      <c r="DC40" s="103"/>
      <c r="DD40" s="103"/>
      <c r="DE40" s="74"/>
      <c r="DF40" s="103"/>
      <c r="DG40" s="103"/>
      <c r="DH40" s="74"/>
      <c r="DI40" s="103"/>
      <c r="DJ40" s="103"/>
      <c r="DK40" s="74"/>
      <c r="DL40" s="103"/>
      <c r="DM40" s="103"/>
      <c r="DN40" s="74"/>
      <c r="DO40" s="103"/>
      <c r="DP40" s="103"/>
      <c r="DQ40" s="74"/>
      <c r="DR40" s="103"/>
      <c r="DS40" s="103"/>
      <c r="DT40" s="74"/>
      <c r="DU40" s="103"/>
      <c r="DV40" s="103"/>
      <c r="DW40" s="74"/>
      <c r="DX40" s="103"/>
      <c r="DY40" s="103"/>
      <c r="DZ40" s="74"/>
      <c r="EA40" s="103"/>
      <c r="EB40" s="103"/>
      <c r="EC40" s="74"/>
      <c r="ED40" s="103"/>
      <c r="EE40" s="103"/>
      <c r="EF40" s="74"/>
      <c r="EG40" s="103"/>
      <c r="EH40" s="103"/>
      <c r="EI40" s="74"/>
      <c r="EJ40" s="103"/>
      <c r="EK40" s="103"/>
      <c r="EL40" s="74"/>
      <c r="EM40" s="103"/>
      <c r="EN40" s="103"/>
      <c r="EO40" s="74"/>
      <c r="EP40" s="103"/>
      <c r="EQ40" s="103"/>
      <c r="ER40" s="74"/>
    </row>
    <row r="41" spans="1:148" s="31" customFormat="1" ht="15.75" x14ac:dyDescent="0.25">
      <c r="A41" s="43" t="s">
        <v>289</v>
      </c>
      <c r="B41" s="94">
        <f t="shared" si="93"/>
        <v>0</v>
      </c>
      <c r="C41" s="94">
        <f t="shared" si="94"/>
        <v>0</v>
      </c>
      <c r="D41" s="94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74"/>
      <c r="W41" s="103"/>
      <c r="X41" s="103"/>
      <c r="Y41" s="74"/>
      <c r="Z41" s="103"/>
      <c r="AA41" s="103"/>
      <c r="AB41" s="74"/>
      <c r="AC41" s="103"/>
      <c r="AD41" s="103"/>
      <c r="AE41" s="74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74"/>
      <c r="AR41" s="103"/>
      <c r="AS41" s="103"/>
      <c r="AT41" s="74"/>
      <c r="AU41" s="103"/>
      <c r="AV41" s="103"/>
      <c r="AW41" s="74"/>
      <c r="AX41" s="103"/>
      <c r="AY41" s="103"/>
      <c r="AZ41" s="74"/>
      <c r="BA41" s="103"/>
      <c r="BB41" s="103"/>
      <c r="BC41" s="74"/>
      <c r="BD41" s="103"/>
      <c r="BE41" s="103"/>
      <c r="BF41" s="74"/>
      <c r="BG41" s="103"/>
      <c r="BH41" s="103"/>
      <c r="BI41" s="74"/>
      <c r="BJ41" s="103"/>
      <c r="BK41" s="103"/>
      <c r="BL41" s="74"/>
      <c r="BM41" s="103"/>
      <c r="BN41" s="103"/>
      <c r="BO41" s="74"/>
      <c r="BP41" s="103"/>
      <c r="BQ41" s="103"/>
      <c r="BR41" s="74"/>
      <c r="BS41" s="103"/>
      <c r="BT41" s="103"/>
      <c r="BU41" s="74"/>
      <c r="BV41" s="103"/>
      <c r="BW41" s="103"/>
      <c r="BX41" s="74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74"/>
      <c r="CK41" s="103"/>
      <c r="CL41" s="103"/>
      <c r="CM41" s="74"/>
      <c r="CN41" s="103"/>
      <c r="CO41" s="103"/>
      <c r="CP41" s="74"/>
      <c r="CQ41" s="103"/>
      <c r="CR41" s="103"/>
      <c r="CS41" s="74"/>
      <c r="CT41" s="103"/>
      <c r="CU41" s="103"/>
      <c r="CV41" s="74"/>
      <c r="CW41" s="103"/>
      <c r="CX41" s="103"/>
      <c r="CY41" s="74"/>
      <c r="CZ41" s="103"/>
      <c r="DA41" s="103"/>
      <c r="DB41" s="74"/>
      <c r="DC41" s="103"/>
      <c r="DD41" s="103"/>
      <c r="DE41" s="74"/>
      <c r="DF41" s="103"/>
      <c r="DG41" s="103"/>
      <c r="DH41" s="74"/>
      <c r="DI41" s="103"/>
      <c r="DJ41" s="103"/>
      <c r="DK41" s="74"/>
      <c r="DL41" s="103"/>
      <c r="DM41" s="103"/>
      <c r="DN41" s="74"/>
      <c r="DO41" s="103"/>
      <c r="DP41" s="103"/>
      <c r="DQ41" s="74"/>
      <c r="DR41" s="103"/>
      <c r="DS41" s="103"/>
      <c r="DT41" s="74"/>
      <c r="DU41" s="103"/>
      <c r="DV41" s="103"/>
      <c r="DW41" s="74"/>
      <c r="DX41" s="103"/>
      <c r="DY41" s="103"/>
      <c r="DZ41" s="74"/>
      <c r="EA41" s="103"/>
      <c r="EB41" s="103"/>
      <c r="EC41" s="74"/>
      <c r="ED41" s="103"/>
      <c r="EE41" s="103"/>
      <c r="EF41" s="74"/>
      <c r="EG41" s="103"/>
      <c r="EH41" s="103"/>
      <c r="EI41" s="74"/>
      <c r="EJ41" s="103"/>
      <c r="EK41" s="103"/>
      <c r="EL41" s="74"/>
      <c r="EM41" s="103"/>
      <c r="EN41" s="103"/>
      <c r="EO41" s="74"/>
      <c r="EP41" s="103"/>
      <c r="EQ41" s="103"/>
      <c r="ER41" s="74"/>
    </row>
    <row r="42" spans="1:148" s="32" customFormat="1" ht="31.5" x14ac:dyDescent="0.25">
      <c r="A42" s="148" t="s">
        <v>295</v>
      </c>
      <c r="B42" s="103">
        <f t="shared" si="93"/>
        <v>216915</v>
      </c>
      <c r="C42" s="103">
        <f t="shared" si="94"/>
        <v>61452.141309999999</v>
      </c>
      <c r="D42" s="92">
        <f t="shared" si="46"/>
        <v>28.330056155637003</v>
      </c>
      <c r="E42" s="92">
        <f t="shared" ref="E42:AJ42" si="370">E43+E44+E45</f>
        <v>10000</v>
      </c>
      <c r="F42" s="92">
        <f t="shared" si="370"/>
        <v>6644.6223300000001</v>
      </c>
      <c r="G42" s="92">
        <f t="shared" si="370"/>
        <v>0</v>
      </c>
      <c r="H42" s="92">
        <f t="shared" si="370"/>
        <v>0</v>
      </c>
      <c r="I42" s="92">
        <f t="shared" si="370"/>
        <v>0</v>
      </c>
      <c r="J42" s="92">
        <f t="shared" si="370"/>
        <v>0</v>
      </c>
      <c r="K42" s="92">
        <f t="shared" si="370"/>
        <v>0</v>
      </c>
      <c r="L42" s="92">
        <f t="shared" si="370"/>
        <v>0</v>
      </c>
      <c r="M42" s="92">
        <f t="shared" si="370"/>
        <v>0</v>
      </c>
      <c r="N42" s="92">
        <f t="shared" si="370"/>
        <v>0</v>
      </c>
      <c r="O42" s="92">
        <f t="shared" si="370"/>
        <v>0</v>
      </c>
      <c r="P42" s="103"/>
      <c r="Q42" s="92">
        <f t="shared" si="370"/>
        <v>1613.7</v>
      </c>
      <c r="R42" s="92">
        <f t="shared" si="370"/>
        <v>730.50343999999996</v>
      </c>
      <c r="S42" s="91">
        <f t="shared" si="185"/>
        <v>45.268850467868873</v>
      </c>
      <c r="T42" s="92">
        <f t="shared" si="370"/>
        <v>1940.1</v>
      </c>
      <c r="U42" s="92">
        <f t="shared" si="370"/>
        <v>1810.30305</v>
      </c>
      <c r="V42" s="91">
        <f t="shared" si="87"/>
        <v>93.309780423689503</v>
      </c>
      <c r="W42" s="92">
        <f t="shared" ref="W42:X42" si="371">W43+W44+W45</f>
        <v>5259.2</v>
      </c>
      <c r="X42" s="92">
        <f t="shared" si="371"/>
        <v>5034.1587800000007</v>
      </c>
      <c r="Y42" s="91">
        <f t="shared" ref="Y42:Y43" si="372">X42/W42*100</f>
        <v>95.720999011256481</v>
      </c>
      <c r="Z42" s="92">
        <f t="shared" ref="Z42:AA42" si="373">Z43+Z44+Z45</f>
        <v>1152</v>
      </c>
      <c r="AA42" s="92">
        <f t="shared" si="373"/>
        <v>1152</v>
      </c>
      <c r="AB42" s="91">
        <f t="shared" ref="AB42:AB43" si="374">AA42/Z42*100</f>
        <v>100</v>
      </c>
      <c r="AC42" s="92">
        <f t="shared" ref="AC42:AD42" si="375">AC43+AC44+AC45</f>
        <v>0</v>
      </c>
      <c r="AD42" s="92">
        <f t="shared" si="375"/>
        <v>0</v>
      </c>
      <c r="AE42" s="91"/>
      <c r="AF42" s="92">
        <f t="shared" si="370"/>
        <v>0</v>
      </c>
      <c r="AG42" s="92">
        <f t="shared" si="370"/>
        <v>0</v>
      </c>
      <c r="AH42" s="92">
        <f t="shared" si="370"/>
        <v>0</v>
      </c>
      <c r="AI42" s="92">
        <f t="shared" si="370"/>
        <v>0</v>
      </c>
      <c r="AJ42" s="92">
        <f t="shared" si="370"/>
        <v>0</v>
      </c>
      <c r="AK42" s="92">
        <f t="shared" ref="AK42:AM42" si="376">AK43+AK44+AK45</f>
        <v>0</v>
      </c>
      <c r="AL42" s="92">
        <f t="shared" si="376"/>
        <v>0</v>
      </c>
      <c r="AM42" s="92">
        <f t="shared" si="376"/>
        <v>0</v>
      </c>
      <c r="AN42" s="91"/>
      <c r="AO42" s="92">
        <f t="shared" ref="AO42:AP42" si="377">AO43+AO44+AO45</f>
        <v>4450</v>
      </c>
      <c r="AP42" s="92">
        <f t="shared" si="377"/>
        <v>4450</v>
      </c>
      <c r="AQ42" s="91">
        <f t="shared" ref="AQ42:AQ43" si="378">AP42/AO42*100</f>
        <v>100</v>
      </c>
      <c r="AR42" s="92">
        <f t="shared" ref="AR42:AS42" si="379">AR43+AR44+AR45</f>
        <v>39800</v>
      </c>
      <c r="AS42" s="92">
        <f t="shared" si="379"/>
        <v>11940</v>
      </c>
      <c r="AT42" s="91">
        <f t="shared" ref="AT42:AT43" si="380">AS42/AR42*100</f>
        <v>30</v>
      </c>
      <c r="AU42" s="92">
        <f t="shared" ref="AU42:AV42" si="381">AU43+AU44+AU45</f>
        <v>0</v>
      </c>
      <c r="AV42" s="92">
        <f t="shared" si="381"/>
        <v>0</v>
      </c>
      <c r="AW42" s="91"/>
      <c r="AX42" s="92">
        <f t="shared" ref="AX42:AY42" si="382">AX43+AX44+AX45</f>
        <v>0</v>
      </c>
      <c r="AY42" s="92">
        <f t="shared" si="382"/>
        <v>0</v>
      </c>
      <c r="AZ42" s="91"/>
      <c r="BA42" s="92">
        <f t="shared" ref="BA42:BB42" si="383">BA43+BA44+BA45</f>
        <v>0</v>
      </c>
      <c r="BB42" s="92">
        <f t="shared" si="383"/>
        <v>0</v>
      </c>
      <c r="BC42" s="91"/>
      <c r="BD42" s="92">
        <f t="shared" ref="BD42:BE42" si="384">BD43+BD44+BD45</f>
        <v>3000</v>
      </c>
      <c r="BE42" s="92">
        <f t="shared" si="384"/>
        <v>3000</v>
      </c>
      <c r="BF42" s="91">
        <f t="shared" ref="BF42" si="385">BE42/BD42*100</f>
        <v>100</v>
      </c>
      <c r="BG42" s="92">
        <f t="shared" ref="BG42:BH42" si="386">BG43+BG44+BG45</f>
        <v>0</v>
      </c>
      <c r="BH42" s="92">
        <f t="shared" si="386"/>
        <v>0</v>
      </c>
      <c r="BI42" s="91"/>
      <c r="BJ42" s="92">
        <f t="shared" ref="BJ42:BK42" si="387">BJ43+BJ44+BJ45</f>
        <v>0</v>
      </c>
      <c r="BK42" s="92">
        <f t="shared" si="387"/>
        <v>0</v>
      </c>
      <c r="BL42" s="91"/>
      <c r="BM42" s="92">
        <f t="shared" ref="BM42:BN42" si="388">BM43+BM44+BM45</f>
        <v>0</v>
      </c>
      <c r="BN42" s="92">
        <f t="shared" si="388"/>
        <v>0</v>
      </c>
      <c r="BO42" s="91"/>
      <c r="BP42" s="92">
        <f t="shared" ref="BP42:BQ42" si="389">BP43+BP44+BP45</f>
        <v>0</v>
      </c>
      <c r="BQ42" s="92">
        <f t="shared" si="389"/>
        <v>0</v>
      </c>
      <c r="BR42" s="91"/>
      <c r="BS42" s="92">
        <f t="shared" ref="BS42:BT42" si="390">BS43+BS44+BS45</f>
        <v>0</v>
      </c>
      <c r="BT42" s="92">
        <f t="shared" si="390"/>
        <v>0</v>
      </c>
      <c r="BU42" s="91"/>
      <c r="BV42" s="92">
        <f t="shared" ref="BV42:BW42" si="391">BV43+BV44+BV45</f>
        <v>98000</v>
      </c>
      <c r="BW42" s="92">
        <f t="shared" si="391"/>
        <v>24990.55371</v>
      </c>
      <c r="BX42" s="91">
        <f t="shared" si="369"/>
        <v>25.500565010204078</v>
      </c>
      <c r="BY42" s="92">
        <f t="shared" ref="BY42:CI42" si="392">BY43+BY44+BY45</f>
        <v>0</v>
      </c>
      <c r="BZ42" s="92">
        <f t="shared" si="392"/>
        <v>0</v>
      </c>
      <c r="CA42" s="92">
        <f t="shared" si="392"/>
        <v>0</v>
      </c>
      <c r="CB42" s="92">
        <f t="shared" si="392"/>
        <v>0</v>
      </c>
      <c r="CC42" s="92">
        <f t="shared" si="392"/>
        <v>0</v>
      </c>
      <c r="CD42" s="92">
        <f t="shared" si="392"/>
        <v>0</v>
      </c>
      <c r="CE42" s="92">
        <f t="shared" si="392"/>
        <v>0</v>
      </c>
      <c r="CF42" s="92">
        <f t="shared" si="392"/>
        <v>0</v>
      </c>
      <c r="CG42" s="92">
        <f t="shared" si="392"/>
        <v>0</v>
      </c>
      <c r="CH42" s="92"/>
      <c r="CI42" s="92">
        <f t="shared" si="392"/>
        <v>0</v>
      </c>
      <c r="CJ42" s="91"/>
      <c r="CK42" s="92"/>
      <c r="CL42" s="92">
        <f t="shared" ref="CL42" si="393">CL43+CL44+CL45</f>
        <v>0</v>
      </c>
      <c r="CM42" s="91"/>
      <c r="CN42" s="92">
        <f t="shared" ref="CN42:CO42" si="394">CN43+CN44+CN45</f>
        <v>50000</v>
      </c>
      <c r="CO42" s="92">
        <f t="shared" si="394"/>
        <v>0</v>
      </c>
      <c r="CP42" s="91"/>
      <c r="CQ42" s="92">
        <f t="shared" ref="CQ42:CR42" si="395">CQ43+CQ44+CQ45</f>
        <v>0</v>
      </c>
      <c r="CR42" s="92">
        <f t="shared" si="395"/>
        <v>0</v>
      </c>
      <c r="CS42" s="91"/>
      <c r="CT42" s="92">
        <f t="shared" ref="CT42:CU42" si="396">CT43+CT44+CT45</f>
        <v>950</v>
      </c>
      <c r="CU42" s="92">
        <f t="shared" si="396"/>
        <v>950</v>
      </c>
      <c r="CV42" s="91">
        <f t="shared" ref="CV42:CV43" si="397">CU42/CT42*100</f>
        <v>100</v>
      </c>
      <c r="CW42" s="92">
        <f t="shared" ref="CW42:CX42" si="398">CW43+CW44+CW45</f>
        <v>700</v>
      </c>
      <c r="CX42" s="92">
        <f t="shared" si="398"/>
        <v>700</v>
      </c>
      <c r="CY42" s="91">
        <f t="shared" ref="CY42:CY43" si="399">CX42/CW42*100</f>
        <v>100</v>
      </c>
      <c r="CZ42" s="92">
        <f t="shared" ref="CZ42:DA42" si="400">CZ43+CZ44+CZ45</f>
        <v>0</v>
      </c>
      <c r="DA42" s="92">
        <f t="shared" si="400"/>
        <v>0</v>
      </c>
      <c r="DB42" s="91"/>
      <c r="DC42" s="92">
        <f t="shared" ref="DC42:DD42" si="401">DC43+DC44+DC45</f>
        <v>50</v>
      </c>
      <c r="DD42" s="92">
        <f t="shared" si="401"/>
        <v>50</v>
      </c>
      <c r="DE42" s="91">
        <f t="shared" ref="DE42:DE43" si="402">DD42/DC42*100</f>
        <v>100</v>
      </c>
      <c r="DF42" s="92">
        <f t="shared" ref="DF42:DG42" si="403">DF43+DF44+DF45</f>
        <v>0</v>
      </c>
      <c r="DG42" s="92">
        <f t="shared" si="403"/>
        <v>0</v>
      </c>
      <c r="DH42" s="91"/>
      <c r="DI42" s="92">
        <f t="shared" ref="DI42:DJ42" si="404">DI43+DI44+DI45</f>
        <v>0</v>
      </c>
      <c r="DJ42" s="92">
        <f t="shared" si="404"/>
        <v>0</v>
      </c>
      <c r="DK42" s="91"/>
      <c r="DL42" s="92">
        <f t="shared" ref="DL42:DM42" si="405">DL43+DL44+DL45</f>
        <v>0</v>
      </c>
      <c r="DM42" s="92">
        <f t="shared" si="405"/>
        <v>0</v>
      </c>
      <c r="DN42" s="91"/>
      <c r="DO42" s="92">
        <f t="shared" ref="DO42:DP42" si="406">DO43+DO44+DO45</f>
        <v>0</v>
      </c>
      <c r="DP42" s="92">
        <f t="shared" si="406"/>
        <v>0</v>
      </c>
      <c r="DQ42" s="91"/>
      <c r="DR42" s="92">
        <f t="shared" ref="DR42:DS42" si="407">DR43+DR44+DR45</f>
        <v>0</v>
      </c>
      <c r="DS42" s="92">
        <f t="shared" si="407"/>
        <v>0</v>
      </c>
      <c r="DT42" s="91"/>
      <c r="DU42" s="92">
        <f t="shared" ref="DU42:DV42" si="408">DU43+DU44+DU45</f>
        <v>0</v>
      </c>
      <c r="DV42" s="92">
        <f t="shared" si="408"/>
        <v>0</v>
      </c>
      <c r="DW42" s="91"/>
      <c r="DX42" s="92">
        <f t="shared" ref="DX42:DY42" si="409">DX43+DX44+DX45</f>
        <v>0</v>
      </c>
      <c r="DY42" s="92">
        <f t="shared" si="409"/>
        <v>0</v>
      </c>
      <c r="DZ42" s="91"/>
      <c r="EA42" s="92">
        <f t="shared" ref="EA42:EB42" si="410">EA43+EA44+EA45</f>
        <v>0</v>
      </c>
      <c r="EB42" s="92">
        <f t="shared" si="410"/>
        <v>0</v>
      </c>
      <c r="EC42" s="91"/>
      <c r="ED42" s="92">
        <f t="shared" ref="ED42:EE42" si="411">ED43+ED44+ED45</f>
        <v>0</v>
      </c>
      <c r="EE42" s="92">
        <f t="shared" si="411"/>
        <v>0</v>
      </c>
      <c r="EF42" s="91"/>
      <c r="EG42" s="92">
        <f t="shared" ref="EG42:EH42" si="412">EG43+EG44+EG45</f>
        <v>0</v>
      </c>
      <c r="EH42" s="92">
        <f t="shared" si="412"/>
        <v>0</v>
      </c>
      <c r="EI42" s="91"/>
      <c r="EJ42" s="92">
        <f t="shared" ref="EJ42:EK42" si="413">EJ43+EJ44+EJ45</f>
        <v>0</v>
      </c>
      <c r="EK42" s="92">
        <f t="shared" si="413"/>
        <v>0</v>
      </c>
      <c r="EL42" s="91"/>
      <c r="EM42" s="92">
        <f t="shared" ref="EM42:EN42" si="414">EM43+EM44+EM45</f>
        <v>0</v>
      </c>
      <c r="EN42" s="92">
        <f t="shared" si="414"/>
        <v>0</v>
      </c>
      <c r="EO42" s="91"/>
      <c r="EP42" s="92">
        <f t="shared" ref="EP42:EQ42" si="415">EP43+EP44+EP45</f>
        <v>0</v>
      </c>
      <c r="EQ42" s="92">
        <f t="shared" si="415"/>
        <v>0</v>
      </c>
      <c r="ER42" s="91"/>
    </row>
    <row r="43" spans="1:148" s="31" customFormat="1" ht="33.75" customHeight="1" x14ac:dyDescent="0.25">
      <c r="A43" s="145" t="s">
        <v>294</v>
      </c>
      <c r="B43" s="94">
        <f t="shared" si="93"/>
        <v>65915</v>
      </c>
      <c r="C43" s="94">
        <f t="shared" si="94"/>
        <v>33461.587599999999</v>
      </c>
      <c r="D43" s="78">
        <f t="shared" si="46"/>
        <v>50.764754001365397</v>
      </c>
      <c r="E43" s="78">
        <v>10000</v>
      </c>
      <c r="F43" s="78">
        <v>6644.6223300000001</v>
      </c>
      <c r="G43" s="78"/>
      <c r="H43" s="78"/>
      <c r="I43" s="78"/>
      <c r="J43" s="78"/>
      <c r="K43" s="78"/>
      <c r="L43" s="78"/>
      <c r="M43" s="78"/>
      <c r="N43" s="78"/>
      <c r="O43" s="78"/>
      <c r="P43" s="94"/>
      <c r="Q43" s="78">
        <v>1613.7</v>
      </c>
      <c r="R43" s="78">
        <v>730.50343999999996</v>
      </c>
      <c r="S43" s="74">
        <f t="shared" si="185"/>
        <v>45.268850467868873</v>
      </c>
      <c r="T43" s="78">
        <v>1940.1</v>
      </c>
      <c r="U43" s="78">
        <v>1810.30305</v>
      </c>
      <c r="V43" s="74">
        <f t="shared" si="87"/>
        <v>93.309780423689503</v>
      </c>
      <c r="W43" s="255">
        <v>5259.2</v>
      </c>
      <c r="X43" s="259">
        <v>5034.1587800000007</v>
      </c>
      <c r="Y43" s="74">
        <f t="shared" si="372"/>
        <v>95.720999011256481</v>
      </c>
      <c r="Z43" s="255">
        <v>1152</v>
      </c>
      <c r="AA43" s="296">
        <v>1152</v>
      </c>
      <c r="AB43" s="74">
        <f t="shared" si="374"/>
        <v>100</v>
      </c>
      <c r="AC43" s="255"/>
      <c r="AD43" s="255"/>
      <c r="AE43" s="74"/>
      <c r="AF43" s="78"/>
      <c r="AG43" s="78"/>
      <c r="AH43" s="74"/>
      <c r="AI43" s="78"/>
      <c r="AJ43" s="78"/>
      <c r="AK43" s="74"/>
      <c r="AL43" s="78"/>
      <c r="AM43" s="78"/>
      <c r="AN43" s="74"/>
      <c r="AO43" s="255">
        <v>4450</v>
      </c>
      <c r="AP43" s="255">
        <v>4450</v>
      </c>
      <c r="AQ43" s="74">
        <f t="shared" si="378"/>
        <v>100</v>
      </c>
      <c r="AR43" s="255">
        <v>39800</v>
      </c>
      <c r="AS43" s="255">
        <v>11940</v>
      </c>
      <c r="AT43" s="74">
        <f t="shared" si="380"/>
        <v>30</v>
      </c>
      <c r="AU43" s="255"/>
      <c r="AV43" s="255"/>
      <c r="AW43" s="74"/>
      <c r="AX43" s="255"/>
      <c r="AY43" s="255"/>
      <c r="AZ43" s="74"/>
      <c r="BA43" s="255"/>
      <c r="BB43" s="255"/>
      <c r="BC43" s="74"/>
      <c r="BD43" s="255"/>
      <c r="BE43" s="255"/>
      <c r="BF43" s="74"/>
      <c r="BG43" s="255"/>
      <c r="BH43" s="255"/>
      <c r="BI43" s="74"/>
      <c r="BJ43" s="255"/>
      <c r="BK43" s="255"/>
      <c r="BL43" s="74"/>
      <c r="BM43" s="255"/>
      <c r="BN43" s="255"/>
      <c r="BO43" s="74"/>
      <c r="BP43" s="255"/>
      <c r="BQ43" s="255"/>
      <c r="BR43" s="74"/>
      <c r="BS43" s="78"/>
      <c r="BT43" s="78"/>
      <c r="BU43" s="74"/>
      <c r="BV43" s="78"/>
      <c r="BW43" s="78"/>
      <c r="BX43" s="74"/>
      <c r="BY43" s="78"/>
      <c r="BZ43" s="78"/>
      <c r="CA43" s="74"/>
      <c r="CB43" s="78"/>
      <c r="CC43" s="78"/>
      <c r="CD43" s="74"/>
      <c r="CE43" s="78"/>
      <c r="CF43" s="78"/>
      <c r="CG43" s="74"/>
      <c r="CH43" s="78"/>
      <c r="CI43" s="78"/>
      <c r="CJ43" s="74"/>
      <c r="CK43" s="78"/>
      <c r="CL43" s="78"/>
      <c r="CM43" s="74"/>
      <c r="CN43" s="255"/>
      <c r="CO43" s="322"/>
      <c r="CP43" s="74"/>
      <c r="CQ43" s="255"/>
      <c r="CR43" s="322"/>
      <c r="CS43" s="74"/>
      <c r="CT43" s="255">
        <v>950</v>
      </c>
      <c r="CU43" s="255">
        <v>950</v>
      </c>
      <c r="CV43" s="74">
        <f t="shared" si="397"/>
        <v>100</v>
      </c>
      <c r="CW43" s="255">
        <v>700</v>
      </c>
      <c r="CX43" s="255">
        <v>700</v>
      </c>
      <c r="CY43" s="74">
        <f t="shared" si="399"/>
        <v>100</v>
      </c>
      <c r="CZ43" s="255"/>
      <c r="DA43" s="255"/>
      <c r="DB43" s="74"/>
      <c r="DC43" s="255">
        <v>50</v>
      </c>
      <c r="DD43" s="255">
        <v>50</v>
      </c>
      <c r="DE43" s="74">
        <f t="shared" si="402"/>
        <v>100</v>
      </c>
      <c r="DF43" s="255"/>
      <c r="DG43" s="255"/>
      <c r="DH43" s="74"/>
      <c r="DI43" s="255"/>
      <c r="DJ43" s="255"/>
      <c r="DK43" s="74"/>
      <c r="DL43" s="255"/>
      <c r="DM43" s="255"/>
      <c r="DN43" s="74"/>
      <c r="DO43" s="255"/>
      <c r="DP43" s="255"/>
      <c r="DQ43" s="74"/>
      <c r="DR43" s="255"/>
      <c r="DS43" s="255"/>
      <c r="DT43" s="74"/>
      <c r="DU43" s="255"/>
      <c r="DV43" s="255"/>
      <c r="DW43" s="74"/>
      <c r="DX43" s="255"/>
      <c r="DY43" s="255"/>
      <c r="DZ43" s="74"/>
      <c r="EA43" s="255"/>
      <c r="EB43" s="255"/>
      <c r="EC43" s="74"/>
      <c r="ED43" s="255"/>
      <c r="EE43" s="255"/>
      <c r="EF43" s="74"/>
      <c r="EG43" s="255"/>
      <c r="EH43" s="255"/>
      <c r="EI43" s="74"/>
      <c r="EJ43" s="255"/>
      <c r="EK43" s="255"/>
      <c r="EL43" s="74"/>
      <c r="EM43" s="255"/>
      <c r="EN43" s="255"/>
      <c r="EO43" s="74"/>
      <c r="EP43" s="255"/>
      <c r="EQ43" s="255"/>
      <c r="ER43" s="74"/>
    </row>
    <row r="44" spans="1:148" s="31" customFormat="1" ht="15.75" x14ac:dyDescent="0.25">
      <c r="A44" s="43" t="s">
        <v>293</v>
      </c>
      <c r="B44" s="94">
        <f t="shared" si="93"/>
        <v>151000</v>
      </c>
      <c r="C44" s="94">
        <f t="shared" si="94"/>
        <v>27990.55371</v>
      </c>
      <c r="D44" s="94">
        <f t="shared" ref="D44" si="416">C44/B44*100</f>
        <v>18.53679053642384</v>
      </c>
      <c r="E44" s="103"/>
      <c r="F44" s="103"/>
      <c r="G44" s="103"/>
      <c r="H44" s="103"/>
      <c r="I44" s="103"/>
      <c r="J44" s="103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74"/>
      <c r="W44" s="94"/>
      <c r="X44" s="94"/>
      <c r="Y44" s="74"/>
      <c r="Z44" s="94"/>
      <c r="AA44" s="94"/>
      <c r="AB44" s="74"/>
      <c r="AC44" s="94"/>
      <c r="AD44" s="94"/>
      <c r="AE44" s="7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74"/>
      <c r="AR44" s="94"/>
      <c r="AS44" s="94"/>
      <c r="AT44" s="74"/>
      <c r="AU44" s="94"/>
      <c r="AV44" s="94"/>
      <c r="AW44" s="74"/>
      <c r="AX44" s="94"/>
      <c r="AY44" s="94"/>
      <c r="AZ44" s="74"/>
      <c r="BA44" s="94"/>
      <c r="BB44" s="94"/>
      <c r="BC44" s="74"/>
      <c r="BD44" s="94">
        <v>3000</v>
      </c>
      <c r="BE44" s="94">
        <v>3000</v>
      </c>
      <c r="BF44" s="74">
        <f>BE44/BD44*100</f>
        <v>100</v>
      </c>
      <c r="BG44" s="94"/>
      <c r="BH44" s="94"/>
      <c r="BI44" s="74"/>
      <c r="BJ44" s="94"/>
      <c r="BK44" s="94"/>
      <c r="BL44" s="74"/>
      <c r="BM44" s="94"/>
      <c r="BN44" s="94"/>
      <c r="BO44" s="74"/>
      <c r="BP44" s="94"/>
      <c r="BQ44" s="94"/>
      <c r="BR44" s="74"/>
      <c r="BS44" s="94"/>
      <c r="BT44" s="94"/>
      <c r="BU44" s="74"/>
      <c r="BV44" s="94">
        <v>98000</v>
      </c>
      <c r="BW44" s="94">
        <v>24990.55371</v>
      </c>
      <c r="BX44" s="74">
        <f t="shared" si="369"/>
        <v>25.500565010204078</v>
      </c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74"/>
      <c r="CK44" s="94"/>
      <c r="CL44" s="94"/>
      <c r="CM44" s="74"/>
      <c r="CN44" s="94">
        <v>50000</v>
      </c>
      <c r="CO44" s="94"/>
      <c r="CP44" s="74"/>
      <c r="CQ44" s="94"/>
      <c r="CR44" s="94"/>
      <c r="CS44" s="74"/>
      <c r="CT44" s="94"/>
      <c r="CU44" s="94"/>
      <c r="CV44" s="74"/>
      <c r="CW44" s="94"/>
      <c r="CX44" s="94"/>
      <c r="CY44" s="74"/>
      <c r="CZ44" s="94"/>
      <c r="DA44" s="94"/>
      <c r="DB44" s="74"/>
      <c r="DC44" s="94"/>
      <c r="DD44" s="94"/>
      <c r="DE44" s="74"/>
      <c r="DF44" s="94"/>
      <c r="DG44" s="94"/>
      <c r="DH44" s="74"/>
      <c r="DI44" s="94"/>
      <c r="DJ44" s="94"/>
      <c r="DK44" s="74"/>
      <c r="DL44" s="94"/>
      <c r="DM44" s="94"/>
      <c r="DN44" s="74"/>
      <c r="DO44" s="94"/>
      <c r="DP44" s="94"/>
      <c r="DQ44" s="74"/>
      <c r="DR44" s="94"/>
      <c r="DS44" s="94"/>
      <c r="DT44" s="74"/>
      <c r="DU44" s="94"/>
      <c r="DV44" s="94"/>
      <c r="DW44" s="74"/>
      <c r="DX44" s="94"/>
      <c r="DY44" s="94"/>
      <c r="DZ44" s="74"/>
      <c r="EA44" s="94"/>
      <c r="EB44" s="94"/>
      <c r="EC44" s="74"/>
      <c r="ED44" s="94"/>
      <c r="EE44" s="94"/>
      <c r="EF44" s="74"/>
      <c r="EG44" s="94"/>
      <c r="EH44" s="94"/>
      <c r="EI44" s="74"/>
      <c r="EJ44" s="94"/>
      <c r="EK44" s="94"/>
      <c r="EL44" s="74"/>
      <c r="EM44" s="94"/>
      <c r="EN44" s="94"/>
      <c r="EO44" s="74"/>
      <c r="EP44" s="94"/>
      <c r="EQ44" s="94"/>
      <c r="ER44" s="74"/>
    </row>
    <row r="45" spans="1:148" s="31" customFormat="1" ht="15.75" x14ac:dyDescent="0.25">
      <c r="A45" s="43" t="s">
        <v>292</v>
      </c>
      <c r="B45" s="94">
        <f t="shared" si="93"/>
        <v>0</v>
      </c>
      <c r="C45" s="94">
        <f t="shared" si="94"/>
        <v>0</v>
      </c>
      <c r="D45" s="94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74"/>
      <c r="W45" s="103"/>
      <c r="X45" s="103"/>
      <c r="Y45" s="74"/>
      <c r="Z45" s="103"/>
      <c r="AA45" s="103"/>
      <c r="AB45" s="74"/>
      <c r="AC45" s="103"/>
      <c r="AD45" s="103"/>
      <c r="AE45" s="74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74"/>
      <c r="AR45" s="103"/>
      <c r="AS45" s="103"/>
      <c r="AT45" s="74"/>
      <c r="AU45" s="103"/>
      <c r="AV45" s="103"/>
      <c r="AW45" s="74"/>
      <c r="AX45" s="103"/>
      <c r="AY45" s="103"/>
      <c r="AZ45" s="74"/>
      <c r="BA45" s="103"/>
      <c r="BB45" s="103"/>
      <c r="BC45" s="74"/>
      <c r="BD45" s="103"/>
      <c r="BE45" s="103"/>
      <c r="BF45" s="74"/>
      <c r="BG45" s="103"/>
      <c r="BH45" s="103"/>
      <c r="BI45" s="74"/>
      <c r="BJ45" s="103"/>
      <c r="BK45" s="103"/>
      <c r="BL45" s="74"/>
      <c r="BM45" s="103"/>
      <c r="BN45" s="103"/>
      <c r="BO45" s="74"/>
      <c r="BP45" s="103"/>
      <c r="BQ45" s="103"/>
      <c r="BR45" s="74"/>
      <c r="BS45" s="103"/>
      <c r="BT45" s="103"/>
      <c r="BU45" s="74"/>
      <c r="BV45" s="103"/>
      <c r="BW45" s="103"/>
      <c r="BX45" s="74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74"/>
      <c r="CK45" s="103"/>
      <c r="CL45" s="103"/>
      <c r="CM45" s="74"/>
      <c r="CN45" s="103"/>
      <c r="CO45" s="103"/>
      <c r="CP45" s="74"/>
      <c r="CQ45" s="103"/>
      <c r="CR45" s="103"/>
      <c r="CS45" s="74"/>
      <c r="CT45" s="103"/>
      <c r="CU45" s="103"/>
      <c r="CV45" s="74"/>
      <c r="CW45" s="103"/>
      <c r="CX45" s="103"/>
      <c r="CY45" s="74"/>
      <c r="CZ45" s="103"/>
      <c r="DA45" s="103"/>
      <c r="DB45" s="74"/>
      <c r="DC45" s="103"/>
      <c r="DD45" s="103"/>
      <c r="DE45" s="74"/>
      <c r="DF45" s="103"/>
      <c r="DG45" s="103"/>
      <c r="DH45" s="74"/>
      <c r="DI45" s="103"/>
      <c r="DJ45" s="103"/>
      <c r="DK45" s="74"/>
      <c r="DL45" s="103"/>
      <c r="DM45" s="103"/>
      <c r="DN45" s="74"/>
      <c r="DO45" s="103"/>
      <c r="DP45" s="103"/>
      <c r="DQ45" s="74"/>
      <c r="DR45" s="103"/>
      <c r="DS45" s="103"/>
      <c r="DT45" s="74"/>
      <c r="DU45" s="103"/>
      <c r="DV45" s="103"/>
      <c r="DW45" s="74"/>
      <c r="DX45" s="103"/>
      <c r="DY45" s="103"/>
      <c r="DZ45" s="74"/>
      <c r="EA45" s="103"/>
      <c r="EB45" s="103"/>
      <c r="EC45" s="74"/>
      <c r="ED45" s="103"/>
      <c r="EE45" s="103"/>
      <c r="EF45" s="74"/>
      <c r="EG45" s="103"/>
      <c r="EH45" s="103"/>
      <c r="EI45" s="74"/>
      <c r="EJ45" s="103"/>
      <c r="EK45" s="103"/>
      <c r="EL45" s="74"/>
      <c r="EM45" s="103"/>
      <c r="EN45" s="103"/>
      <c r="EO45" s="74"/>
      <c r="EP45" s="103"/>
      <c r="EQ45" s="103"/>
      <c r="ER45" s="74"/>
    </row>
    <row r="46" spans="1:148" s="32" customFormat="1" ht="31.5" x14ac:dyDescent="0.25">
      <c r="A46" s="148" t="s">
        <v>298</v>
      </c>
      <c r="B46" s="103">
        <f t="shared" si="93"/>
        <v>13377.7</v>
      </c>
      <c r="C46" s="103">
        <f t="shared" si="94"/>
        <v>5781.2561000000005</v>
      </c>
      <c r="D46" s="92">
        <f t="shared" si="46"/>
        <v>43.215620771881561</v>
      </c>
      <c r="E46" s="92">
        <f t="shared" ref="E46:AJ46" si="417">E47+E48</f>
        <v>0</v>
      </c>
      <c r="F46" s="92">
        <f t="shared" si="417"/>
        <v>0</v>
      </c>
      <c r="G46" s="92">
        <f t="shared" si="417"/>
        <v>0</v>
      </c>
      <c r="H46" s="92">
        <f t="shared" si="417"/>
        <v>0</v>
      </c>
      <c r="I46" s="92">
        <f t="shared" si="417"/>
        <v>0</v>
      </c>
      <c r="J46" s="92">
        <f t="shared" si="417"/>
        <v>0</v>
      </c>
      <c r="K46" s="92">
        <f t="shared" si="417"/>
        <v>0</v>
      </c>
      <c r="L46" s="92">
        <f t="shared" si="417"/>
        <v>0</v>
      </c>
      <c r="M46" s="92">
        <f t="shared" si="417"/>
        <v>0</v>
      </c>
      <c r="N46" s="92">
        <f t="shared" si="417"/>
        <v>0</v>
      </c>
      <c r="O46" s="92">
        <f t="shared" si="417"/>
        <v>0</v>
      </c>
      <c r="P46" s="92">
        <f t="shared" si="417"/>
        <v>0</v>
      </c>
      <c r="Q46" s="92">
        <f t="shared" si="417"/>
        <v>1214.4000000000001</v>
      </c>
      <c r="R46" s="92">
        <f t="shared" si="417"/>
        <v>928.8</v>
      </c>
      <c r="S46" s="91">
        <f t="shared" si="185"/>
        <v>76.482213438735172</v>
      </c>
      <c r="T46" s="92">
        <f t="shared" si="417"/>
        <v>155</v>
      </c>
      <c r="U46" s="92">
        <f t="shared" si="417"/>
        <v>155</v>
      </c>
      <c r="V46" s="91">
        <f t="shared" si="87"/>
        <v>100</v>
      </c>
      <c r="W46" s="92">
        <f t="shared" ref="W46:X46" si="418">W47+W48</f>
        <v>630.29999999999995</v>
      </c>
      <c r="X46" s="92">
        <f t="shared" si="418"/>
        <v>319.45609999999999</v>
      </c>
      <c r="Y46" s="91">
        <f t="shared" ref="Y46:Y47" si="419">X46/W46*100</f>
        <v>50.683182611454868</v>
      </c>
      <c r="Z46" s="92">
        <f t="shared" ref="Z46:AA46" si="420">Z47+Z48</f>
        <v>0</v>
      </c>
      <c r="AA46" s="92">
        <f t="shared" si="420"/>
        <v>0</v>
      </c>
      <c r="AB46" s="91"/>
      <c r="AC46" s="92">
        <f t="shared" ref="AC46:AD46" si="421">AC47+AC48</f>
        <v>238</v>
      </c>
      <c r="AD46" s="92">
        <f t="shared" si="421"/>
        <v>238</v>
      </c>
      <c r="AE46" s="91">
        <f t="shared" si="328"/>
        <v>100</v>
      </c>
      <c r="AF46" s="92">
        <f t="shared" si="417"/>
        <v>0</v>
      </c>
      <c r="AG46" s="92">
        <f t="shared" si="417"/>
        <v>0</v>
      </c>
      <c r="AH46" s="92">
        <f t="shared" si="417"/>
        <v>0</v>
      </c>
      <c r="AI46" s="92">
        <f t="shared" si="417"/>
        <v>0</v>
      </c>
      <c r="AJ46" s="92">
        <f t="shared" si="417"/>
        <v>0</v>
      </c>
      <c r="AK46" s="92">
        <f t="shared" ref="AK46:AM46" si="422">AK47+AK48</f>
        <v>0</v>
      </c>
      <c r="AL46" s="92">
        <f t="shared" si="422"/>
        <v>0</v>
      </c>
      <c r="AM46" s="92">
        <f t="shared" si="422"/>
        <v>0</v>
      </c>
      <c r="AN46" s="91"/>
      <c r="AO46" s="92">
        <f t="shared" ref="AO46:AP46" si="423">AO47+AO48</f>
        <v>1000</v>
      </c>
      <c r="AP46" s="92">
        <f t="shared" si="423"/>
        <v>1000</v>
      </c>
      <c r="AQ46" s="91">
        <f t="shared" ref="AQ46:AQ47" si="424">AP46/AO46*100</f>
        <v>100</v>
      </c>
      <c r="AR46" s="92">
        <f t="shared" ref="AR46:AS46" si="425">AR47+AR48</f>
        <v>0</v>
      </c>
      <c r="AS46" s="92">
        <f t="shared" si="425"/>
        <v>0</v>
      </c>
      <c r="AT46" s="91"/>
      <c r="AU46" s="92">
        <f t="shared" ref="AU46:AV46" si="426">AU47+AU48</f>
        <v>0</v>
      </c>
      <c r="AV46" s="92">
        <f t="shared" si="426"/>
        <v>0</v>
      </c>
      <c r="AW46" s="91"/>
      <c r="AX46" s="92">
        <f t="shared" ref="AX46:AY46" si="427">AX47+AX48</f>
        <v>0</v>
      </c>
      <c r="AY46" s="92">
        <f t="shared" si="427"/>
        <v>0</v>
      </c>
      <c r="AZ46" s="91"/>
      <c r="BA46" s="92">
        <f t="shared" ref="BA46:BB46" si="428">BA47+BA48</f>
        <v>0</v>
      </c>
      <c r="BB46" s="92">
        <f t="shared" si="428"/>
        <v>0</v>
      </c>
      <c r="BC46" s="91"/>
      <c r="BD46" s="92">
        <f t="shared" ref="BD46:BE46" si="429">BD47+BD48</f>
        <v>0</v>
      </c>
      <c r="BE46" s="92">
        <f t="shared" si="429"/>
        <v>0</v>
      </c>
      <c r="BF46" s="91"/>
      <c r="BG46" s="92">
        <f t="shared" ref="BG46:BH46" si="430">BG47+BG48</f>
        <v>0</v>
      </c>
      <c r="BH46" s="92">
        <f t="shared" si="430"/>
        <v>0</v>
      </c>
      <c r="BI46" s="91"/>
      <c r="BJ46" s="92">
        <f t="shared" ref="BJ46:BK46" si="431">BJ47+BJ48</f>
        <v>0</v>
      </c>
      <c r="BK46" s="92">
        <f t="shared" si="431"/>
        <v>0</v>
      </c>
      <c r="BL46" s="91"/>
      <c r="BM46" s="92">
        <f t="shared" ref="BM46:BN46" si="432">BM47+BM48</f>
        <v>0</v>
      </c>
      <c r="BN46" s="92">
        <f t="shared" si="432"/>
        <v>0</v>
      </c>
      <c r="BO46" s="91"/>
      <c r="BP46" s="92">
        <f t="shared" ref="BP46:BQ46" si="433">BP47+BP48</f>
        <v>0</v>
      </c>
      <c r="BQ46" s="92">
        <f t="shared" si="433"/>
        <v>0</v>
      </c>
      <c r="BR46" s="91"/>
      <c r="BS46" s="92">
        <f t="shared" ref="BS46:BT46" si="434">BS47+BS48</f>
        <v>10000</v>
      </c>
      <c r="BT46" s="92">
        <f t="shared" si="434"/>
        <v>3000</v>
      </c>
      <c r="BU46" s="91">
        <f t="shared" ref="BU46:BU48" si="435">BT46/BS46*100</f>
        <v>30</v>
      </c>
      <c r="BV46" s="92">
        <f t="shared" ref="BV46:BW46" si="436">BV47+BV48</f>
        <v>0</v>
      </c>
      <c r="BW46" s="92">
        <f t="shared" si="436"/>
        <v>0</v>
      </c>
      <c r="BX46" s="91"/>
      <c r="BY46" s="92">
        <f t="shared" ref="BY46:CI46" si="437">BY47+BY48</f>
        <v>0</v>
      </c>
      <c r="BZ46" s="92">
        <f t="shared" si="437"/>
        <v>0</v>
      </c>
      <c r="CA46" s="92">
        <f t="shared" si="437"/>
        <v>0</v>
      </c>
      <c r="CB46" s="92">
        <f t="shared" si="437"/>
        <v>0</v>
      </c>
      <c r="CC46" s="92">
        <f t="shared" si="437"/>
        <v>0</v>
      </c>
      <c r="CD46" s="92">
        <f t="shared" si="437"/>
        <v>0</v>
      </c>
      <c r="CE46" s="92">
        <f t="shared" si="437"/>
        <v>0</v>
      </c>
      <c r="CF46" s="92">
        <f t="shared" si="437"/>
        <v>0</v>
      </c>
      <c r="CG46" s="92">
        <f t="shared" si="437"/>
        <v>0</v>
      </c>
      <c r="CH46" s="92"/>
      <c r="CI46" s="92">
        <f t="shared" si="437"/>
        <v>0</v>
      </c>
      <c r="CJ46" s="91"/>
      <c r="CK46" s="92"/>
      <c r="CL46" s="92">
        <f t="shared" ref="CL46" si="438">CL47+CL48</f>
        <v>0</v>
      </c>
      <c r="CM46" s="91"/>
      <c r="CN46" s="92">
        <f t="shared" ref="CN46:CO46" si="439">CN47+CN48</f>
        <v>0</v>
      </c>
      <c r="CO46" s="92">
        <f t="shared" si="439"/>
        <v>0</v>
      </c>
      <c r="CP46" s="91"/>
      <c r="CQ46" s="92">
        <f t="shared" ref="CQ46:CR46" si="440">CQ47+CQ48</f>
        <v>0</v>
      </c>
      <c r="CR46" s="92">
        <f t="shared" si="440"/>
        <v>0</v>
      </c>
      <c r="CS46" s="91"/>
      <c r="CT46" s="92">
        <f t="shared" ref="CT46:CU46" si="441">CT47+CT48</f>
        <v>40</v>
      </c>
      <c r="CU46" s="92">
        <f t="shared" si="441"/>
        <v>40</v>
      </c>
      <c r="CV46" s="91">
        <f t="shared" ref="CV46:CV47" si="442">CU46/CT46*100</f>
        <v>100</v>
      </c>
      <c r="CW46" s="92">
        <f t="shared" ref="CW46:CX46" si="443">CW47+CW48</f>
        <v>100</v>
      </c>
      <c r="CX46" s="92">
        <f t="shared" si="443"/>
        <v>100</v>
      </c>
      <c r="CY46" s="91">
        <f t="shared" ref="CY46:CY47" si="444">CX46/CW46*100</f>
        <v>100</v>
      </c>
      <c r="CZ46" s="92">
        <f t="shared" ref="CZ46:DA46" si="445">CZ47+CZ48</f>
        <v>0</v>
      </c>
      <c r="DA46" s="92">
        <f t="shared" si="445"/>
        <v>0</v>
      </c>
      <c r="DB46" s="91"/>
      <c r="DC46" s="92">
        <f t="shared" ref="DC46:DD46" si="446">DC47+DC48</f>
        <v>0</v>
      </c>
      <c r="DD46" s="92">
        <f t="shared" si="446"/>
        <v>0</v>
      </c>
      <c r="DE46" s="91"/>
      <c r="DF46" s="92">
        <f t="shared" ref="DF46:DG46" si="447">DF47+DF48</f>
        <v>0</v>
      </c>
      <c r="DG46" s="92">
        <f t="shared" si="447"/>
        <v>0</v>
      </c>
      <c r="DH46" s="91"/>
      <c r="DI46" s="92">
        <f t="shared" ref="DI46:DJ46" si="448">DI47+DI48</f>
        <v>0</v>
      </c>
      <c r="DJ46" s="92">
        <f t="shared" si="448"/>
        <v>0</v>
      </c>
      <c r="DK46" s="91"/>
      <c r="DL46" s="92">
        <f t="shared" ref="DL46:DM46" si="449">DL47+DL48</f>
        <v>0</v>
      </c>
      <c r="DM46" s="92">
        <f t="shared" si="449"/>
        <v>0</v>
      </c>
      <c r="DN46" s="91"/>
      <c r="DO46" s="92">
        <f t="shared" ref="DO46:DP46" si="450">DO47+DO48</f>
        <v>0</v>
      </c>
      <c r="DP46" s="92">
        <f t="shared" si="450"/>
        <v>0</v>
      </c>
      <c r="DQ46" s="91"/>
      <c r="DR46" s="92">
        <f t="shared" ref="DR46:DS46" si="451">DR47+DR48</f>
        <v>0</v>
      </c>
      <c r="DS46" s="92">
        <f t="shared" si="451"/>
        <v>0</v>
      </c>
      <c r="DT46" s="91"/>
      <c r="DU46" s="92">
        <f t="shared" ref="DU46:DV46" si="452">DU47+DU48</f>
        <v>0</v>
      </c>
      <c r="DV46" s="92">
        <f t="shared" si="452"/>
        <v>0</v>
      </c>
      <c r="DW46" s="91"/>
      <c r="DX46" s="92">
        <f t="shared" ref="DX46:DY46" si="453">DX47+DX48</f>
        <v>0</v>
      </c>
      <c r="DY46" s="92">
        <f t="shared" si="453"/>
        <v>0</v>
      </c>
      <c r="DZ46" s="91"/>
      <c r="EA46" s="92">
        <f t="shared" ref="EA46:EB46" si="454">EA47+EA48</f>
        <v>0</v>
      </c>
      <c r="EB46" s="92">
        <f t="shared" si="454"/>
        <v>0</v>
      </c>
      <c r="EC46" s="91"/>
      <c r="ED46" s="92">
        <f t="shared" ref="ED46:EE46" si="455">ED47+ED48</f>
        <v>0</v>
      </c>
      <c r="EE46" s="92">
        <f t="shared" si="455"/>
        <v>0</v>
      </c>
      <c r="EF46" s="91"/>
      <c r="EG46" s="92">
        <f t="shared" ref="EG46:EH46" si="456">EG47+EG48</f>
        <v>0</v>
      </c>
      <c r="EH46" s="92">
        <f t="shared" si="456"/>
        <v>0</v>
      </c>
      <c r="EI46" s="91"/>
      <c r="EJ46" s="92">
        <f t="shared" ref="EJ46:EK46" si="457">EJ47+EJ48</f>
        <v>0</v>
      </c>
      <c r="EK46" s="92">
        <f t="shared" si="457"/>
        <v>0</v>
      </c>
      <c r="EL46" s="91"/>
      <c r="EM46" s="92">
        <f t="shared" ref="EM46:EN46" si="458">EM47+EM48</f>
        <v>0</v>
      </c>
      <c r="EN46" s="92">
        <f t="shared" si="458"/>
        <v>0</v>
      </c>
      <c r="EO46" s="91"/>
      <c r="EP46" s="92">
        <f t="shared" ref="EP46:EQ46" si="459">EP47+EP48</f>
        <v>0</v>
      </c>
      <c r="EQ46" s="92">
        <f t="shared" si="459"/>
        <v>0</v>
      </c>
      <c r="ER46" s="91"/>
    </row>
    <row r="47" spans="1:148" s="31" customFormat="1" ht="31.5" x14ac:dyDescent="0.25">
      <c r="A47" s="145" t="s">
        <v>297</v>
      </c>
      <c r="B47" s="94">
        <f t="shared" si="93"/>
        <v>3377.7</v>
      </c>
      <c r="C47" s="94">
        <f t="shared" si="94"/>
        <v>2781.2561000000001</v>
      </c>
      <c r="D47" s="78">
        <f t="shared" si="46"/>
        <v>82.341714776327095</v>
      </c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4"/>
      <c r="Q47" s="78">
        <v>1214.4000000000001</v>
      </c>
      <c r="R47" s="78">
        <v>928.8</v>
      </c>
      <c r="S47" s="74">
        <f t="shared" si="185"/>
        <v>76.482213438735172</v>
      </c>
      <c r="T47" s="78">
        <v>155</v>
      </c>
      <c r="U47" s="78">
        <v>155</v>
      </c>
      <c r="V47" s="74">
        <f t="shared" si="87"/>
        <v>100</v>
      </c>
      <c r="W47" s="255">
        <v>630.29999999999995</v>
      </c>
      <c r="X47" s="260">
        <v>319.45609999999999</v>
      </c>
      <c r="Y47" s="74">
        <f t="shared" si="419"/>
        <v>50.683182611454868</v>
      </c>
      <c r="Z47" s="255"/>
      <c r="AA47" s="78"/>
      <c r="AB47" s="74"/>
      <c r="AC47" s="255">
        <v>238</v>
      </c>
      <c r="AD47" s="78">
        <v>238</v>
      </c>
      <c r="AE47" s="74">
        <f t="shared" si="328"/>
        <v>100</v>
      </c>
      <c r="AF47" s="78"/>
      <c r="AG47" s="78"/>
      <c r="AH47" s="74"/>
      <c r="AI47" s="78"/>
      <c r="AJ47" s="78"/>
      <c r="AK47" s="74"/>
      <c r="AL47" s="78"/>
      <c r="AM47" s="78"/>
      <c r="AN47" s="74"/>
      <c r="AO47" s="255">
        <v>1000</v>
      </c>
      <c r="AP47" s="255">
        <v>1000</v>
      </c>
      <c r="AQ47" s="74">
        <f t="shared" si="424"/>
        <v>100</v>
      </c>
      <c r="AR47" s="255"/>
      <c r="AS47" s="255"/>
      <c r="AT47" s="74"/>
      <c r="AU47" s="255"/>
      <c r="AV47" s="255"/>
      <c r="AW47" s="74"/>
      <c r="AX47" s="255"/>
      <c r="AY47" s="255"/>
      <c r="AZ47" s="74"/>
      <c r="BA47" s="255"/>
      <c r="BB47" s="255"/>
      <c r="BC47" s="74"/>
      <c r="BD47" s="255"/>
      <c r="BE47" s="255"/>
      <c r="BF47" s="74"/>
      <c r="BG47" s="255"/>
      <c r="BH47" s="255"/>
      <c r="BI47" s="74"/>
      <c r="BJ47" s="255"/>
      <c r="BK47" s="255"/>
      <c r="BL47" s="74"/>
      <c r="BM47" s="255"/>
      <c r="BN47" s="255"/>
      <c r="BO47" s="74"/>
      <c r="BP47" s="255"/>
      <c r="BQ47" s="255"/>
      <c r="BR47" s="74"/>
      <c r="BS47" s="78"/>
      <c r="BT47" s="78"/>
      <c r="BU47" s="74"/>
      <c r="BV47" s="78"/>
      <c r="BW47" s="78"/>
      <c r="BX47" s="74"/>
      <c r="BY47" s="78"/>
      <c r="BZ47" s="78"/>
      <c r="CA47" s="74"/>
      <c r="CB47" s="78"/>
      <c r="CC47" s="78"/>
      <c r="CD47" s="74"/>
      <c r="CE47" s="78"/>
      <c r="CF47" s="78"/>
      <c r="CG47" s="74"/>
      <c r="CH47" s="78"/>
      <c r="CI47" s="78"/>
      <c r="CJ47" s="74"/>
      <c r="CK47" s="78"/>
      <c r="CL47" s="78"/>
      <c r="CM47" s="74"/>
      <c r="CN47" s="255"/>
      <c r="CO47" s="322"/>
      <c r="CP47" s="74"/>
      <c r="CQ47" s="255"/>
      <c r="CR47" s="322"/>
      <c r="CS47" s="74"/>
      <c r="CT47" s="255">
        <v>40</v>
      </c>
      <c r="CU47" s="255">
        <v>40</v>
      </c>
      <c r="CV47" s="74">
        <f t="shared" si="442"/>
        <v>100</v>
      </c>
      <c r="CW47" s="255">
        <v>100</v>
      </c>
      <c r="CX47" s="255">
        <v>100</v>
      </c>
      <c r="CY47" s="74">
        <f t="shared" si="444"/>
        <v>100</v>
      </c>
      <c r="CZ47" s="255"/>
      <c r="DA47" s="255"/>
      <c r="DB47" s="74"/>
      <c r="DC47" s="255"/>
      <c r="DD47" s="255"/>
      <c r="DE47" s="74"/>
      <c r="DF47" s="255"/>
      <c r="DG47" s="255"/>
      <c r="DH47" s="74"/>
      <c r="DI47" s="255"/>
      <c r="DJ47" s="255"/>
      <c r="DK47" s="74"/>
      <c r="DL47" s="255"/>
      <c r="DM47" s="255"/>
      <c r="DN47" s="74"/>
      <c r="DO47" s="255"/>
      <c r="DP47" s="255"/>
      <c r="DQ47" s="74"/>
      <c r="DR47" s="255"/>
      <c r="DS47" s="255"/>
      <c r="DT47" s="74"/>
      <c r="DU47" s="255"/>
      <c r="DV47" s="255"/>
      <c r="DW47" s="74"/>
      <c r="DX47" s="255"/>
      <c r="DY47" s="255"/>
      <c r="DZ47" s="74"/>
      <c r="EA47" s="255"/>
      <c r="EB47" s="255"/>
      <c r="EC47" s="74"/>
      <c r="ED47" s="255"/>
      <c r="EE47" s="255"/>
      <c r="EF47" s="74"/>
      <c r="EG47" s="255"/>
      <c r="EH47" s="255"/>
      <c r="EI47" s="74"/>
      <c r="EJ47" s="255"/>
      <c r="EK47" s="255"/>
      <c r="EL47" s="74"/>
      <c r="EM47" s="255"/>
      <c r="EN47" s="255"/>
      <c r="EO47" s="74"/>
      <c r="EP47" s="255"/>
      <c r="EQ47" s="255"/>
      <c r="ER47" s="74"/>
    </row>
    <row r="48" spans="1:148" s="31" customFormat="1" ht="15.75" x14ac:dyDescent="0.25">
      <c r="A48" s="43" t="s">
        <v>296</v>
      </c>
      <c r="B48" s="94">
        <f t="shared" si="93"/>
        <v>10000</v>
      </c>
      <c r="C48" s="94">
        <f t="shared" si="94"/>
        <v>3000</v>
      </c>
      <c r="D48" s="94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74"/>
      <c r="W48" s="103"/>
      <c r="X48" s="103"/>
      <c r="Y48" s="74"/>
      <c r="Z48" s="103"/>
      <c r="AA48" s="103"/>
      <c r="AB48" s="74"/>
      <c r="AC48" s="103"/>
      <c r="AD48" s="103"/>
      <c r="AE48" s="74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74"/>
      <c r="AR48" s="103"/>
      <c r="AS48" s="103"/>
      <c r="AT48" s="74"/>
      <c r="AU48" s="103"/>
      <c r="AV48" s="103"/>
      <c r="AW48" s="74"/>
      <c r="AX48" s="103"/>
      <c r="AY48" s="103"/>
      <c r="AZ48" s="74"/>
      <c r="BA48" s="103"/>
      <c r="BB48" s="103"/>
      <c r="BC48" s="74"/>
      <c r="BD48" s="103"/>
      <c r="BE48" s="103"/>
      <c r="BF48" s="74"/>
      <c r="BG48" s="103"/>
      <c r="BH48" s="103"/>
      <c r="BI48" s="74"/>
      <c r="BJ48" s="103"/>
      <c r="BK48" s="103"/>
      <c r="BL48" s="74"/>
      <c r="BM48" s="103"/>
      <c r="BN48" s="103"/>
      <c r="BO48" s="74"/>
      <c r="BP48" s="103"/>
      <c r="BQ48" s="103"/>
      <c r="BR48" s="74"/>
      <c r="BS48" s="74">
        <v>10000</v>
      </c>
      <c r="BT48" s="94">
        <v>3000</v>
      </c>
      <c r="BU48" s="74">
        <f t="shared" si="435"/>
        <v>30</v>
      </c>
      <c r="BV48" s="74"/>
      <c r="BW48" s="103"/>
      <c r="BX48" s="74"/>
      <c r="BY48" s="103"/>
      <c r="BZ48" s="103"/>
      <c r="CA48" s="103"/>
      <c r="CB48" s="103"/>
      <c r="CC48" s="103"/>
      <c r="CD48" s="103"/>
      <c r="CE48" s="103"/>
      <c r="CF48" s="103"/>
      <c r="CG48" s="103"/>
      <c r="CH48" s="74"/>
      <c r="CI48" s="103"/>
      <c r="CJ48" s="74"/>
      <c r="CK48" s="74"/>
      <c r="CL48" s="103"/>
      <c r="CM48" s="74"/>
      <c r="CN48" s="103"/>
      <c r="CO48" s="103"/>
      <c r="CP48" s="74"/>
      <c r="CQ48" s="103"/>
      <c r="CR48" s="103"/>
      <c r="CS48" s="74"/>
      <c r="CT48" s="103"/>
      <c r="CU48" s="103"/>
      <c r="CV48" s="74"/>
      <c r="CW48" s="103"/>
      <c r="CX48" s="103"/>
      <c r="CY48" s="74"/>
      <c r="CZ48" s="103"/>
      <c r="DA48" s="103"/>
      <c r="DB48" s="74"/>
      <c r="DC48" s="103"/>
      <c r="DD48" s="103"/>
      <c r="DE48" s="74"/>
      <c r="DF48" s="103"/>
      <c r="DG48" s="103"/>
      <c r="DH48" s="74"/>
      <c r="DI48" s="103"/>
      <c r="DJ48" s="103"/>
      <c r="DK48" s="74"/>
      <c r="DL48" s="103"/>
      <c r="DM48" s="103"/>
      <c r="DN48" s="74"/>
      <c r="DO48" s="103"/>
      <c r="DP48" s="103"/>
      <c r="DQ48" s="74"/>
      <c r="DR48" s="103"/>
      <c r="DS48" s="103"/>
      <c r="DT48" s="74"/>
      <c r="DU48" s="103"/>
      <c r="DV48" s="103"/>
      <c r="DW48" s="74"/>
      <c r="DX48" s="103"/>
      <c r="DY48" s="103"/>
      <c r="DZ48" s="74"/>
      <c r="EA48" s="103"/>
      <c r="EB48" s="103"/>
      <c r="EC48" s="74"/>
      <c r="ED48" s="103"/>
      <c r="EE48" s="103"/>
      <c r="EF48" s="74"/>
      <c r="EG48" s="103"/>
      <c r="EH48" s="103"/>
      <c r="EI48" s="74"/>
      <c r="EJ48" s="103"/>
      <c r="EK48" s="103"/>
      <c r="EL48" s="74"/>
      <c r="EM48" s="103"/>
      <c r="EN48" s="103"/>
      <c r="EO48" s="74"/>
      <c r="EP48" s="103"/>
      <c r="EQ48" s="103"/>
      <c r="ER48" s="74"/>
    </row>
    <row r="49" spans="1:148" s="32" customFormat="1" ht="31.5" x14ac:dyDescent="0.25">
      <c r="A49" s="148" t="s">
        <v>301</v>
      </c>
      <c r="B49" s="103">
        <f t="shared" si="93"/>
        <v>18661.099999999999</v>
      </c>
      <c r="C49" s="103">
        <f t="shared" si="94"/>
        <v>6816.5101299999997</v>
      </c>
      <c r="D49" s="92">
        <f>C49/B49*100</f>
        <v>36.527911698667282</v>
      </c>
      <c r="E49" s="92">
        <f t="shared" ref="E49:AJ49" si="460">E50+E51+E52</f>
        <v>3500</v>
      </c>
      <c r="F49" s="92">
        <f t="shared" si="460"/>
        <v>3500</v>
      </c>
      <c r="G49" s="92">
        <f t="shared" ref="G49:G154" si="461">F49/E49*100</f>
        <v>100</v>
      </c>
      <c r="H49" s="92">
        <f t="shared" si="460"/>
        <v>0</v>
      </c>
      <c r="I49" s="92">
        <f t="shared" si="460"/>
        <v>0</v>
      </c>
      <c r="J49" s="92">
        <f t="shared" si="460"/>
        <v>0</v>
      </c>
      <c r="K49" s="92">
        <f t="shared" si="460"/>
        <v>0</v>
      </c>
      <c r="L49" s="92">
        <f t="shared" si="460"/>
        <v>0</v>
      </c>
      <c r="M49" s="92">
        <f t="shared" si="460"/>
        <v>0</v>
      </c>
      <c r="N49" s="92">
        <f t="shared" si="460"/>
        <v>0</v>
      </c>
      <c r="O49" s="92">
        <f t="shared" si="460"/>
        <v>0</v>
      </c>
      <c r="P49" s="92">
        <f t="shared" si="460"/>
        <v>0</v>
      </c>
      <c r="Q49" s="92">
        <f t="shared" si="460"/>
        <v>1203.5999999999999</v>
      </c>
      <c r="R49" s="92">
        <f t="shared" si="460"/>
        <v>452.15012999999999</v>
      </c>
      <c r="S49" s="91">
        <f t="shared" si="185"/>
        <v>37.566478065802592</v>
      </c>
      <c r="T49" s="92">
        <f t="shared" si="460"/>
        <v>326</v>
      </c>
      <c r="U49" s="92">
        <f t="shared" si="460"/>
        <v>185.44800000000001</v>
      </c>
      <c r="V49" s="91">
        <f t="shared" si="87"/>
        <v>56.885889570552152</v>
      </c>
      <c r="W49" s="92">
        <f t="shared" ref="W49:X49" si="462">W50+W51+W52</f>
        <v>1091.5</v>
      </c>
      <c r="X49" s="92">
        <f t="shared" si="462"/>
        <v>551.40499999999997</v>
      </c>
      <c r="Y49" s="91">
        <f t="shared" ref="Y49:Y50" si="463">X49/W49*100</f>
        <v>50.518094365551988</v>
      </c>
      <c r="Z49" s="92">
        <f t="shared" ref="Z49:AA49" si="464">Z50+Z51+Z52</f>
        <v>915</v>
      </c>
      <c r="AA49" s="92">
        <f t="shared" si="464"/>
        <v>502.50700000000001</v>
      </c>
      <c r="AB49" s="91">
        <f t="shared" ref="AB49:AB50" si="465">AA49/Z49*100</f>
        <v>54.91879781420765</v>
      </c>
      <c r="AC49" s="92">
        <f t="shared" ref="AC49:AD49" si="466">AC50+AC51+AC52</f>
        <v>0</v>
      </c>
      <c r="AD49" s="92">
        <f t="shared" si="466"/>
        <v>0</v>
      </c>
      <c r="AE49" s="91"/>
      <c r="AF49" s="92">
        <f t="shared" si="460"/>
        <v>0</v>
      </c>
      <c r="AG49" s="92">
        <f t="shared" si="460"/>
        <v>0</v>
      </c>
      <c r="AH49" s="92">
        <f t="shared" si="460"/>
        <v>0</v>
      </c>
      <c r="AI49" s="92">
        <f t="shared" si="460"/>
        <v>0</v>
      </c>
      <c r="AJ49" s="92">
        <f t="shared" si="460"/>
        <v>0</v>
      </c>
      <c r="AK49" s="92">
        <f t="shared" ref="AK49:AM49" si="467">AK50+AK51+AK52</f>
        <v>0</v>
      </c>
      <c r="AL49" s="92">
        <f t="shared" si="467"/>
        <v>0</v>
      </c>
      <c r="AM49" s="92">
        <f t="shared" si="467"/>
        <v>0</v>
      </c>
      <c r="AN49" s="91"/>
      <c r="AO49" s="92">
        <f t="shared" ref="AO49:AP49" si="468">AO50+AO51+AO52</f>
        <v>1000</v>
      </c>
      <c r="AP49" s="92">
        <f t="shared" si="468"/>
        <v>1000</v>
      </c>
      <c r="AQ49" s="91">
        <f t="shared" ref="AQ49:AQ50" si="469">AP49/AO49*100</f>
        <v>100</v>
      </c>
      <c r="AR49" s="92">
        <f t="shared" ref="AR49:AS49" si="470">AR50+AR51+AR52</f>
        <v>0</v>
      </c>
      <c r="AS49" s="92">
        <f t="shared" si="470"/>
        <v>0</v>
      </c>
      <c r="AT49" s="91"/>
      <c r="AU49" s="92">
        <f t="shared" ref="AU49:AV49" si="471">AU50+AU51+AU52</f>
        <v>0</v>
      </c>
      <c r="AV49" s="92">
        <f t="shared" si="471"/>
        <v>0</v>
      </c>
      <c r="AW49" s="91"/>
      <c r="AX49" s="92">
        <f t="shared" ref="AX49:AY49" si="472">AX50+AX51+AX52</f>
        <v>0</v>
      </c>
      <c r="AY49" s="92">
        <f t="shared" si="472"/>
        <v>0</v>
      </c>
      <c r="AZ49" s="91"/>
      <c r="BA49" s="92">
        <f t="shared" ref="BA49:BB49" si="473">BA50+BA51+BA52</f>
        <v>0</v>
      </c>
      <c r="BB49" s="92">
        <f t="shared" si="473"/>
        <v>0</v>
      </c>
      <c r="BC49" s="91"/>
      <c r="BD49" s="92">
        <f t="shared" ref="BD49:BE49" si="474">BD50+BD51+BD52</f>
        <v>0</v>
      </c>
      <c r="BE49" s="92">
        <f t="shared" si="474"/>
        <v>0</v>
      </c>
      <c r="BF49" s="91"/>
      <c r="BG49" s="92">
        <f t="shared" ref="BG49:BH49" si="475">BG50+BG51+BG52</f>
        <v>0</v>
      </c>
      <c r="BH49" s="92">
        <f t="shared" si="475"/>
        <v>0</v>
      </c>
      <c r="BI49" s="91"/>
      <c r="BJ49" s="92">
        <f t="shared" ref="BJ49:BK49" si="476">BJ50+BJ51+BJ52</f>
        <v>0</v>
      </c>
      <c r="BK49" s="92">
        <f t="shared" si="476"/>
        <v>0</v>
      </c>
      <c r="BL49" s="91"/>
      <c r="BM49" s="92">
        <f t="shared" ref="BM49:BN49" si="477">BM50+BM51+BM52</f>
        <v>0</v>
      </c>
      <c r="BN49" s="92">
        <f t="shared" si="477"/>
        <v>0</v>
      </c>
      <c r="BO49" s="91"/>
      <c r="BP49" s="92">
        <f t="shared" ref="BP49:BQ49" si="478">BP50+BP51+BP52</f>
        <v>0</v>
      </c>
      <c r="BQ49" s="92">
        <f t="shared" si="478"/>
        <v>0</v>
      </c>
      <c r="BR49" s="91"/>
      <c r="BS49" s="92">
        <f t="shared" ref="BS49:BT49" si="479">BS50+BS51+BS52</f>
        <v>10000</v>
      </c>
      <c r="BT49" s="92">
        <f t="shared" si="479"/>
        <v>0</v>
      </c>
      <c r="BU49" s="91">
        <f t="shared" ref="BU49:BU51" si="480">BT49/BS49*100</f>
        <v>0</v>
      </c>
      <c r="BV49" s="92">
        <f t="shared" ref="BV49:BW49" si="481">BV50+BV51+BV52</f>
        <v>0</v>
      </c>
      <c r="BW49" s="92">
        <f t="shared" si="481"/>
        <v>0</v>
      </c>
      <c r="BX49" s="91"/>
      <c r="BY49" s="92">
        <f t="shared" ref="BY49:CI49" si="482">BY50+BY51+BY52</f>
        <v>0</v>
      </c>
      <c r="BZ49" s="92">
        <f t="shared" si="482"/>
        <v>0</v>
      </c>
      <c r="CA49" s="92">
        <f t="shared" si="482"/>
        <v>0</v>
      </c>
      <c r="CB49" s="92">
        <f t="shared" si="482"/>
        <v>0</v>
      </c>
      <c r="CC49" s="92">
        <f t="shared" si="482"/>
        <v>0</v>
      </c>
      <c r="CD49" s="92">
        <f t="shared" si="482"/>
        <v>0</v>
      </c>
      <c r="CE49" s="92">
        <f t="shared" si="482"/>
        <v>0</v>
      </c>
      <c r="CF49" s="92">
        <f t="shared" si="482"/>
        <v>0</v>
      </c>
      <c r="CG49" s="92">
        <f t="shared" si="482"/>
        <v>0</v>
      </c>
      <c r="CH49" s="92"/>
      <c r="CI49" s="92">
        <f t="shared" si="482"/>
        <v>0</v>
      </c>
      <c r="CJ49" s="91"/>
      <c r="CK49" s="92"/>
      <c r="CL49" s="92">
        <f t="shared" ref="CL49" si="483">CL50+CL51+CL52</f>
        <v>0</v>
      </c>
      <c r="CM49" s="91"/>
      <c r="CN49" s="92">
        <f t="shared" ref="CN49:CO49" si="484">CN50+CN51+CN52</f>
        <v>0</v>
      </c>
      <c r="CO49" s="92">
        <f t="shared" si="484"/>
        <v>0</v>
      </c>
      <c r="CP49" s="91"/>
      <c r="CQ49" s="92">
        <f t="shared" ref="CQ49:CR49" si="485">CQ50+CQ51+CQ52</f>
        <v>0</v>
      </c>
      <c r="CR49" s="92">
        <f t="shared" si="485"/>
        <v>0</v>
      </c>
      <c r="CS49" s="91"/>
      <c r="CT49" s="92">
        <f t="shared" ref="CT49:CU49" si="486">CT50+CT51+CT52</f>
        <v>290</v>
      </c>
      <c r="CU49" s="92">
        <f t="shared" si="486"/>
        <v>290</v>
      </c>
      <c r="CV49" s="91">
        <f t="shared" ref="CV49:CV50" si="487">CU49/CT49*100</f>
        <v>100</v>
      </c>
      <c r="CW49" s="92">
        <f t="shared" ref="CW49:CX49" si="488">CW50+CW51+CW52</f>
        <v>335</v>
      </c>
      <c r="CX49" s="92">
        <f t="shared" si="488"/>
        <v>335</v>
      </c>
      <c r="CY49" s="91">
        <f t="shared" ref="CY49:CY50" si="489">CX49/CW49*100</f>
        <v>100</v>
      </c>
      <c r="CZ49" s="92">
        <f t="shared" ref="CZ49:DA49" si="490">CZ50+CZ51+CZ52</f>
        <v>0</v>
      </c>
      <c r="DA49" s="92">
        <f t="shared" si="490"/>
        <v>0</v>
      </c>
      <c r="DB49" s="91"/>
      <c r="DC49" s="92">
        <f t="shared" ref="DC49:DD49" si="491">DC50+DC51+DC52</f>
        <v>0</v>
      </c>
      <c r="DD49" s="92">
        <f t="shared" si="491"/>
        <v>0</v>
      </c>
      <c r="DE49" s="91"/>
      <c r="DF49" s="92">
        <f t="shared" ref="DF49:DG49" si="492">DF50+DF51+DF52</f>
        <v>0</v>
      </c>
      <c r="DG49" s="92">
        <f t="shared" si="492"/>
        <v>0</v>
      </c>
      <c r="DH49" s="91"/>
      <c r="DI49" s="92">
        <f t="shared" ref="DI49:DJ49" si="493">DI50+DI51+DI52</f>
        <v>0</v>
      </c>
      <c r="DJ49" s="92">
        <f t="shared" si="493"/>
        <v>0</v>
      </c>
      <c r="DK49" s="91"/>
      <c r="DL49" s="92">
        <f t="shared" ref="DL49:DM49" si="494">DL50+DL51+DL52</f>
        <v>0</v>
      </c>
      <c r="DM49" s="92">
        <f t="shared" si="494"/>
        <v>0</v>
      </c>
      <c r="DN49" s="91"/>
      <c r="DO49" s="92">
        <f t="shared" ref="DO49:DP49" si="495">DO50+DO51+DO52</f>
        <v>0</v>
      </c>
      <c r="DP49" s="92">
        <f t="shared" si="495"/>
        <v>0</v>
      </c>
      <c r="DQ49" s="91"/>
      <c r="DR49" s="92">
        <f t="shared" ref="DR49:DS49" si="496">DR50+DR51+DR52</f>
        <v>0</v>
      </c>
      <c r="DS49" s="92">
        <f t="shared" si="496"/>
        <v>0</v>
      </c>
      <c r="DT49" s="91"/>
      <c r="DU49" s="92">
        <f t="shared" ref="DU49:DV49" si="497">DU50+DU51+DU52</f>
        <v>0</v>
      </c>
      <c r="DV49" s="92">
        <f t="shared" si="497"/>
        <v>0</v>
      </c>
      <c r="DW49" s="91"/>
      <c r="DX49" s="92">
        <f t="shared" ref="DX49:DY49" si="498">DX50+DX51+DX52</f>
        <v>0</v>
      </c>
      <c r="DY49" s="92">
        <f t="shared" si="498"/>
        <v>0</v>
      </c>
      <c r="DZ49" s="91"/>
      <c r="EA49" s="92">
        <f t="shared" ref="EA49:EB49" si="499">EA50+EA51+EA52</f>
        <v>0</v>
      </c>
      <c r="EB49" s="92">
        <f t="shared" si="499"/>
        <v>0</v>
      </c>
      <c r="EC49" s="91"/>
      <c r="ED49" s="92">
        <f t="shared" ref="ED49:EE49" si="500">ED50+ED51+ED52</f>
        <v>0</v>
      </c>
      <c r="EE49" s="92">
        <f t="shared" si="500"/>
        <v>0</v>
      </c>
      <c r="EF49" s="91"/>
      <c r="EG49" s="92">
        <f t="shared" ref="EG49:EH49" si="501">EG50+EG51+EG52</f>
        <v>0</v>
      </c>
      <c r="EH49" s="92">
        <f t="shared" si="501"/>
        <v>0</v>
      </c>
      <c r="EI49" s="91"/>
      <c r="EJ49" s="92">
        <f t="shared" ref="EJ49:EK49" si="502">EJ50+EJ51+EJ52</f>
        <v>0</v>
      </c>
      <c r="EK49" s="92">
        <f t="shared" si="502"/>
        <v>0</v>
      </c>
      <c r="EL49" s="91"/>
      <c r="EM49" s="92">
        <f t="shared" ref="EM49:EN49" si="503">EM50+EM51+EM52</f>
        <v>0</v>
      </c>
      <c r="EN49" s="92">
        <f t="shared" si="503"/>
        <v>0</v>
      </c>
      <c r="EO49" s="91"/>
      <c r="EP49" s="92">
        <f t="shared" ref="EP49:EQ49" si="504">EP50+EP51+EP52</f>
        <v>0</v>
      </c>
      <c r="EQ49" s="92">
        <f t="shared" si="504"/>
        <v>0</v>
      </c>
      <c r="ER49" s="91"/>
    </row>
    <row r="50" spans="1:148" s="31" customFormat="1" ht="31.5" x14ac:dyDescent="0.25">
      <c r="A50" s="145" t="s">
        <v>300</v>
      </c>
      <c r="B50" s="94">
        <f t="shared" si="93"/>
        <v>8661.1</v>
      </c>
      <c r="C50" s="94">
        <f t="shared" si="94"/>
        <v>6816.5101299999997</v>
      </c>
      <c r="D50" s="78">
        <f>C50/B50*100</f>
        <v>78.702591241297299</v>
      </c>
      <c r="E50" s="78">
        <v>3500</v>
      </c>
      <c r="F50" s="78">
        <v>3500</v>
      </c>
      <c r="G50" s="78">
        <f t="shared" si="461"/>
        <v>100</v>
      </c>
      <c r="H50" s="78"/>
      <c r="I50" s="78"/>
      <c r="J50" s="78"/>
      <c r="K50" s="78"/>
      <c r="L50" s="78"/>
      <c r="M50" s="78"/>
      <c r="N50" s="78"/>
      <c r="O50" s="78"/>
      <c r="P50" s="74"/>
      <c r="Q50" s="78">
        <v>1203.5999999999999</v>
      </c>
      <c r="R50" s="78">
        <v>452.15012999999999</v>
      </c>
      <c r="S50" s="74">
        <f t="shared" si="185"/>
        <v>37.566478065802592</v>
      </c>
      <c r="T50" s="78">
        <v>326</v>
      </c>
      <c r="U50" s="78">
        <v>185.44800000000001</v>
      </c>
      <c r="V50" s="74">
        <f t="shared" si="87"/>
        <v>56.885889570552152</v>
      </c>
      <c r="W50" s="255">
        <v>1091.5</v>
      </c>
      <c r="X50" s="261">
        <v>551.40499999999997</v>
      </c>
      <c r="Y50" s="74">
        <f t="shared" si="463"/>
        <v>50.518094365551988</v>
      </c>
      <c r="Z50" s="255">
        <v>915</v>
      </c>
      <c r="AA50" s="297">
        <v>502.50700000000001</v>
      </c>
      <c r="AB50" s="74">
        <f t="shared" si="465"/>
        <v>54.91879781420765</v>
      </c>
      <c r="AC50" s="255"/>
      <c r="AD50" s="78"/>
      <c r="AE50" s="74"/>
      <c r="AF50" s="78"/>
      <c r="AG50" s="78"/>
      <c r="AH50" s="74"/>
      <c r="AI50" s="78"/>
      <c r="AJ50" s="78"/>
      <c r="AK50" s="74"/>
      <c r="AL50" s="78"/>
      <c r="AM50" s="78"/>
      <c r="AN50" s="74"/>
      <c r="AO50" s="255">
        <v>1000</v>
      </c>
      <c r="AP50" s="78">
        <v>1000</v>
      </c>
      <c r="AQ50" s="74">
        <f t="shared" si="469"/>
        <v>100</v>
      </c>
      <c r="AR50" s="255"/>
      <c r="AS50" s="78"/>
      <c r="AT50" s="74"/>
      <c r="AU50" s="255"/>
      <c r="AV50" s="78"/>
      <c r="AW50" s="74"/>
      <c r="AX50" s="255"/>
      <c r="AY50" s="78"/>
      <c r="AZ50" s="74"/>
      <c r="BA50" s="255"/>
      <c r="BB50" s="78"/>
      <c r="BC50" s="74"/>
      <c r="BD50" s="255"/>
      <c r="BE50" s="78"/>
      <c r="BF50" s="74"/>
      <c r="BG50" s="255"/>
      <c r="BH50" s="78"/>
      <c r="BI50" s="74"/>
      <c r="BJ50" s="255"/>
      <c r="BK50" s="78"/>
      <c r="BL50" s="74"/>
      <c r="BM50" s="255"/>
      <c r="BN50" s="78"/>
      <c r="BO50" s="74"/>
      <c r="BP50" s="255"/>
      <c r="BQ50" s="78"/>
      <c r="BR50" s="74"/>
      <c r="BS50" s="78"/>
      <c r="BT50" s="78"/>
      <c r="BU50" s="74"/>
      <c r="BV50" s="78"/>
      <c r="BW50" s="78"/>
      <c r="BX50" s="74"/>
      <c r="BY50" s="78"/>
      <c r="BZ50" s="78"/>
      <c r="CA50" s="74"/>
      <c r="CB50" s="78"/>
      <c r="CC50" s="78"/>
      <c r="CD50" s="74"/>
      <c r="CE50" s="78"/>
      <c r="CF50" s="78"/>
      <c r="CG50" s="74"/>
      <c r="CH50" s="78"/>
      <c r="CI50" s="78"/>
      <c r="CJ50" s="74"/>
      <c r="CK50" s="78"/>
      <c r="CL50" s="78"/>
      <c r="CM50" s="74"/>
      <c r="CN50" s="255"/>
      <c r="CO50" s="322"/>
      <c r="CP50" s="74"/>
      <c r="CQ50" s="255"/>
      <c r="CR50" s="322"/>
      <c r="CS50" s="74"/>
      <c r="CT50" s="255">
        <v>290</v>
      </c>
      <c r="CU50" s="78">
        <v>290</v>
      </c>
      <c r="CV50" s="74">
        <f t="shared" si="487"/>
        <v>100</v>
      </c>
      <c r="CW50" s="255">
        <v>335</v>
      </c>
      <c r="CX50" s="78">
        <v>335</v>
      </c>
      <c r="CY50" s="74">
        <f t="shared" si="489"/>
        <v>100</v>
      </c>
      <c r="CZ50" s="255"/>
      <c r="DA50" s="78"/>
      <c r="DB50" s="74"/>
      <c r="DC50" s="255"/>
      <c r="DD50" s="78"/>
      <c r="DE50" s="74"/>
      <c r="DF50" s="255"/>
      <c r="DG50" s="78"/>
      <c r="DH50" s="74"/>
      <c r="DI50" s="255"/>
      <c r="DJ50" s="78"/>
      <c r="DK50" s="74"/>
      <c r="DL50" s="255"/>
      <c r="DM50" s="78"/>
      <c r="DN50" s="74"/>
      <c r="DO50" s="255"/>
      <c r="DP50" s="78"/>
      <c r="DQ50" s="74"/>
      <c r="DR50" s="255"/>
      <c r="DS50" s="78"/>
      <c r="DT50" s="74"/>
      <c r="DU50" s="255"/>
      <c r="DV50" s="78"/>
      <c r="DW50" s="74"/>
      <c r="DX50" s="255"/>
      <c r="DY50" s="78"/>
      <c r="DZ50" s="74"/>
      <c r="EA50" s="255"/>
      <c r="EB50" s="78"/>
      <c r="EC50" s="74"/>
      <c r="ED50" s="255"/>
      <c r="EE50" s="78"/>
      <c r="EF50" s="74"/>
      <c r="EG50" s="255"/>
      <c r="EH50" s="78"/>
      <c r="EI50" s="74"/>
      <c r="EJ50" s="255"/>
      <c r="EK50" s="78"/>
      <c r="EL50" s="74"/>
      <c r="EM50" s="255"/>
      <c r="EN50" s="78"/>
      <c r="EO50" s="74"/>
      <c r="EP50" s="255"/>
      <c r="EQ50" s="78"/>
      <c r="ER50" s="74"/>
    </row>
    <row r="51" spans="1:148" s="31" customFormat="1" ht="15.75" x14ac:dyDescent="0.25">
      <c r="A51" s="43" t="s">
        <v>302</v>
      </c>
      <c r="B51" s="94">
        <f t="shared" si="93"/>
        <v>10000</v>
      </c>
      <c r="C51" s="94">
        <f t="shared" si="94"/>
        <v>0</v>
      </c>
      <c r="D51" s="94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74"/>
      <c r="W51" s="103"/>
      <c r="X51" s="103"/>
      <c r="Y51" s="74"/>
      <c r="Z51" s="103"/>
      <c r="AA51" s="103"/>
      <c r="AB51" s="74"/>
      <c r="AC51" s="103"/>
      <c r="AD51" s="103"/>
      <c r="AE51" s="74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74"/>
      <c r="AR51" s="103"/>
      <c r="AS51" s="103"/>
      <c r="AT51" s="74"/>
      <c r="AU51" s="103"/>
      <c r="AV51" s="103"/>
      <c r="AW51" s="74"/>
      <c r="AX51" s="103"/>
      <c r="AY51" s="103"/>
      <c r="AZ51" s="74"/>
      <c r="BA51" s="103"/>
      <c r="BB51" s="103"/>
      <c r="BC51" s="74"/>
      <c r="BD51" s="103"/>
      <c r="BE51" s="103"/>
      <c r="BF51" s="74"/>
      <c r="BG51" s="103"/>
      <c r="BH51" s="103"/>
      <c r="BI51" s="74"/>
      <c r="BJ51" s="103"/>
      <c r="BK51" s="103"/>
      <c r="BL51" s="74"/>
      <c r="BM51" s="103"/>
      <c r="BN51" s="103"/>
      <c r="BO51" s="74"/>
      <c r="BP51" s="103"/>
      <c r="BQ51" s="103"/>
      <c r="BR51" s="74"/>
      <c r="BS51" s="74">
        <v>10000</v>
      </c>
      <c r="BT51" s="103"/>
      <c r="BU51" s="74">
        <f t="shared" si="480"/>
        <v>0</v>
      </c>
      <c r="BV51" s="74"/>
      <c r="BW51" s="103"/>
      <c r="BX51" s="74"/>
      <c r="BY51" s="103"/>
      <c r="BZ51" s="103"/>
      <c r="CA51" s="103"/>
      <c r="CB51" s="103"/>
      <c r="CC51" s="103"/>
      <c r="CD51" s="103"/>
      <c r="CE51" s="103"/>
      <c r="CF51" s="103"/>
      <c r="CG51" s="103"/>
      <c r="CH51" s="74"/>
      <c r="CI51" s="103"/>
      <c r="CJ51" s="74"/>
      <c r="CK51" s="74"/>
      <c r="CL51" s="103"/>
      <c r="CM51" s="74"/>
      <c r="CN51" s="103"/>
      <c r="CO51" s="103"/>
      <c r="CP51" s="74"/>
      <c r="CQ51" s="103"/>
      <c r="CR51" s="103"/>
      <c r="CS51" s="74"/>
      <c r="CT51" s="103"/>
      <c r="CU51" s="103"/>
      <c r="CV51" s="74"/>
      <c r="CW51" s="103"/>
      <c r="CX51" s="103"/>
      <c r="CY51" s="74"/>
      <c r="CZ51" s="103"/>
      <c r="DA51" s="103"/>
      <c r="DB51" s="74"/>
      <c r="DC51" s="103"/>
      <c r="DD51" s="103"/>
      <c r="DE51" s="74"/>
      <c r="DF51" s="103"/>
      <c r="DG51" s="103"/>
      <c r="DH51" s="74"/>
      <c r="DI51" s="103"/>
      <c r="DJ51" s="103"/>
      <c r="DK51" s="74"/>
      <c r="DL51" s="103"/>
      <c r="DM51" s="103"/>
      <c r="DN51" s="74"/>
      <c r="DO51" s="103"/>
      <c r="DP51" s="103"/>
      <c r="DQ51" s="74"/>
      <c r="DR51" s="103"/>
      <c r="DS51" s="103"/>
      <c r="DT51" s="74"/>
      <c r="DU51" s="103"/>
      <c r="DV51" s="103"/>
      <c r="DW51" s="74"/>
      <c r="DX51" s="103"/>
      <c r="DY51" s="103"/>
      <c r="DZ51" s="74"/>
      <c r="EA51" s="103"/>
      <c r="EB51" s="103"/>
      <c r="EC51" s="74"/>
      <c r="ED51" s="103"/>
      <c r="EE51" s="103"/>
      <c r="EF51" s="74"/>
      <c r="EG51" s="103"/>
      <c r="EH51" s="103"/>
      <c r="EI51" s="74"/>
      <c r="EJ51" s="103"/>
      <c r="EK51" s="103"/>
      <c r="EL51" s="74"/>
      <c r="EM51" s="103"/>
      <c r="EN51" s="103"/>
      <c r="EO51" s="74"/>
      <c r="EP51" s="103"/>
      <c r="EQ51" s="103"/>
      <c r="ER51" s="74"/>
    </row>
    <row r="52" spans="1:148" s="31" customFormat="1" ht="15.75" x14ac:dyDescent="0.25">
      <c r="A52" s="43" t="s">
        <v>299</v>
      </c>
      <c r="B52" s="94">
        <f t="shared" si="93"/>
        <v>0</v>
      </c>
      <c r="C52" s="94">
        <f t="shared" si="94"/>
        <v>0</v>
      </c>
      <c r="D52" s="94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74"/>
      <c r="W52" s="103"/>
      <c r="X52" s="103"/>
      <c r="Y52" s="74"/>
      <c r="Z52" s="103"/>
      <c r="AA52" s="103"/>
      <c r="AB52" s="74"/>
      <c r="AC52" s="103"/>
      <c r="AD52" s="103"/>
      <c r="AE52" s="74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74"/>
      <c r="AR52" s="103"/>
      <c r="AS52" s="103"/>
      <c r="AT52" s="74"/>
      <c r="AU52" s="103"/>
      <c r="AV52" s="103"/>
      <c r="AW52" s="74"/>
      <c r="AX52" s="103"/>
      <c r="AY52" s="103"/>
      <c r="AZ52" s="74"/>
      <c r="BA52" s="103"/>
      <c r="BB52" s="103"/>
      <c r="BC52" s="74"/>
      <c r="BD52" s="103"/>
      <c r="BE52" s="103"/>
      <c r="BF52" s="74"/>
      <c r="BG52" s="103"/>
      <c r="BH52" s="103"/>
      <c r="BI52" s="74"/>
      <c r="BJ52" s="103"/>
      <c r="BK52" s="103"/>
      <c r="BL52" s="74"/>
      <c r="BM52" s="103"/>
      <c r="BN52" s="103"/>
      <c r="BO52" s="74"/>
      <c r="BP52" s="103"/>
      <c r="BQ52" s="103"/>
      <c r="BR52" s="74"/>
      <c r="BS52" s="103"/>
      <c r="BT52" s="103"/>
      <c r="BU52" s="74"/>
      <c r="BV52" s="103"/>
      <c r="BW52" s="103"/>
      <c r="BX52" s="74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74"/>
      <c r="CK52" s="103"/>
      <c r="CL52" s="103"/>
      <c r="CM52" s="74"/>
      <c r="CN52" s="103"/>
      <c r="CO52" s="103"/>
      <c r="CP52" s="74"/>
      <c r="CQ52" s="103"/>
      <c r="CR52" s="103"/>
      <c r="CS52" s="74"/>
      <c r="CT52" s="103"/>
      <c r="CU52" s="103"/>
      <c r="CV52" s="74"/>
      <c r="CW52" s="103"/>
      <c r="CX52" s="103"/>
      <c r="CY52" s="74"/>
      <c r="CZ52" s="103"/>
      <c r="DA52" s="103"/>
      <c r="DB52" s="74"/>
      <c r="DC52" s="103"/>
      <c r="DD52" s="103"/>
      <c r="DE52" s="74"/>
      <c r="DF52" s="103"/>
      <c r="DG52" s="103"/>
      <c r="DH52" s="74"/>
      <c r="DI52" s="103"/>
      <c r="DJ52" s="103"/>
      <c r="DK52" s="74"/>
      <c r="DL52" s="103"/>
      <c r="DM52" s="103"/>
      <c r="DN52" s="74"/>
      <c r="DO52" s="103"/>
      <c r="DP52" s="103"/>
      <c r="DQ52" s="74"/>
      <c r="DR52" s="103"/>
      <c r="DS52" s="103"/>
      <c r="DT52" s="74"/>
      <c r="DU52" s="103"/>
      <c r="DV52" s="103"/>
      <c r="DW52" s="74"/>
      <c r="DX52" s="103"/>
      <c r="DY52" s="103"/>
      <c r="DZ52" s="74"/>
      <c r="EA52" s="103"/>
      <c r="EB52" s="103"/>
      <c r="EC52" s="74"/>
      <c r="ED52" s="103"/>
      <c r="EE52" s="103"/>
      <c r="EF52" s="74"/>
      <c r="EG52" s="103"/>
      <c r="EH52" s="103"/>
      <c r="EI52" s="74"/>
      <c r="EJ52" s="103"/>
      <c r="EK52" s="103"/>
      <c r="EL52" s="74"/>
      <c r="EM52" s="103"/>
      <c r="EN52" s="103"/>
      <c r="EO52" s="74"/>
      <c r="EP52" s="103"/>
      <c r="EQ52" s="103"/>
      <c r="ER52" s="74"/>
    </row>
    <row r="53" spans="1:148" s="32" customFormat="1" ht="31.5" x14ac:dyDescent="0.25">
      <c r="A53" s="148" t="s">
        <v>307</v>
      </c>
      <c r="B53" s="103">
        <f t="shared" si="93"/>
        <v>13486.9</v>
      </c>
      <c r="C53" s="103">
        <f t="shared" si="94"/>
        <v>3823.0844200000001</v>
      </c>
      <c r="D53" s="92">
        <f t="shared" si="46"/>
        <v>28.346650601694979</v>
      </c>
      <c r="E53" s="103">
        <f t="shared" ref="E53:AJ53" si="505">E54+E55+E56+E57</f>
        <v>0</v>
      </c>
      <c r="F53" s="103">
        <f t="shared" si="505"/>
        <v>0</v>
      </c>
      <c r="G53" s="92"/>
      <c r="H53" s="103">
        <f t="shared" si="505"/>
        <v>0</v>
      </c>
      <c r="I53" s="103">
        <f t="shared" si="505"/>
        <v>0</v>
      </c>
      <c r="J53" s="103">
        <f t="shared" si="505"/>
        <v>0</v>
      </c>
      <c r="K53" s="103">
        <f t="shared" si="505"/>
        <v>0</v>
      </c>
      <c r="L53" s="103">
        <f t="shared" si="505"/>
        <v>0</v>
      </c>
      <c r="M53" s="103">
        <f t="shared" si="505"/>
        <v>0</v>
      </c>
      <c r="N53" s="103">
        <f t="shared" si="505"/>
        <v>0</v>
      </c>
      <c r="O53" s="103">
        <f t="shared" si="505"/>
        <v>0</v>
      </c>
      <c r="P53" s="103">
        <f t="shared" si="505"/>
        <v>0</v>
      </c>
      <c r="Q53" s="103">
        <f t="shared" si="505"/>
        <v>1092.3</v>
      </c>
      <c r="R53" s="103">
        <f t="shared" si="505"/>
        <v>835.4</v>
      </c>
      <c r="S53" s="91">
        <f t="shared" si="185"/>
        <v>76.480820287466813</v>
      </c>
      <c r="T53" s="103">
        <f t="shared" si="505"/>
        <v>186.4</v>
      </c>
      <c r="U53" s="103">
        <f t="shared" si="505"/>
        <v>186.4</v>
      </c>
      <c r="V53" s="91">
        <f t="shared" si="87"/>
        <v>100</v>
      </c>
      <c r="W53" s="103">
        <f t="shared" ref="W53:X53" si="506">W54+W55+W56+W57</f>
        <v>682.2</v>
      </c>
      <c r="X53" s="103">
        <f t="shared" si="506"/>
        <v>682.2</v>
      </c>
      <c r="Y53" s="91">
        <f t="shared" ref="Y53:Y54" si="507">X53/W53*100</f>
        <v>100</v>
      </c>
      <c r="Z53" s="103">
        <f t="shared" ref="Z53:AA53" si="508">Z54+Z55+Z56+Z57</f>
        <v>0</v>
      </c>
      <c r="AA53" s="103">
        <f t="shared" si="508"/>
        <v>0</v>
      </c>
      <c r="AB53" s="91"/>
      <c r="AC53" s="103">
        <f t="shared" ref="AC53:AD53" si="509">AC54+AC55+AC56+AC57</f>
        <v>126</v>
      </c>
      <c r="AD53" s="103">
        <f t="shared" si="509"/>
        <v>125.45002000000001</v>
      </c>
      <c r="AE53" s="91">
        <f>AD53/AC53*100</f>
        <v>99.563507936507946</v>
      </c>
      <c r="AF53" s="103">
        <f t="shared" si="505"/>
        <v>0</v>
      </c>
      <c r="AG53" s="103">
        <f t="shared" si="505"/>
        <v>0</v>
      </c>
      <c r="AH53" s="103">
        <f t="shared" si="505"/>
        <v>0</v>
      </c>
      <c r="AI53" s="103">
        <f t="shared" si="505"/>
        <v>0</v>
      </c>
      <c r="AJ53" s="103">
        <f t="shared" si="505"/>
        <v>0</v>
      </c>
      <c r="AK53" s="103">
        <f t="shared" ref="AK53:AM53" si="510">AK54+AK55+AK56+AK57</f>
        <v>0</v>
      </c>
      <c r="AL53" s="103">
        <f t="shared" si="510"/>
        <v>0</v>
      </c>
      <c r="AM53" s="103">
        <f t="shared" si="510"/>
        <v>0</v>
      </c>
      <c r="AN53" s="91"/>
      <c r="AO53" s="103">
        <f t="shared" ref="AO53:AP53" si="511">AO54+AO55+AO56+AO57</f>
        <v>1000</v>
      </c>
      <c r="AP53" s="103">
        <f t="shared" si="511"/>
        <v>1000</v>
      </c>
      <c r="AQ53" s="91">
        <f t="shared" ref="AQ53:AQ54" si="512">AP53/AO53*100</f>
        <v>100</v>
      </c>
      <c r="AR53" s="103">
        <f t="shared" ref="AR53:AS53" si="513">AR54+AR55+AR56+AR57</f>
        <v>0</v>
      </c>
      <c r="AS53" s="103">
        <f t="shared" si="513"/>
        <v>0</v>
      </c>
      <c r="AT53" s="91"/>
      <c r="AU53" s="103">
        <f t="shared" ref="AU53:AV53" si="514">AU54+AU55+AU56+AU57</f>
        <v>0</v>
      </c>
      <c r="AV53" s="103">
        <f t="shared" si="514"/>
        <v>0</v>
      </c>
      <c r="AW53" s="91"/>
      <c r="AX53" s="103">
        <f t="shared" ref="AX53:AY53" si="515">AX54+AX55+AX56+AX57</f>
        <v>0</v>
      </c>
      <c r="AY53" s="103">
        <f t="shared" si="515"/>
        <v>0</v>
      </c>
      <c r="AZ53" s="91"/>
      <c r="BA53" s="103">
        <f t="shared" ref="BA53:BB53" si="516">BA54+BA55+BA56+BA57</f>
        <v>0</v>
      </c>
      <c r="BB53" s="103">
        <f t="shared" si="516"/>
        <v>0</v>
      </c>
      <c r="BC53" s="91"/>
      <c r="BD53" s="103">
        <f t="shared" ref="BD53:BE53" si="517">BD54+BD55+BD56+BD57</f>
        <v>0</v>
      </c>
      <c r="BE53" s="103">
        <f t="shared" si="517"/>
        <v>0</v>
      </c>
      <c r="BF53" s="91"/>
      <c r="BG53" s="103">
        <f t="shared" ref="BG53:BH53" si="518">BG54+BG55+BG56+BG57</f>
        <v>0</v>
      </c>
      <c r="BH53" s="103">
        <f t="shared" si="518"/>
        <v>0</v>
      </c>
      <c r="BI53" s="91"/>
      <c r="BJ53" s="103">
        <f t="shared" ref="BJ53:BK53" si="519">BJ54+BJ55+BJ56+BJ57</f>
        <v>0</v>
      </c>
      <c r="BK53" s="103">
        <f t="shared" si="519"/>
        <v>0</v>
      </c>
      <c r="BL53" s="91"/>
      <c r="BM53" s="103">
        <f t="shared" ref="BM53:BN53" si="520">BM54+BM55+BM56+BM57</f>
        <v>0</v>
      </c>
      <c r="BN53" s="103">
        <f t="shared" si="520"/>
        <v>0</v>
      </c>
      <c r="BO53" s="91"/>
      <c r="BP53" s="103">
        <f t="shared" ref="BP53:BQ53" si="521">BP54+BP55+BP56+BP57</f>
        <v>0</v>
      </c>
      <c r="BQ53" s="103">
        <f t="shared" si="521"/>
        <v>0</v>
      </c>
      <c r="BR53" s="91"/>
      <c r="BS53" s="103">
        <f t="shared" ref="BS53:BT53" si="522">BS54+BS55+BS56+BS57</f>
        <v>10000</v>
      </c>
      <c r="BT53" s="103">
        <f t="shared" si="522"/>
        <v>593.63440000000003</v>
      </c>
      <c r="BU53" s="91">
        <f t="shared" ref="BU53:BU57" si="523">BT53/BS53*100</f>
        <v>5.9363440000000001</v>
      </c>
      <c r="BV53" s="103">
        <f t="shared" ref="BV53:BW53" si="524">BV54+BV55+BV56+BV57</f>
        <v>0</v>
      </c>
      <c r="BW53" s="103">
        <f t="shared" si="524"/>
        <v>0</v>
      </c>
      <c r="BX53" s="91"/>
      <c r="BY53" s="103">
        <f t="shared" ref="BY53:CI53" si="525">BY54+BY55+BY56+BY57</f>
        <v>0</v>
      </c>
      <c r="BZ53" s="103">
        <f t="shared" si="525"/>
        <v>0</v>
      </c>
      <c r="CA53" s="103">
        <f t="shared" si="525"/>
        <v>0</v>
      </c>
      <c r="CB53" s="103">
        <f t="shared" si="525"/>
        <v>0</v>
      </c>
      <c r="CC53" s="103">
        <f t="shared" si="525"/>
        <v>0</v>
      </c>
      <c r="CD53" s="103">
        <f t="shared" si="525"/>
        <v>0</v>
      </c>
      <c r="CE53" s="103">
        <f t="shared" si="525"/>
        <v>0</v>
      </c>
      <c r="CF53" s="103">
        <f t="shared" si="525"/>
        <v>0</v>
      </c>
      <c r="CG53" s="103">
        <f t="shared" si="525"/>
        <v>0</v>
      </c>
      <c r="CH53" s="103"/>
      <c r="CI53" s="103">
        <f t="shared" si="525"/>
        <v>0</v>
      </c>
      <c r="CJ53" s="91"/>
      <c r="CK53" s="103"/>
      <c r="CL53" s="103">
        <f t="shared" ref="CL53" si="526">CL54+CL55+CL56+CL57</f>
        <v>0</v>
      </c>
      <c r="CM53" s="91"/>
      <c r="CN53" s="103">
        <f t="shared" ref="CN53:CO53" si="527">CN54+CN55+CN56+CN57</f>
        <v>0</v>
      </c>
      <c r="CO53" s="103">
        <f t="shared" si="527"/>
        <v>0</v>
      </c>
      <c r="CP53" s="91"/>
      <c r="CQ53" s="103">
        <f t="shared" ref="CQ53:CR53" si="528">CQ54+CQ55+CQ56+CQ57</f>
        <v>0</v>
      </c>
      <c r="CR53" s="103">
        <f t="shared" si="528"/>
        <v>0</v>
      </c>
      <c r="CS53" s="91"/>
      <c r="CT53" s="103">
        <f t="shared" ref="CT53:CU53" si="529">CT54+CT55+CT56+CT57</f>
        <v>0</v>
      </c>
      <c r="CU53" s="103">
        <f t="shared" si="529"/>
        <v>0</v>
      </c>
      <c r="CV53" s="91"/>
      <c r="CW53" s="103">
        <f t="shared" ref="CW53:CX53" si="530">CW54+CW55+CW56+CW57</f>
        <v>400</v>
      </c>
      <c r="CX53" s="103">
        <f t="shared" si="530"/>
        <v>400</v>
      </c>
      <c r="CY53" s="91">
        <f t="shared" ref="CY53:CY54" si="531">CX53/CW53*100</f>
        <v>100</v>
      </c>
      <c r="CZ53" s="103">
        <f t="shared" ref="CZ53:DA53" si="532">CZ54+CZ55+CZ56+CZ57</f>
        <v>0</v>
      </c>
      <c r="DA53" s="103">
        <f t="shared" si="532"/>
        <v>0</v>
      </c>
      <c r="DB53" s="91"/>
      <c r="DC53" s="103">
        <f t="shared" ref="DC53:DD53" si="533">DC54+DC55+DC56+DC57</f>
        <v>0</v>
      </c>
      <c r="DD53" s="103">
        <f t="shared" si="533"/>
        <v>0</v>
      </c>
      <c r="DE53" s="91"/>
      <c r="DF53" s="103">
        <f t="shared" ref="DF53:DG53" si="534">DF54+DF55+DF56+DF57</f>
        <v>0</v>
      </c>
      <c r="DG53" s="103">
        <f t="shared" si="534"/>
        <v>0</v>
      </c>
      <c r="DH53" s="91"/>
      <c r="DI53" s="103">
        <f t="shared" ref="DI53:DJ53" si="535">DI54+DI55+DI56+DI57</f>
        <v>0</v>
      </c>
      <c r="DJ53" s="103">
        <f t="shared" si="535"/>
        <v>0</v>
      </c>
      <c r="DK53" s="91"/>
      <c r="DL53" s="103">
        <f t="shared" ref="DL53:DM53" si="536">DL54+DL55+DL56+DL57</f>
        <v>0</v>
      </c>
      <c r="DM53" s="103">
        <f t="shared" si="536"/>
        <v>0</v>
      </c>
      <c r="DN53" s="91"/>
      <c r="DO53" s="103">
        <f t="shared" ref="DO53:DP53" si="537">DO54+DO55+DO56+DO57</f>
        <v>0</v>
      </c>
      <c r="DP53" s="103">
        <f t="shared" si="537"/>
        <v>0</v>
      </c>
      <c r="DQ53" s="91"/>
      <c r="DR53" s="103">
        <f t="shared" ref="DR53:DS53" si="538">DR54+DR55+DR56+DR57</f>
        <v>0</v>
      </c>
      <c r="DS53" s="103">
        <f t="shared" si="538"/>
        <v>0</v>
      </c>
      <c r="DT53" s="91"/>
      <c r="DU53" s="103">
        <f t="shared" ref="DU53:DV53" si="539">DU54+DU55+DU56+DU57</f>
        <v>0</v>
      </c>
      <c r="DV53" s="103">
        <f t="shared" si="539"/>
        <v>0</v>
      </c>
      <c r="DW53" s="91"/>
      <c r="DX53" s="103">
        <f t="shared" ref="DX53:DY53" si="540">DX54+DX55+DX56+DX57</f>
        <v>0</v>
      </c>
      <c r="DY53" s="103">
        <f t="shared" si="540"/>
        <v>0</v>
      </c>
      <c r="DZ53" s="91"/>
      <c r="EA53" s="103">
        <f t="shared" ref="EA53:EB53" si="541">EA54+EA55+EA56+EA57</f>
        <v>0</v>
      </c>
      <c r="EB53" s="103">
        <f t="shared" si="541"/>
        <v>0</v>
      </c>
      <c r="EC53" s="91"/>
      <c r="ED53" s="103">
        <f t="shared" ref="ED53:EE53" si="542">ED54+ED55+ED56+ED57</f>
        <v>0</v>
      </c>
      <c r="EE53" s="103">
        <f t="shared" si="542"/>
        <v>0</v>
      </c>
      <c r="EF53" s="91"/>
      <c r="EG53" s="103">
        <f t="shared" ref="EG53:EH53" si="543">EG54+EG55+EG56+EG57</f>
        <v>0</v>
      </c>
      <c r="EH53" s="103">
        <f t="shared" si="543"/>
        <v>0</v>
      </c>
      <c r="EI53" s="91"/>
      <c r="EJ53" s="103">
        <f t="shared" ref="EJ53:EK53" si="544">EJ54+EJ55+EJ56+EJ57</f>
        <v>0</v>
      </c>
      <c r="EK53" s="103">
        <f t="shared" si="544"/>
        <v>0</v>
      </c>
      <c r="EL53" s="91"/>
      <c r="EM53" s="103">
        <f t="shared" ref="EM53:EN53" si="545">EM54+EM55+EM56+EM57</f>
        <v>0</v>
      </c>
      <c r="EN53" s="103">
        <f t="shared" si="545"/>
        <v>0</v>
      </c>
      <c r="EO53" s="91"/>
      <c r="EP53" s="103">
        <f t="shared" ref="EP53:EQ53" si="546">EP54+EP55+EP56+EP57</f>
        <v>0</v>
      </c>
      <c r="EQ53" s="103">
        <f t="shared" si="546"/>
        <v>0</v>
      </c>
      <c r="ER53" s="91"/>
    </row>
    <row r="54" spans="1:148" s="31" customFormat="1" ht="31.5" x14ac:dyDescent="0.25">
      <c r="A54" s="145" t="s">
        <v>306</v>
      </c>
      <c r="B54" s="94">
        <f t="shared" si="93"/>
        <v>3486.9</v>
      </c>
      <c r="C54" s="94">
        <f t="shared" si="94"/>
        <v>3229.4500200000002</v>
      </c>
      <c r="D54" s="78">
        <f t="shared" si="46"/>
        <v>92.616651466919038</v>
      </c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4"/>
      <c r="Q54" s="78">
        <v>1092.3</v>
      </c>
      <c r="R54" s="78">
        <v>835.4</v>
      </c>
      <c r="S54" s="74">
        <f t="shared" si="185"/>
        <v>76.480820287466813</v>
      </c>
      <c r="T54" s="78">
        <v>186.4</v>
      </c>
      <c r="U54" s="78">
        <v>186.4</v>
      </c>
      <c r="V54" s="74">
        <f t="shared" si="87"/>
        <v>100</v>
      </c>
      <c r="W54" s="255">
        <v>682.2</v>
      </c>
      <c r="X54" s="262">
        <v>682.2</v>
      </c>
      <c r="Y54" s="74">
        <f t="shared" si="507"/>
        <v>100</v>
      </c>
      <c r="Z54" s="78"/>
      <c r="AA54" s="78"/>
      <c r="AB54" s="74"/>
      <c r="AC54" s="78">
        <v>126</v>
      </c>
      <c r="AD54" s="78">
        <v>125.45002000000001</v>
      </c>
      <c r="AE54" s="74">
        <f>AD54/AC54*100</f>
        <v>99.563507936507946</v>
      </c>
      <c r="AF54" s="78"/>
      <c r="AG54" s="78"/>
      <c r="AH54" s="74"/>
      <c r="AI54" s="78"/>
      <c r="AJ54" s="78"/>
      <c r="AK54" s="74"/>
      <c r="AL54" s="78"/>
      <c r="AM54" s="78"/>
      <c r="AN54" s="74"/>
      <c r="AO54" s="255">
        <v>1000</v>
      </c>
      <c r="AP54" s="255">
        <v>1000</v>
      </c>
      <c r="AQ54" s="74">
        <f t="shared" si="512"/>
        <v>100</v>
      </c>
      <c r="AR54" s="255"/>
      <c r="AS54" s="255"/>
      <c r="AT54" s="74"/>
      <c r="AU54" s="255"/>
      <c r="AV54" s="255"/>
      <c r="AW54" s="74"/>
      <c r="AX54" s="255"/>
      <c r="AY54" s="255"/>
      <c r="AZ54" s="74"/>
      <c r="BA54" s="255"/>
      <c r="BB54" s="255"/>
      <c r="BC54" s="74"/>
      <c r="BD54" s="255"/>
      <c r="BE54" s="255"/>
      <c r="BF54" s="74"/>
      <c r="BG54" s="255"/>
      <c r="BH54" s="255"/>
      <c r="BI54" s="74"/>
      <c r="BJ54" s="255"/>
      <c r="BK54" s="255"/>
      <c r="BL54" s="74"/>
      <c r="BM54" s="255"/>
      <c r="BN54" s="255"/>
      <c r="BO54" s="74"/>
      <c r="BP54" s="255"/>
      <c r="BQ54" s="255"/>
      <c r="BR54" s="74"/>
      <c r="BS54" s="78"/>
      <c r="BT54" s="78"/>
      <c r="BU54" s="74"/>
      <c r="BV54" s="78"/>
      <c r="BW54" s="78"/>
      <c r="BX54" s="74"/>
      <c r="BY54" s="78"/>
      <c r="BZ54" s="78"/>
      <c r="CA54" s="74"/>
      <c r="CB54" s="78"/>
      <c r="CC54" s="78"/>
      <c r="CD54" s="74"/>
      <c r="CE54" s="78"/>
      <c r="CF54" s="78"/>
      <c r="CG54" s="74"/>
      <c r="CH54" s="78"/>
      <c r="CI54" s="78"/>
      <c r="CJ54" s="74"/>
      <c r="CK54" s="78"/>
      <c r="CL54" s="78"/>
      <c r="CM54" s="74"/>
      <c r="CN54" s="255"/>
      <c r="CO54" s="322"/>
      <c r="CP54" s="74"/>
      <c r="CQ54" s="255"/>
      <c r="CR54" s="322"/>
      <c r="CS54" s="74"/>
      <c r="CT54" s="255"/>
      <c r="CU54" s="255"/>
      <c r="CV54" s="74"/>
      <c r="CW54" s="255">
        <v>400</v>
      </c>
      <c r="CX54" s="255">
        <v>400</v>
      </c>
      <c r="CY54" s="74">
        <f t="shared" si="531"/>
        <v>100</v>
      </c>
      <c r="CZ54" s="255"/>
      <c r="DA54" s="255"/>
      <c r="DB54" s="74"/>
      <c r="DC54" s="255"/>
      <c r="DD54" s="255"/>
      <c r="DE54" s="74"/>
      <c r="DF54" s="255"/>
      <c r="DG54" s="255"/>
      <c r="DH54" s="74"/>
      <c r="DI54" s="255"/>
      <c r="DJ54" s="255"/>
      <c r="DK54" s="74"/>
      <c r="DL54" s="255"/>
      <c r="DM54" s="255"/>
      <c r="DN54" s="74"/>
      <c r="DO54" s="255"/>
      <c r="DP54" s="255"/>
      <c r="DQ54" s="74"/>
      <c r="DR54" s="255"/>
      <c r="DS54" s="255"/>
      <c r="DT54" s="74"/>
      <c r="DU54" s="255"/>
      <c r="DV54" s="255"/>
      <c r="DW54" s="74"/>
      <c r="DX54" s="255"/>
      <c r="DY54" s="255"/>
      <c r="DZ54" s="74"/>
      <c r="EA54" s="255"/>
      <c r="EB54" s="255"/>
      <c r="EC54" s="74"/>
      <c r="ED54" s="255"/>
      <c r="EE54" s="255"/>
      <c r="EF54" s="74"/>
      <c r="EG54" s="255"/>
      <c r="EH54" s="255"/>
      <c r="EI54" s="74"/>
      <c r="EJ54" s="255"/>
      <c r="EK54" s="255"/>
      <c r="EL54" s="74"/>
      <c r="EM54" s="255"/>
      <c r="EN54" s="255"/>
      <c r="EO54" s="74"/>
      <c r="EP54" s="255"/>
      <c r="EQ54" s="255"/>
      <c r="ER54" s="74"/>
    </row>
    <row r="55" spans="1:148" s="31" customFormat="1" ht="15.75" x14ac:dyDescent="0.25">
      <c r="A55" s="43" t="s">
        <v>303</v>
      </c>
      <c r="B55" s="94">
        <f t="shared" si="93"/>
        <v>0</v>
      </c>
      <c r="C55" s="94">
        <f t="shared" si="94"/>
        <v>0</v>
      </c>
      <c r="D55" s="78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74"/>
      <c r="W55" s="103"/>
      <c r="X55" s="103"/>
      <c r="Y55" s="74"/>
      <c r="Z55" s="103"/>
      <c r="AA55" s="103"/>
      <c r="AB55" s="74"/>
      <c r="AC55" s="103"/>
      <c r="AD55" s="103"/>
      <c r="AE55" s="74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74"/>
      <c r="AR55" s="103"/>
      <c r="AS55" s="103"/>
      <c r="AT55" s="74"/>
      <c r="AU55" s="103"/>
      <c r="AV55" s="103"/>
      <c r="AW55" s="74"/>
      <c r="AX55" s="103"/>
      <c r="AY55" s="103"/>
      <c r="AZ55" s="74"/>
      <c r="BA55" s="103"/>
      <c r="BB55" s="103"/>
      <c r="BC55" s="74"/>
      <c r="BD55" s="103"/>
      <c r="BE55" s="103"/>
      <c r="BF55" s="74"/>
      <c r="BG55" s="103"/>
      <c r="BH55" s="103"/>
      <c r="BI55" s="74"/>
      <c r="BJ55" s="103"/>
      <c r="BK55" s="103"/>
      <c r="BL55" s="74"/>
      <c r="BM55" s="103"/>
      <c r="BN55" s="103"/>
      <c r="BO55" s="74"/>
      <c r="BP55" s="103"/>
      <c r="BQ55" s="103"/>
      <c r="BR55" s="74"/>
      <c r="BS55" s="103"/>
      <c r="BT55" s="103"/>
      <c r="BU55" s="74"/>
      <c r="BV55" s="103"/>
      <c r="BW55" s="103"/>
      <c r="BX55" s="74"/>
      <c r="BY55" s="103"/>
      <c r="BZ55" s="103"/>
      <c r="CA55" s="103"/>
      <c r="CB55" s="103"/>
      <c r="CC55" s="103"/>
      <c r="CD55" s="103"/>
      <c r="CE55" s="103"/>
      <c r="CF55" s="103"/>
      <c r="CG55" s="103"/>
      <c r="CH55" s="103"/>
      <c r="CI55" s="103"/>
      <c r="CJ55" s="74"/>
      <c r="CK55" s="103"/>
      <c r="CL55" s="103"/>
      <c r="CM55" s="74"/>
      <c r="CN55" s="103"/>
      <c r="CO55" s="103"/>
      <c r="CP55" s="74"/>
      <c r="CQ55" s="103"/>
      <c r="CR55" s="103"/>
      <c r="CS55" s="74"/>
      <c r="CT55" s="103"/>
      <c r="CU55" s="103"/>
      <c r="CV55" s="74"/>
      <c r="CW55" s="103"/>
      <c r="CX55" s="103"/>
      <c r="CY55" s="74"/>
      <c r="CZ55" s="103"/>
      <c r="DA55" s="103"/>
      <c r="DB55" s="74"/>
      <c r="DC55" s="103"/>
      <c r="DD55" s="103"/>
      <c r="DE55" s="74"/>
      <c r="DF55" s="103"/>
      <c r="DG55" s="103"/>
      <c r="DH55" s="74"/>
      <c r="DI55" s="103"/>
      <c r="DJ55" s="103"/>
      <c r="DK55" s="74"/>
      <c r="DL55" s="103"/>
      <c r="DM55" s="103"/>
      <c r="DN55" s="74"/>
      <c r="DO55" s="103"/>
      <c r="DP55" s="103"/>
      <c r="DQ55" s="74"/>
      <c r="DR55" s="103"/>
      <c r="DS55" s="103"/>
      <c r="DT55" s="74"/>
      <c r="DU55" s="103"/>
      <c r="DV55" s="103"/>
      <c r="DW55" s="74"/>
      <c r="DX55" s="103"/>
      <c r="DY55" s="103"/>
      <c r="DZ55" s="74"/>
      <c r="EA55" s="103"/>
      <c r="EB55" s="103"/>
      <c r="EC55" s="74"/>
      <c r="ED55" s="103"/>
      <c r="EE55" s="103"/>
      <c r="EF55" s="74"/>
      <c r="EG55" s="103"/>
      <c r="EH55" s="103"/>
      <c r="EI55" s="74"/>
      <c r="EJ55" s="103"/>
      <c r="EK55" s="103"/>
      <c r="EL55" s="74"/>
      <c r="EM55" s="103"/>
      <c r="EN55" s="103"/>
      <c r="EO55" s="74"/>
      <c r="EP55" s="103"/>
      <c r="EQ55" s="103"/>
      <c r="ER55" s="74"/>
    </row>
    <row r="56" spans="1:148" s="31" customFormat="1" ht="15.75" x14ac:dyDescent="0.25">
      <c r="A56" s="43" t="s">
        <v>304</v>
      </c>
      <c r="B56" s="94">
        <f t="shared" si="93"/>
        <v>0</v>
      </c>
      <c r="C56" s="94">
        <f t="shared" si="94"/>
        <v>0</v>
      </c>
      <c r="D56" s="78"/>
      <c r="E56" s="94"/>
      <c r="F56" s="94"/>
      <c r="G56" s="94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74"/>
      <c r="W56" s="110"/>
      <c r="X56" s="110"/>
      <c r="Y56" s="74"/>
      <c r="Z56" s="110"/>
      <c r="AA56" s="110"/>
      <c r="AB56" s="74"/>
      <c r="AC56" s="110"/>
      <c r="AD56" s="110"/>
      <c r="AE56" s="74"/>
      <c r="AF56" s="113"/>
      <c r="AG56" s="113"/>
      <c r="AH56" s="113"/>
      <c r="AI56" s="113"/>
      <c r="AJ56" s="113"/>
      <c r="AK56" s="113"/>
      <c r="AL56" s="113"/>
      <c r="AM56" s="113"/>
      <c r="AN56" s="113"/>
      <c r="AO56" s="110"/>
      <c r="AP56" s="110"/>
      <c r="AQ56" s="74"/>
      <c r="AR56" s="110"/>
      <c r="AS56" s="110"/>
      <c r="AT56" s="74"/>
      <c r="AU56" s="110"/>
      <c r="AV56" s="110"/>
      <c r="AW56" s="74"/>
      <c r="AX56" s="110"/>
      <c r="AY56" s="110"/>
      <c r="AZ56" s="74"/>
      <c r="BA56" s="110"/>
      <c r="BB56" s="110"/>
      <c r="BC56" s="74"/>
      <c r="BD56" s="110"/>
      <c r="BE56" s="110"/>
      <c r="BF56" s="74"/>
      <c r="BG56" s="110"/>
      <c r="BH56" s="110"/>
      <c r="BI56" s="74"/>
      <c r="BJ56" s="110"/>
      <c r="BK56" s="110"/>
      <c r="BL56" s="74"/>
      <c r="BM56" s="110"/>
      <c r="BN56" s="110"/>
      <c r="BO56" s="74"/>
      <c r="BP56" s="110"/>
      <c r="BQ56" s="110"/>
      <c r="BR56" s="74"/>
      <c r="BS56" s="113"/>
      <c r="BT56" s="113"/>
      <c r="BU56" s="74"/>
      <c r="BV56" s="113"/>
      <c r="BW56" s="113"/>
      <c r="BX56" s="74"/>
      <c r="BY56" s="113"/>
      <c r="BZ56" s="113"/>
      <c r="CA56" s="113"/>
      <c r="CB56" s="113"/>
      <c r="CC56" s="113"/>
      <c r="CD56" s="113"/>
      <c r="CE56" s="113"/>
      <c r="CF56" s="113"/>
      <c r="CG56" s="113"/>
      <c r="CH56" s="113"/>
      <c r="CI56" s="113"/>
      <c r="CJ56" s="74"/>
      <c r="CK56" s="113"/>
      <c r="CL56" s="113"/>
      <c r="CM56" s="74"/>
      <c r="CN56" s="110"/>
      <c r="CO56" s="110"/>
      <c r="CP56" s="74"/>
      <c r="CQ56" s="110"/>
      <c r="CR56" s="110"/>
      <c r="CS56" s="74"/>
      <c r="CT56" s="110"/>
      <c r="CU56" s="110"/>
      <c r="CV56" s="74"/>
      <c r="CW56" s="110"/>
      <c r="CX56" s="110"/>
      <c r="CY56" s="74"/>
      <c r="CZ56" s="110"/>
      <c r="DA56" s="110"/>
      <c r="DB56" s="74"/>
      <c r="DC56" s="110"/>
      <c r="DD56" s="110"/>
      <c r="DE56" s="74"/>
      <c r="DF56" s="110"/>
      <c r="DG56" s="110"/>
      <c r="DH56" s="74"/>
      <c r="DI56" s="110"/>
      <c r="DJ56" s="110"/>
      <c r="DK56" s="74"/>
      <c r="DL56" s="110"/>
      <c r="DM56" s="110"/>
      <c r="DN56" s="74"/>
      <c r="DO56" s="110"/>
      <c r="DP56" s="110"/>
      <c r="DQ56" s="74"/>
      <c r="DR56" s="110"/>
      <c r="DS56" s="110"/>
      <c r="DT56" s="74"/>
      <c r="DU56" s="110"/>
      <c r="DV56" s="110"/>
      <c r="DW56" s="74"/>
      <c r="DX56" s="110"/>
      <c r="DY56" s="110"/>
      <c r="DZ56" s="74"/>
      <c r="EA56" s="110"/>
      <c r="EB56" s="110"/>
      <c r="EC56" s="74"/>
      <c r="ED56" s="110"/>
      <c r="EE56" s="110"/>
      <c r="EF56" s="74"/>
      <c r="EG56" s="110"/>
      <c r="EH56" s="110"/>
      <c r="EI56" s="74"/>
      <c r="EJ56" s="110"/>
      <c r="EK56" s="110"/>
      <c r="EL56" s="74"/>
      <c r="EM56" s="110"/>
      <c r="EN56" s="110"/>
      <c r="EO56" s="74"/>
      <c r="EP56" s="110"/>
      <c r="EQ56" s="110"/>
      <c r="ER56" s="74"/>
    </row>
    <row r="57" spans="1:148" s="31" customFormat="1" ht="15.75" x14ac:dyDescent="0.25">
      <c r="A57" s="43" t="s">
        <v>305</v>
      </c>
      <c r="B57" s="94">
        <f t="shared" si="93"/>
        <v>10000</v>
      </c>
      <c r="C57" s="94">
        <f t="shared" si="94"/>
        <v>593.63440000000003</v>
      </c>
      <c r="D57" s="78">
        <f t="shared" si="46"/>
        <v>5.9363440000000001</v>
      </c>
      <c r="E57" s="94"/>
      <c r="F57" s="94"/>
      <c r="G57" s="94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74"/>
      <c r="W57" s="110"/>
      <c r="X57" s="110"/>
      <c r="Y57" s="74"/>
      <c r="Z57" s="110"/>
      <c r="AA57" s="110"/>
      <c r="AB57" s="74"/>
      <c r="AC57" s="110"/>
      <c r="AD57" s="110"/>
      <c r="AE57" s="74"/>
      <c r="AF57" s="113"/>
      <c r="AG57" s="113"/>
      <c r="AH57" s="113"/>
      <c r="AI57" s="113"/>
      <c r="AJ57" s="113"/>
      <c r="AK57" s="113"/>
      <c r="AL57" s="113"/>
      <c r="AM57" s="113"/>
      <c r="AN57" s="113"/>
      <c r="AO57" s="110"/>
      <c r="AP57" s="110"/>
      <c r="AQ57" s="74"/>
      <c r="AR57" s="110"/>
      <c r="AS57" s="110"/>
      <c r="AT57" s="74"/>
      <c r="AU57" s="110"/>
      <c r="AV57" s="110"/>
      <c r="AW57" s="74"/>
      <c r="AX57" s="110"/>
      <c r="AY57" s="110"/>
      <c r="AZ57" s="74"/>
      <c r="BA57" s="110"/>
      <c r="BB57" s="110"/>
      <c r="BC57" s="74"/>
      <c r="BD57" s="110"/>
      <c r="BE57" s="110"/>
      <c r="BF57" s="74"/>
      <c r="BG57" s="110"/>
      <c r="BH57" s="110"/>
      <c r="BI57" s="74"/>
      <c r="BJ57" s="110"/>
      <c r="BK57" s="110"/>
      <c r="BL57" s="74"/>
      <c r="BM57" s="110"/>
      <c r="BN57" s="110"/>
      <c r="BO57" s="74"/>
      <c r="BP57" s="110"/>
      <c r="BQ57" s="110"/>
      <c r="BR57" s="74"/>
      <c r="BS57" s="74">
        <v>10000</v>
      </c>
      <c r="BT57" s="74">
        <v>593.63440000000003</v>
      </c>
      <c r="BU57" s="74">
        <f t="shared" si="523"/>
        <v>5.9363440000000001</v>
      </c>
      <c r="BV57" s="74"/>
      <c r="BW57" s="113"/>
      <c r="BX57" s="74"/>
      <c r="BY57" s="113"/>
      <c r="BZ57" s="113"/>
      <c r="CA57" s="113"/>
      <c r="CB57" s="113"/>
      <c r="CC57" s="113"/>
      <c r="CD57" s="113"/>
      <c r="CE57" s="113"/>
      <c r="CF57" s="113"/>
      <c r="CG57" s="113"/>
      <c r="CH57" s="74"/>
      <c r="CI57" s="113"/>
      <c r="CJ57" s="74"/>
      <c r="CK57" s="74"/>
      <c r="CL57" s="113"/>
      <c r="CM57" s="74"/>
      <c r="CN57" s="110"/>
      <c r="CO57" s="110"/>
      <c r="CP57" s="74"/>
      <c r="CQ57" s="110"/>
      <c r="CR57" s="110"/>
      <c r="CS57" s="74"/>
      <c r="CT57" s="110"/>
      <c r="CU57" s="110"/>
      <c r="CV57" s="74"/>
      <c r="CW57" s="110"/>
      <c r="CX57" s="110"/>
      <c r="CY57" s="74"/>
      <c r="CZ57" s="110"/>
      <c r="DA57" s="110"/>
      <c r="DB57" s="74"/>
      <c r="DC57" s="110"/>
      <c r="DD57" s="110"/>
      <c r="DE57" s="74"/>
      <c r="DF57" s="110"/>
      <c r="DG57" s="110"/>
      <c r="DH57" s="74"/>
      <c r="DI57" s="110"/>
      <c r="DJ57" s="110"/>
      <c r="DK57" s="74"/>
      <c r="DL57" s="110"/>
      <c r="DM57" s="110"/>
      <c r="DN57" s="74"/>
      <c r="DO57" s="110"/>
      <c r="DP57" s="110"/>
      <c r="DQ57" s="74"/>
      <c r="DR57" s="110"/>
      <c r="DS57" s="110"/>
      <c r="DT57" s="74"/>
      <c r="DU57" s="110"/>
      <c r="DV57" s="110"/>
      <c r="DW57" s="74"/>
      <c r="DX57" s="110"/>
      <c r="DY57" s="110"/>
      <c r="DZ57" s="74"/>
      <c r="EA57" s="110"/>
      <c r="EB57" s="110"/>
      <c r="EC57" s="74"/>
      <c r="ED57" s="110"/>
      <c r="EE57" s="110"/>
      <c r="EF57" s="74"/>
      <c r="EG57" s="110"/>
      <c r="EH57" s="110"/>
      <c r="EI57" s="74"/>
      <c r="EJ57" s="110"/>
      <c r="EK57" s="110"/>
      <c r="EL57" s="74"/>
      <c r="EM57" s="110"/>
      <c r="EN57" s="110"/>
      <c r="EO57" s="74"/>
      <c r="EP57" s="110"/>
      <c r="EQ57" s="110"/>
      <c r="ER57" s="74"/>
    </row>
    <row r="58" spans="1:148" s="32" customFormat="1" ht="31.5" x14ac:dyDescent="0.25">
      <c r="A58" s="148" t="s">
        <v>310</v>
      </c>
      <c r="B58" s="103">
        <f t="shared" si="93"/>
        <v>14738.5</v>
      </c>
      <c r="C58" s="103">
        <f t="shared" si="94"/>
        <v>4276.7333699999999</v>
      </c>
      <c r="D58" s="92">
        <f t="shared" si="46"/>
        <v>29.017426264545236</v>
      </c>
      <c r="E58" s="103">
        <f t="shared" ref="E58:AJ58" si="547">E59+E60</f>
        <v>0</v>
      </c>
      <c r="F58" s="103">
        <f t="shared" si="547"/>
        <v>0</v>
      </c>
      <c r="G58" s="103">
        <f t="shared" si="547"/>
        <v>0</v>
      </c>
      <c r="H58" s="103">
        <f t="shared" si="547"/>
        <v>0</v>
      </c>
      <c r="I58" s="103">
        <f t="shared" si="547"/>
        <v>0</v>
      </c>
      <c r="J58" s="103">
        <f t="shared" si="547"/>
        <v>0</v>
      </c>
      <c r="K58" s="103">
        <f t="shared" si="547"/>
        <v>0</v>
      </c>
      <c r="L58" s="103">
        <f t="shared" si="547"/>
        <v>0</v>
      </c>
      <c r="M58" s="103">
        <f t="shared" si="547"/>
        <v>0</v>
      </c>
      <c r="N58" s="103">
        <f t="shared" si="547"/>
        <v>0</v>
      </c>
      <c r="O58" s="103">
        <f t="shared" si="547"/>
        <v>0</v>
      </c>
      <c r="P58" s="103">
        <f t="shared" si="547"/>
        <v>0</v>
      </c>
      <c r="Q58" s="103">
        <f t="shared" si="547"/>
        <v>1003</v>
      </c>
      <c r="R58" s="103">
        <f t="shared" si="547"/>
        <v>767.1</v>
      </c>
      <c r="S58" s="91">
        <f t="shared" si="185"/>
        <v>76.48055832502493</v>
      </c>
      <c r="T58" s="103">
        <f t="shared" si="547"/>
        <v>241.5</v>
      </c>
      <c r="U58" s="103">
        <f t="shared" si="547"/>
        <v>196.3</v>
      </c>
      <c r="V58" s="91">
        <f t="shared" si="87"/>
        <v>81.283643892339555</v>
      </c>
      <c r="W58" s="103">
        <f t="shared" ref="W58:X58" si="548">W59+W60</f>
        <v>1167</v>
      </c>
      <c r="X58" s="103">
        <f t="shared" si="548"/>
        <v>1167</v>
      </c>
      <c r="Y58" s="91">
        <f t="shared" ref="Y58:Y59" si="549">X58/W58*100</f>
        <v>100</v>
      </c>
      <c r="Z58" s="103">
        <f t="shared" ref="Z58:AA58" si="550">Z59+Z60</f>
        <v>567</v>
      </c>
      <c r="AA58" s="103">
        <f t="shared" si="550"/>
        <v>386.33337</v>
      </c>
      <c r="AB58" s="91">
        <f t="shared" ref="AB58:AB59" si="551">AA58/Z58*100</f>
        <v>68.13639682539683</v>
      </c>
      <c r="AC58" s="103">
        <f t="shared" ref="AC58:AD58" si="552">AC59+AC60</f>
        <v>0</v>
      </c>
      <c r="AD58" s="103">
        <f t="shared" si="552"/>
        <v>0</v>
      </c>
      <c r="AE58" s="91"/>
      <c r="AF58" s="103">
        <f t="shared" si="547"/>
        <v>0</v>
      </c>
      <c r="AG58" s="103">
        <f t="shared" si="547"/>
        <v>0</v>
      </c>
      <c r="AH58" s="103">
        <f t="shared" si="547"/>
        <v>0</v>
      </c>
      <c r="AI58" s="103">
        <f t="shared" si="547"/>
        <v>0</v>
      </c>
      <c r="AJ58" s="103">
        <f t="shared" si="547"/>
        <v>0</v>
      </c>
      <c r="AK58" s="103">
        <f t="shared" ref="AK58:AM58" si="553">AK59+AK60</f>
        <v>0</v>
      </c>
      <c r="AL58" s="103">
        <f t="shared" si="553"/>
        <v>0</v>
      </c>
      <c r="AM58" s="103">
        <f t="shared" si="553"/>
        <v>0</v>
      </c>
      <c r="AN58" s="91"/>
      <c r="AO58" s="103">
        <f t="shared" ref="AO58:AP58" si="554">AO59+AO60</f>
        <v>1500</v>
      </c>
      <c r="AP58" s="103">
        <f t="shared" si="554"/>
        <v>1500</v>
      </c>
      <c r="AQ58" s="91">
        <f t="shared" ref="AQ58:AQ59" si="555">AP58/AO58*100</f>
        <v>100</v>
      </c>
      <c r="AR58" s="103">
        <f t="shared" ref="AR58:AS58" si="556">AR59+AR60</f>
        <v>0</v>
      </c>
      <c r="AS58" s="103">
        <f t="shared" si="556"/>
        <v>0</v>
      </c>
      <c r="AT58" s="91"/>
      <c r="AU58" s="103">
        <f t="shared" ref="AU58:AV58" si="557">AU59+AU60</f>
        <v>0</v>
      </c>
      <c r="AV58" s="103">
        <f t="shared" si="557"/>
        <v>0</v>
      </c>
      <c r="AW58" s="91"/>
      <c r="AX58" s="103">
        <f t="shared" ref="AX58:AY58" si="558">AX59+AX60</f>
        <v>0</v>
      </c>
      <c r="AY58" s="103">
        <f t="shared" si="558"/>
        <v>0</v>
      </c>
      <c r="AZ58" s="91"/>
      <c r="BA58" s="103">
        <f t="shared" ref="BA58:BB58" si="559">BA59+BA60</f>
        <v>0</v>
      </c>
      <c r="BB58" s="103">
        <f t="shared" si="559"/>
        <v>0</v>
      </c>
      <c r="BC58" s="91"/>
      <c r="BD58" s="103">
        <f t="shared" ref="BD58:BE58" si="560">BD59+BD60</f>
        <v>0</v>
      </c>
      <c r="BE58" s="103">
        <f t="shared" si="560"/>
        <v>0</v>
      </c>
      <c r="BF58" s="91"/>
      <c r="BG58" s="103">
        <f t="shared" ref="BG58:BH58" si="561">BG59+BG60</f>
        <v>0</v>
      </c>
      <c r="BH58" s="103">
        <f t="shared" si="561"/>
        <v>0</v>
      </c>
      <c r="BI58" s="91"/>
      <c r="BJ58" s="103">
        <f t="shared" ref="BJ58:BK58" si="562">BJ59+BJ60</f>
        <v>0</v>
      </c>
      <c r="BK58" s="103">
        <f t="shared" si="562"/>
        <v>0</v>
      </c>
      <c r="BL58" s="91"/>
      <c r="BM58" s="103">
        <f t="shared" ref="BM58:BN58" si="563">BM59+BM60</f>
        <v>0</v>
      </c>
      <c r="BN58" s="103">
        <f t="shared" si="563"/>
        <v>0</v>
      </c>
      <c r="BO58" s="91"/>
      <c r="BP58" s="103">
        <f t="shared" ref="BP58:BQ58" si="564">BP59+BP60</f>
        <v>0</v>
      </c>
      <c r="BQ58" s="103">
        <f t="shared" si="564"/>
        <v>0</v>
      </c>
      <c r="BR58" s="91"/>
      <c r="BS58" s="103">
        <f t="shared" ref="BS58:BT58" si="565">BS59+BS60</f>
        <v>10000</v>
      </c>
      <c r="BT58" s="103">
        <f t="shared" si="565"/>
        <v>0</v>
      </c>
      <c r="BU58" s="91">
        <f t="shared" ref="BU58:BU60" si="566">BT58/BS58*100</f>
        <v>0</v>
      </c>
      <c r="BV58" s="103">
        <f t="shared" ref="BV58:BW58" si="567">BV59+BV60</f>
        <v>0</v>
      </c>
      <c r="BW58" s="103">
        <f t="shared" si="567"/>
        <v>0</v>
      </c>
      <c r="BX58" s="91"/>
      <c r="BY58" s="103">
        <f t="shared" ref="BY58:CI58" si="568">BY59+BY60</f>
        <v>0</v>
      </c>
      <c r="BZ58" s="103">
        <f t="shared" si="568"/>
        <v>0</v>
      </c>
      <c r="CA58" s="103">
        <f t="shared" si="568"/>
        <v>0</v>
      </c>
      <c r="CB58" s="103">
        <f t="shared" si="568"/>
        <v>0</v>
      </c>
      <c r="CC58" s="103">
        <f t="shared" si="568"/>
        <v>0</v>
      </c>
      <c r="CD58" s="103">
        <f t="shared" si="568"/>
        <v>0</v>
      </c>
      <c r="CE58" s="103">
        <f t="shared" si="568"/>
        <v>0</v>
      </c>
      <c r="CF58" s="103">
        <f t="shared" si="568"/>
        <v>0</v>
      </c>
      <c r="CG58" s="103">
        <f t="shared" si="568"/>
        <v>0</v>
      </c>
      <c r="CH58" s="103"/>
      <c r="CI58" s="103">
        <f t="shared" si="568"/>
        <v>0</v>
      </c>
      <c r="CJ58" s="91"/>
      <c r="CK58" s="103"/>
      <c r="CL58" s="103">
        <f t="shared" ref="CL58" si="569">CL59+CL60</f>
        <v>0</v>
      </c>
      <c r="CM58" s="91"/>
      <c r="CN58" s="103">
        <f t="shared" ref="CN58:CO58" si="570">CN59+CN60</f>
        <v>0</v>
      </c>
      <c r="CO58" s="103">
        <f t="shared" si="570"/>
        <v>0</v>
      </c>
      <c r="CP58" s="91"/>
      <c r="CQ58" s="103">
        <f t="shared" ref="CQ58:CR58" si="571">CQ59+CQ60</f>
        <v>0</v>
      </c>
      <c r="CR58" s="103">
        <f t="shared" si="571"/>
        <v>0</v>
      </c>
      <c r="CS58" s="91"/>
      <c r="CT58" s="103">
        <f t="shared" ref="CT58:CU58" si="572">CT59+CT60</f>
        <v>0</v>
      </c>
      <c r="CU58" s="103">
        <f t="shared" si="572"/>
        <v>0</v>
      </c>
      <c r="CV58" s="91"/>
      <c r="CW58" s="103">
        <f t="shared" ref="CW58:CX58" si="573">CW59+CW60</f>
        <v>260</v>
      </c>
      <c r="CX58" s="103">
        <f t="shared" si="573"/>
        <v>260</v>
      </c>
      <c r="CY58" s="91">
        <f t="shared" ref="CY58:CY59" si="574">CX58/CW58*100</f>
        <v>100</v>
      </c>
      <c r="CZ58" s="103">
        <f t="shared" ref="CZ58:DA58" si="575">CZ59+CZ60</f>
        <v>0</v>
      </c>
      <c r="DA58" s="103">
        <f t="shared" si="575"/>
        <v>0</v>
      </c>
      <c r="DB58" s="91"/>
      <c r="DC58" s="103">
        <f t="shared" ref="DC58:DD58" si="576">DC59+DC60</f>
        <v>0</v>
      </c>
      <c r="DD58" s="103">
        <f t="shared" si="576"/>
        <v>0</v>
      </c>
      <c r="DE58" s="91"/>
      <c r="DF58" s="103">
        <f t="shared" ref="DF58:DG58" si="577">DF59+DF60</f>
        <v>0</v>
      </c>
      <c r="DG58" s="103">
        <f t="shared" si="577"/>
        <v>0</v>
      </c>
      <c r="DH58" s="91"/>
      <c r="DI58" s="103">
        <f t="shared" ref="DI58:DJ58" si="578">DI59+DI60</f>
        <v>0</v>
      </c>
      <c r="DJ58" s="103">
        <f t="shared" si="578"/>
        <v>0</v>
      </c>
      <c r="DK58" s="91"/>
      <c r="DL58" s="103">
        <f t="shared" ref="DL58:DM58" si="579">DL59+DL60</f>
        <v>0</v>
      </c>
      <c r="DM58" s="103">
        <f t="shared" si="579"/>
        <v>0</v>
      </c>
      <c r="DN58" s="91"/>
      <c r="DO58" s="103">
        <f t="shared" ref="DO58:DP58" si="580">DO59+DO60</f>
        <v>0</v>
      </c>
      <c r="DP58" s="103">
        <f t="shared" si="580"/>
        <v>0</v>
      </c>
      <c r="DQ58" s="91"/>
      <c r="DR58" s="103">
        <f t="shared" ref="DR58:DS58" si="581">DR59+DR60</f>
        <v>0</v>
      </c>
      <c r="DS58" s="103">
        <f t="shared" si="581"/>
        <v>0</v>
      </c>
      <c r="DT58" s="91"/>
      <c r="DU58" s="103">
        <f t="shared" ref="DU58:DV58" si="582">DU59+DU60</f>
        <v>0</v>
      </c>
      <c r="DV58" s="103">
        <f t="shared" si="582"/>
        <v>0</v>
      </c>
      <c r="DW58" s="91"/>
      <c r="DX58" s="103">
        <f t="shared" ref="DX58:DY58" si="583">DX59+DX60</f>
        <v>0</v>
      </c>
      <c r="DY58" s="103">
        <f t="shared" si="583"/>
        <v>0</v>
      </c>
      <c r="DZ58" s="91"/>
      <c r="EA58" s="103">
        <f t="shared" ref="EA58:EB58" si="584">EA59+EA60</f>
        <v>0</v>
      </c>
      <c r="EB58" s="103">
        <f t="shared" si="584"/>
        <v>0</v>
      </c>
      <c r="EC58" s="91"/>
      <c r="ED58" s="103">
        <f t="shared" ref="ED58:EE58" si="585">ED59+ED60</f>
        <v>0</v>
      </c>
      <c r="EE58" s="103">
        <f t="shared" si="585"/>
        <v>0</v>
      </c>
      <c r="EF58" s="91"/>
      <c r="EG58" s="103">
        <f t="shared" ref="EG58:EH58" si="586">EG59+EG60</f>
        <v>0</v>
      </c>
      <c r="EH58" s="103">
        <f t="shared" si="586"/>
        <v>0</v>
      </c>
      <c r="EI58" s="91"/>
      <c r="EJ58" s="103">
        <f t="shared" ref="EJ58:EK58" si="587">EJ59+EJ60</f>
        <v>0</v>
      </c>
      <c r="EK58" s="103">
        <f t="shared" si="587"/>
        <v>0</v>
      </c>
      <c r="EL58" s="91"/>
      <c r="EM58" s="103">
        <f t="shared" ref="EM58:EN58" si="588">EM59+EM60</f>
        <v>0</v>
      </c>
      <c r="EN58" s="103">
        <f t="shared" si="588"/>
        <v>0</v>
      </c>
      <c r="EO58" s="91"/>
      <c r="EP58" s="103">
        <f t="shared" ref="EP58:EQ58" si="589">EP59+EP60</f>
        <v>0</v>
      </c>
      <c r="EQ58" s="103">
        <f t="shared" si="589"/>
        <v>0</v>
      </c>
      <c r="ER58" s="91"/>
    </row>
    <row r="59" spans="1:148" s="31" customFormat="1" ht="33" customHeight="1" x14ac:dyDescent="0.25">
      <c r="A59" s="145" t="s">
        <v>309</v>
      </c>
      <c r="B59" s="94">
        <f t="shared" si="93"/>
        <v>4738.5</v>
      </c>
      <c r="C59" s="94">
        <f t="shared" si="94"/>
        <v>4276.7333699999999</v>
      </c>
      <c r="D59" s="78">
        <f t="shared" si="46"/>
        <v>90.255004115226328</v>
      </c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4"/>
      <c r="Q59" s="78">
        <v>1003</v>
      </c>
      <c r="R59" s="78">
        <v>767.1</v>
      </c>
      <c r="S59" s="74">
        <f t="shared" si="185"/>
        <v>76.48055832502493</v>
      </c>
      <c r="T59" s="78">
        <v>241.5</v>
      </c>
      <c r="U59" s="78">
        <v>196.3</v>
      </c>
      <c r="V59" s="74">
        <f t="shared" si="87"/>
        <v>81.283643892339555</v>
      </c>
      <c r="W59" s="255">
        <v>1167</v>
      </c>
      <c r="X59" s="263">
        <v>1167</v>
      </c>
      <c r="Y59" s="74">
        <f t="shared" si="549"/>
        <v>100</v>
      </c>
      <c r="Z59" s="255">
        <v>567</v>
      </c>
      <c r="AA59" s="298">
        <v>386.33337</v>
      </c>
      <c r="AB59" s="74">
        <f t="shared" si="551"/>
        <v>68.13639682539683</v>
      </c>
      <c r="AC59" s="255"/>
      <c r="AD59" s="255"/>
      <c r="AE59" s="74"/>
      <c r="AF59" s="78"/>
      <c r="AG59" s="78"/>
      <c r="AH59" s="74"/>
      <c r="AI59" s="78"/>
      <c r="AJ59" s="78"/>
      <c r="AK59" s="74"/>
      <c r="AL59" s="78"/>
      <c r="AM59" s="78"/>
      <c r="AN59" s="74"/>
      <c r="AO59" s="255">
        <v>1500</v>
      </c>
      <c r="AP59" s="255">
        <v>1500</v>
      </c>
      <c r="AQ59" s="74">
        <f t="shared" si="555"/>
        <v>100</v>
      </c>
      <c r="AR59" s="255"/>
      <c r="AS59" s="255"/>
      <c r="AT59" s="74"/>
      <c r="AU59" s="255"/>
      <c r="AV59" s="255"/>
      <c r="AW59" s="74"/>
      <c r="AX59" s="255"/>
      <c r="AY59" s="255"/>
      <c r="AZ59" s="74"/>
      <c r="BA59" s="255"/>
      <c r="BB59" s="255"/>
      <c r="BC59" s="74"/>
      <c r="BD59" s="255"/>
      <c r="BE59" s="255"/>
      <c r="BF59" s="74"/>
      <c r="BG59" s="255"/>
      <c r="BH59" s="255"/>
      <c r="BI59" s="74"/>
      <c r="BJ59" s="255"/>
      <c r="BK59" s="255"/>
      <c r="BL59" s="74"/>
      <c r="BM59" s="255"/>
      <c r="BN59" s="255"/>
      <c r="BO59" s="74"/>
      <c r="BP59" s="255"/>
      <c r="BQ59" s="255"/>
      <c r="BR59" s="74"/>
      <c r="BS59" s="78"/>
      <c r="BT59" s="78"/>
      <c r="BU59" s="74"/>
      <c r="BV59" s="78"/>
      <c r="BW59" s="78"/>
      <c r="BX59" s="74"/>
      <c r="BY59" s="78"/>
      <c r="BZ59" s="78"/>
      <c r="CA59" s="74"/>
      <c r="CB59" s="78"/>
      <c r="CC59" s="78"/>
      <c r="CD59" s="74"/>
      <c r="CE59" s="78"/>
      <c r="CF59" s="78"/>
      <c r="CG59" s="74"/>
      <c r="CH59" s="78"/>
      <c r="CI59" s="78"/>
      <c r="CJ59" s="74"/>
      <c r="CK59" s="78"/>
      <c r="CL59" s="78"/>
      <c r="CM59" s="74"/>
      <c r="CN59" s="255"/>
      <c r="CO59" s="322"/>
      <c r="CP59" s="74"/>
      <c r="CQ59" s="255"/>
      <c r="CR59" s="322"/>
      <c r="CS59" s="74"/>
      <c r="CT59" s="255"/>
      <c r="CU59" s="255"/>
      <c r="CV59" s="74"/>
      <c r="CW59" s="255">
        <v>260</v>
      </c>
      <c r="CX59" s="255">
        <v>260</v>
      </c>
      <c r="CY59" s="74">
        <f t="shared" si="574"/>
        <v>100</v>
      </c>
      <c r="CZ59" s="255"/>
      <c r="DA59" s="255"/>
      <c r="DB59" s="74"/>
      <c r="DC59" s="255"/>
      <c r="DD59" s="255"/>
      <c r="DE59" s="74"/>
      <c r="DF59" s="255"/>
      <c r="DG59" s="255"/>
      <c r="DH59" s="74"/>
      <c r="DI59" s="255"/>
      <c r="DJ59" s="255"/>
      <c r="DK59" s="74"/>
      <c r="DL59" s="255"/>
      <c r="DM59" s="255"/>
      <c r="DN59" s="74"/>
      <c r="DO59" s="255"/>
      <c r="DP59" s="255"/>
      <c r="DQ59" s="74"/>
      <c r="DR59" s="255"/>
      <c r="DS59" s="255"/>
      <c r="DT59" s="74"/>
      <c r="DU59" s="255"/>
      <c r="DV59" s="255"/>
      <c r="DW59" s="74"/>
      <c r="DX59" s="255"/>
      <c r="DY59" s="255"/>
      <c r="DZ59" s="74"/>
      <c r="EA59" s="255"/>
      <c r="EB59" s="255"/>
      <c r="EC59" s="74"/>
      <c r="ED59" s="255"/>
      <c r="EE59" s="255"/>
      <c r="EF59" s="74"/>
      <c r="EG59" s="255"/>
      <c r="EH59" s="255"/>
      <c r="EI59" s="74"/>
      <c r="EJ59" s="255"/>
      <c r="EK59" s="255"/>
      <c r="EL59" s="74"/>
      <c r="EM59" s="255"/>
      <c r="EN59" s="255"/>
      <c r="EO59" s="74"/>
      <c r="EP59" s="255"/>
      <c r="EQ59" s="255"/>
      <c r="ER59" s="74"/>
    </row>
    <row r="60" spans="1:148" s="31" customFormat="1" ht="18" customHeight="1" x14ac:dyDescent="0.25">
      <c r="A60" s="43" t="s">
        <v>308</v>
      </c>
      <c r="B60" s="94">
        <f t="shared" si="93"/>
        <v>10000</v>
      </c>
      <c r="C60" s="94">
        <f t="shared" si="94"/>
        <v>0</v>
      </c>
      <c r="D60" s="94"/>
      <c r="E60" s="94"/>
      <c r="F60" s="94"/>
      <c r="G60" s="94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74"/>
      <c r="W60" s="110"/>
      <c r="X60" s="110"/>
      <c r="Y60" s="74"/>
      <c r="Z60" s="110"/>
      <c r="AA60" s="110"/>
      <c r="AB60" s="74"/>
      <c r="AC60" s="110"/>
      <c r="AD60" s="110"/>
      <c r="AE60" s="74"/>
      <c r="AF60" s="113"/>
      <c r="AG60" s="113"/>
      <c r="AH60" s="113"/>
      <c r="AI60" s="113"/>
      <c r="AJ60" s="113"/>
      <c r="AK60" s="113"/>
      <c r="AL60" s="113"/>
      <c r="AM60" s="113"/>
      <c r="AN60" s="113"/>
      <c r="AO60" s="110"/>
      <c r="AP60" s="110"/>
      <c r="AQ60" s="74"/>
      <c r="AR60" s="110"/>
      <c r="AS60" s="110"/>
      <c r="AT60" s="74"/>
      <c r="AU60" s="110"/>
      <c r="AV60" s="110"/>
      <c r="AW60" s="74"/>
      <c r="AX60" s="110"/>
      <c r="AY60" s="110"/>
      <c r="AZ60" s="74"/>
      <c r="BA60" s="110"/>
      <c r="BB60" s="110"/>
      <c r="BC60" s="74"/>
      <c r="BD60" s="110"/>
      <c r="BE60" s="110"/>
      <c r="BF60" s="74"/>
      <c r="BG60" s="110"/>
      <c r="BH60" s="110"/>
      <c r="BI60" s="74"/>
      <c r="BJ60" s="110"/>
      <c r="BK60" s="110"/>
      <c r="BL60" s="74"/>
      <c r="BM60" s="110"/>
      <c r="BN60" s="110"/>
      <c r="BO60" s="74"/>
      <c r="BP60" s="110"/>
      <c r="BQ60" s="110"/>
      <c r="BR60" s="74"/>
      <c r="BS60" s="74">
        <v>10000</v>
      </c>
      <c r="BT60" s="113"/>
      <c r="BU60" s="74">
        <f t="shared" si="566"/>
        <v>0</v>
      </c>
      <c r="BV60" s="74"/>
      <c r="BW60" s="113"/>
      <c r="BX60" s="74"/>
      <c r="BY60" s="113"/>
      <c r="BZ60" s="113"/>
      <c r="CA60" s="113"/>
      <c r="CB60" s="113"/>
      <c r="CC60" s="113"/>
      <c r="CD60" s="113"/>
      <c r="CE60" s="113"/>
      <c r="CF60" s="113"/>
      <c r="CG60" s="113"/>
      <c r="CH60" s="74"/>
      <c r="CI60" s="113"/>
      <c r="CJ60" s="74"/>
      <c r="CK60" s="74"/>
      <c r="CL60" s="113"/>
      <c r="CM60" s="74"/>
      <c r="CN60" s="110"/>
      <c r="CO60" s="110"/>
      <c r="CP60" s="74"/>
      <c r="CQ60" s="110"/>
      <c r="CR60" s="110"/>
      <c r="CS60" s="74"/>
      <c r="CT60" s="110"/>
      <c r="CU60" s="110"/>
      <c r="CV60" s="74"/>
      <c r="CW60" s="110"/>
      <c r="CX60" s="110"/>
      <c r="CY60" s="74"/>
      <c r="CZ60" s="110"/>
      <c r="DA60" s="110"/>
      <c r="DB60" s="74"/>
      <c r="DC60" s="110"/>
      <c r="DD60" s="110"/>
      <c r="DE60" s="74"/>
      <c r="DF60" s="110"/>
      <c r="DG60" s="110"/>
      <c r="DH60" s="74"/>
      <c r="DI60" s="110"/>
      <c r="DJ60" s="110"/>
      <c r="DK60" s="74"/>
      <c r="DL60" s="110"/>
      <c r="DM60" s="110"/>
      <c r="DN60" s="74"/>
      <c r="DO60" s="110"/>
      <c r="DP60" s="110"/>
      <c r="DQ60" s="74"/>
      <c r="DR60" s="110"/>
      <c r="DS60" s="110"/>
      <c r="DT60" s="74"/>
      <c r="DU60" s="110"/>
      <c r="DV60" s="110"/>
      <c r="DW60" s="74"/>
      <c r="DX60" s="110"/>
      <c r="DY60" s="110"/>
      <c r="DZ60" s="74"/>
      <c r="EA60" s="110"/>
      <c r="EB60" s="110"/>
      <c r="EC60" s="74"/>
      <c r="ED60" s="110"/>
      <c r="EE60" s="110"/>
      <c r="EF60" s="74"/>
      <c r="EG60" s="110"/>
      <c r="EH60" s="110"/>
      <c r="EI60" s="74"/>
      <c r="EJ60" s="110"/>
      <c r="EK60" s="110"/>
      <c r="EL60" s="74"/>
      <c r="EM60" s="110"/>
      <c r="EN60" s="110"/>
      <c r="EO60" s="74"/>
      <c r="EP60" s="110"/>
      <c r="EQ60" s="110"/>
      <c r="ER60" s="74"/>
    </row>
    <row r="61" spans="1:148" s="32" customFormat="1" ht="34.5" customHeight="1" x14ac:dyDescent="0.25">
      <c r="A61" s="148" t="s">
        <v>313</v>
      </c>
      <c r="B61" s="103">
        <f t="shared" si="93"/>
        <v>79458.200000000012</v>
      </c>
      <c r="C61" s="103">
        <f t="shared" si="94"/>
        <v>64511.907429999999</v>
      </c>
      <c r="D61" s="92">
        <f t="shared" si="46"/>
        <v>81.189741813934859</v>
      </c>
      <c r="E61" s="92">
        <f t="shared" ref="E61:AJ61" si="590">E62+E63</f>
        <v>1000</v>
      </c>
      <c r="F61" s="92">
        <f t="shared" si="590"/>
        <v>1000</v>
      </c>
      <c r="G61" s="92">
        <f t="shared" si="461"/>
        <v>100</v>
      </c>
      <c r="H61" s="92">
        <f t="shared" si="590"/>
        <v>0</v>
      </c>
      <c r="I61" s="92">
        <f t="shared" si="590"/>
        <v>0</v>
      </c>
      <c r="J61" s="92">
        <f t="shared" si="590"/>
        <v>0</v>
      </c>
      <c r="K61" s="92">
        <f t="shared" si="590"/>
        <v>0</v>
      </c>
      <c r="L61" s="92">
        <f t="shared" si="590"/>
        <v>0</v>
      </c>
      <c r="M61" s="92">
        <f t="shared" si="590"/>
        <v>0</v>
      </c>
      <c r="N61" s="92">
        <f t="shared" si="590"/>
        <v>50000</v>
      </c>
      <c r="O61" s="92">
        <f t="shared" si="590"/>
        <v>50000</v>
      </c>
      <c r="P61" s="92">
        <f t="shared" ref="P61" si="591">O61/N61*100</f>
        <v>100</v>
      </c>
      <c r="Q61" s="92">
        <f t="shared" si="590"/>
        <v>993.8</v>
      </c>
      <c r="R61" s="92">
        <f t="shared" si="590"/>
        <v>760.1</v>
      </c>
      <c r="S61" s="91">
        <f t="shared" si="185"/>
        <v>76.484202052726914</v>
      </c>
      <c r="T61" s="92">
        <f t="shared" si="590"/>
        <v>812.1</v>
      </c>
      <c r="U61" s="92">
        <f t="shared" si="590"/>
        <v>695.44119999999998</v>
      </c>
      <c r="V61" s="91">
        <f t="shared" si="87"/>
        <v>85.634921807659154</v>
      </c>
      <c r="W61" s="92">
        <f t="shared" ref="W61:X61" si="592">W62+W63</f>
        <v>2770.8</v>
      </c>
      <c r="X61" s="92">
        <f t="shared" si="592"/>
        <v>2299.47723</v>
      </c>
      <c r="Y61" s="91">
        <f t="shared" ref="Y61:Y62" si="593">X61/W61*100</f>
        <v>82.989650281507139</v>
      </c>
      <c r="Z61" s="92">
        <f t="shared" ref="Z61:AA61" si="594">Z62+Z63</f>
        <v>844</v>
      </c>
      <c r="AA61" s="92">
        <f t="shared" si="594"/>
        <v>719.38900000000001</v>
      </c>
      <c r="AB61" s="91">
        <f t="shared" ref="AB61:AB62" si="595">AA61/Z61*100</f>
        <v>85.23566350710901</v>
      </c>
      <c r="AC61" s="92">
        <f t="shared" ref="AC61:AD61" si="596">AC62+AC63</f>
        <v>0</v>
      </c>
      <c r="AD61" s="92">
        <f t="shared" si="596"/>
        <v>0</v>
      </c>
      <c r="AE61" s="91"/>
      <c r="AF61" s="92">
        <f t="shared" si="590"/>
        <v>0</v>
      </c>
      <c r="AG61" s="92">
        <f t="shared" si="590"/>
        <v>0</v>
      </c>
      <c r="AH61" s="92">
        <f t="shared" si="590"/>
        <v>0</v>
      </c>
      <c r="AI61" s="92">
        <f t="shared" si="590"/>
        <v>0</v>
      </c>
      <c r="AJ61" s="92">
        <f t="shared" si="590"/>
        <v>0</v>
      </c>
      <c r="AK61" s="92">
        <f t="shared" ref="AK61:AM61" si="597">AK62+AK63</f>
        <v>0</v>
      </c>
      <c r="AL61" s="92">
        <f t="shared" si="597"/>
        <v>0</v>
      </c>
      <c r="AM61" s="92">
        <f t="shared" si="597"/>
        <v>0</v>
      </c>
      <c r="AN61" s="91"/>
      <c r="AO61" s="92">
        <f t="shared" ref="AO61:AP61" si="598">AO62+AO63</f>
        <v>1100</v>
      </c>
      <c r="AP61" s="92">
        <f t="shared" si="598"/>
        <v>1100</v>
      </c>
      <c r="AQ61" s="91">
        <f t="shared" ref="AQ61:AQ62" si="599">AP61/AO61*100</f>
        <v>100</v>
      </c>
      <c r="AR61" s="92">
        <f t="shared" ref="AR61:AS61" si="600">AR62+AR63</f>
        <v>0</v>
      </c>
      <c r="AS61" s="92">
        <f t="shared" si="600"/>
        <v>0</v>
      </c>
      <c r="AT61" s="91"/>
      <c r="AU61" s="92">
        <f t="shared" ref="AU61:AV61" si="601">AU62+AU63</f>
        <v>0</v>
      </c>
      <c r="AV61" s="92">
        <f t="shared" si="601"/>
        <v>0</v>
      </c>
      <c r="AW61" s="91"/>
      <c r="AX61" s="92">
        <f t="shared" ref="AX61:AY61" si="602">AX62+AX63</f>
        <v>0</v>
      </c>
      <c r="AY61" s="92">
        <f t="shared" si="602"/>
        <v>0</v>
      </c>
      <c r="AZ61" s="91"/>
      <c r="BA61" s="92">
        <f t="shared" ref="BA61:BB61" si="603">BA62+BA63</f>
        <v>0</v>
      </c>
      <c r="BB61" s="92">
        <f t="shared" si="603"/>
        <v>0</v>
      </c>
      <c r="BC61" s="91"/>
      <c r="BD61" s="92">
        <f t="shared" ref="BD61:BE61" si="604">BD62+BD63</f>
        <v>0</v>
      </c>
      <c r="BE61" s="92">
        <f t="shared" si="604"/>
        <v>0</v>
      </c>
      <c r="BF61" s="91"/>
      <c r="BG61" s="92">
        <f t="shared" ref="BG61:BH61" si="605">BG62+BG63</f>
        <v>0</v>
      </c>
      <c r="BH61" s="92">
        <f t="shared" si="605"/>
        <v>0</v>
      </c>
      <c r="BI61" s="91"/>
      <c r="BJ61" s="92">
        <f t="shared" ref="BJ61:BK61" si="606">BJ62+BJ63</f>
        <v>0</v>
      </c>
      <c r="BK61" s="92">
        <f t="shared" si="606"/>
        <v>0</v>
      </c>
      <c r="BL61" s="91"/>
      <c r="BM61" s="92">
        <f t="shared" ref="BM61:BN61" si="607">BM62+BM63</f>
        <v>0</v>
      </c>
      <c r="BN61" s="92">
        <f t="shared" si="607"/>
        <v>0</v>
      </c>
      <c r="BO61" s="91"/>
      <c r="BP61" s="92">
        <f t="shared" ref="BP61:BQ61" si="608">BP62+BP63</f>
        <v>0</v>
      </c>
      <c r="BQ61" s="92">
        <f t="shared" si="608"/>
        <v>0</v>
      </c>
      <c r="BR61" s="91"/>
      <c r="BS61" s="92">
        <f t="shared" ref="BS61:BT61" si="609">BS62+BS63</f>
        <v>0</v>
      </c>
      <c r="BT61" s="92">
        <f t="shared" si="609"/>
        <v>0</v>
      </c>
      <c r="BU61" s="91"/>
      <c r="BV61" s="92">
        <f t="shared" ref="BV61:BW61" si="610">BV62+BV63</f>
        <v>0</v>
      </c>
      <c r="BW61" s="92">
        <f t="shared" si="610"/>
        <v>0</v>
      </c>
      <c r="BX61" s="91"/>
      <c r="BY61" s="92">
        <f t="shared" ref="BY61:CI61" si="611">BY62+BY63</f>
        <v>0</v>
      </c>
      <c r="BZ61" s="92">
        <f t="shared" si="611"/>
        <v>0</v>
      </c>
      <c r="CA61" s="92">
        <f t="shared" si="611"/>
        <v>0</v>
      </c>
      <c r="CB61" s="92">
        <f t="shared" si="611"/>
        <v>0</v>
      </c>
      <c r="CC61" s="92">
        <f t="shared" si="611"/>
        <v>0</v>
      </c>
      <c r="CD61" s="92">
        <f t="shared" si="611"/>
        <v>0</v>
      </c>
      <c r="CE61" s="92">
        <f t="shared" si="611"/>
        <v>0</v>
      </c>
      <c r="CF61" s="92">
        <f t="shared" si="611"/>
        <v>0</v>
      </c>
      <c r="CG61" s="92">
        <f t="shared" si="611"/>
        <v>0</v>
      </c>
      <c r="CH61" s="92"/>
      <c r="CI61" s="92">
        <f t="shared" si="611"/>
        <v>0</v>
      </c>
      <c r="CJ61" s="91"/>
      <c r="CK61" s="92"/>
      <c r="CL61" s="92">
        <f t="shared" ref="CL61" si="612">CL62+CL63</f>
        <v>0</v>
      </c>
      <c r="CM61" s="91"/>
      <c r="CN61" s="92">
        <f t="shared" ref="CN61:CO61" si="613">CN62+CN63</f>
        <v>0</v>
      </c>
      <c r="CO61" s="92">
        <f t="shared" si="613"/>
        <v>0</v>
      </c>
      <c r="CP61" s="91"/>
      <c r="CQ61" s="92">
        <f t="shared" ref="CQ61:CR61" si="614">CQ62+CQ63</f>
        <v>0</v>
      </c>
      <c r="CR61" s="92">
        <f t="shared" si="614"/>
        <v>0</v>
      </c>
      <c r="CS61" s="91"/>
      <c r="CT61" s="92">
        <f t="shared" ref="CT61:CU61" si="615">CT62+CT63</f>
        <v>40</v>
      </c>
      <c r="CU61" s="92">
        <f t="shared" si="615"/>
        <v>40</v>
      </c>
      <c r="CV61" s="91">
        <f t="shared" ref="CV61:CV62" si="616">CU61/CT61*100</f>
        <v>100</v>
      </c>
      <c r="CW61" s="92">
        <f t="shared" ref="CW61:CX61" si="617">CW62+CW63</f>
        <v>365</v>
      </c>
      <c r="CX61" s="92">
        <f t="shared" si="617"/>
        <v>365</v>
      </c>
      <c r="CY61" s="91">
        <f t="shared" ref="CY61:CY62" si="618">CX61/CW61*100</f>
        <v>100</v>
      </c>
      <c r="CZ61" s="92">
        <f t="shared" ref="CZ61:DA61" si="619">CZ62+CZ63</f>
        <v>0</v>
      </c>
      <c r="DA61" s="92">
        <f t="shared" si="619"/>
        <v>0</v>
      </c>
      <c r="DB61" s="91"/>
      <c r="DC61" s="92">
        <f t="shared" ref="DC61:DD61" si="620">DC62+DC63</f>
        <v>0</v>
      </c>
      <c r="DD61" s="92">
        <f t="shared" si="620"/>
        <v>0</v>
      </c>
      <c r="DE61" s="91"/>
      <c r="DF61" s="92">
        <f t="shared" ref="DF61:DG61" si="621">DF62+DF63</f>
        <v>0</v>
      </c>
      <c r="DG61" s="92">
        <f t="shared" si="621"/>
        <v>0</v>
      </c>
      <c r="DH61" s="91"/>
      <c r="DI61" s="92">
        <f t="shared" ref="DI61:DJ61" si="622">DI62+DI63</f>
        <v>0</v>
      </c>
      <c r="DJ61" s="92">
        <f t="shared" si="622"/>
        <v>0</v>
      </c>
      <c r="DK61" s="91"/>
      <c r="DL61" s="92">
        <f t="shared" ref="DL61:DM61" si="623">DL62+DL63</f>
        <v>0</v>
      </c>
      <c r="DM61" s="92">
        <f t="shared" si="623"/>
        <v>0</v>
      </c>
      <c r="DN61" s="91"/>
      <c r="DO61" s="92">
        <f t="shared" ref="DO61:DP61" si="624">DO62+DO63</f>
        <v>0</v>
      </c>
      <c r="DP61" s="92">
        <f t="shared" si="624"/>
        <v>0</v>
      </c>
      <c r="DQ61" s="91"/>
      <c r="DR61" s="92">
        <f t="shared" ref="DR61:DS61" si="625">DR62+DR63</f>
        <v>0</v>
      </c>
      <c r="DS61" s="92">
        <f t="shared" si="625"/>
        <v>0</v>
      </c>
      <c r="DT61" s="91"/>
      <c r="DU61" s="92">
        <f t="shared" ref="DU61:DV61" si="626">DU62+DU63</f>
        <v>18000</v>
      </c>
      <c r="DV61" s="92">
        <f t="shared" si="626"/>
        <v>4000</v>
      </c>
      <c r="DW61" s="91">
        <f t="shared" ref="DW61" si="627">DV61/DU61*100</f>
        <v>22.222222222222221</v>
      </c>
      <c r="DX61" s="92">
        <f t="shared" ref="DX61:DY61" si="628">DX62+DX63</f>
        <v>0</v>
      </c>
      <c r="DY61" s="92">
        <f t="shared" si="628"/>
        <v>0</v>
      </c>
      <c r="DZ61" s="91"/>
      <c r="EA61" s="92">
        <f t="shared" ref="EA61:EB61" si="629">EA62+EA63</f>
        <v>0</v>
      </c>
      <c r="EB61" s="92">
        <f t="shared" si="629"/>
        <v>0</v>
      </c>
      <c r="EC61" s="91"/>
      <c r="ED61" s="92">
        <f t="shared" ref="ED61:EE61" si="630">ED62+ED63</f>
        <v>3532.5</v>
      </c>
      <c r="EE61" s="92">
        <f t="shared" si="630"/>
        <v>3532.5</v>
      </c>
      <c r="EF61" s="91">
        <f>EE61/ED61*100</f>
        <v>100</v>
      </c>
      <c r="EG61" s="92">
        <f t="shared" ref="EG61:EH61" si="631">EG62+EG63</f>
        <v>0</v>
      </c>
      <c r="EH61" s="92">
        <f t="shared" si="631"/>
        <v>0</v>
      </c>
      <c r="EI61" s="91"/>
      <c r="EJ61" s="92">
        <f t="shared" ref="EJ61:EK61" si="632">EJ62+EJ63</f>
        <v>0</v>
      </c>
      <c r="EK61" s="92">
        <f t="shared" si="632"/>
        <v>0</v>
      </c>
      <c r="EL61" s="91"/>
      <c r="EM61" s="92">
        <f t="shared" ref="EM61:EN61" si="633">EM62+EM63</f>
        <v>0</v>
      </c>
      <c r="EN61" s="92">
        <f t="shared" si="633"/>
        <v>0</v>
      </c>
      <c r="EO61" s="91"/>
      <c r="EP61" s="92">
        <f t="shared" ref="EP61:EQ61" si="634">EP62+EP63</f>
        <v>0</v>
      </c>
      <c r="EQ61" s="92">
        <f t="shared" si="634"/>
        <v>0</v>
      </c>
      <c r="ER61" s="91"/>
    </row>
    <row r="62" spans="1:148" s="31" customFormat="1" ht="35.25" customHeight="1" x14ac:dyDescent="0.25">
      <c r="A62" s="145" t="s">
        <v>312</v>
      </c>
      <c r="B62" s="94">
        <f t="shared" si="93"/>
        <v>11458.2</v>
      </c>
      <c r="C62" s="94">
        <f t="shared" si="94"/>
        <v>10511.907429999999</v>
      </c>
      <c r="D62" s="78">
        <f t="shared" si="46"/>
        <v>91.741350561170151</v>
      </c>
      <c r="E62" s="78">
        <v>1000</v>
      </c>
      <c r="F62" s="78">
        <v>1000</v>
      </c>
      <c r="G62" s="78">
        <f t="shared" si="461"/>
        <v>100</v>
      </c>
      <c r="H62" s="78"/>
      <c r="I62" s="78"/>
      <c r="J62" s="78"/>
      <c r="K62" s="78"/>
      <c r="L62" s="78"/>
      <c r="M62" s="78"/>
      <c r="N62" s="78"/>
      <c r="O62" s="78"/>
      <c r="P62" s="78"/>
      <c r="Q62" s="78">
        <v>993.8</v>
      </c>
      <c r="R62" s="78">
        <v>760.1</v>
      </c>
      <c r="S62" s="74">
        <f t="shared" si="185"/>
        <v>76.484202052726914</v>
      </c>
      <c r="T62" s="78">
        <v>812.1</v>
      </c>
      <c r="U62" s="78">
        <v>695.44119999999998</v>
      </c>
      <c r="V62" s="74">
        <f t="shared" si="87"/>
        <v>85.634921807659154</v>
      </c>
      <c r="W62" s="255">
        <v>2770.8</v>
      </c>
      <c r="X62" s="264">
        <v>2299.47723</v>
      </c>
      <c r="Y62" s="74">
        <f t="shared" si="593"/>
        <v>82.989650281507139</v>
      </c>
      <c r="Z62" s="255">
        <v>844</v>
      </c>
      <c r="AA62" s="299">
        <v>719.38900000000001</v>
      </c>
      <c r="AB62" s="74">
        <f t="shared" si="595"/>
        <v>85.23566350710901</v>
      </c>
      <c r="AC62" s="255"/>
      <c r="AD62" s="255"/>
      <c r="AE62" s="74"/>
      <c r="AF62" s="78"/>
      <c r="AG62" s="78"/>
      <c r="AH62" s="74"/>
      <c r="AI62" s="78"/>
      <c r="AJ62" s="78"/>
      <c r="AK62" s="74"/>
      <c r="AL62" s="78"/>
      <c r="AM62" s="78"/>
      <c r="AN62" s="74"/>
      <c r="AO62" s="255">
        <v>1100</v>
      </c>
      <c r="AP62" s="255">
        <v>1100</v>
      </c>
      <c r="AQ62" s="74">
        <f t="shared" si="599"/>
        <v>100</v>
      </c>
      <c r="AR62" s="255"/>
      <c r="AS62" s="255"/>
      <c r="AT62" s="74"/>
      <c r="AU62" s="255"/>
      <c r="AV62" s="255"/>
      <c r="AW62" s="74"/>
      <c r="AX62" s="255"/>
      <c r="AY62" s="255"/>
      <c r="AZ62" s="74"/>
      <c r="BA62" s="255"/>
      <c r="BB62" s="255"/>
      <c r="BC62" s="74"/>
      <c r="BD62" s="255"/>
      <c r="BE62" s="255"/>
      <c r="BF62" s="74"/>
      <c r="BG62" s="255"/>
      <c r="BH62" s="255"/>
      <c r="BI62" s="74"/>
      <c r="BJ62" s="255"/>
      <c r="BK62" s="255"/>
      <c r="BL62" s="74"/>
      <c r="BM62" s="255"/>
      <c r="BN62" s="255"/>
      <c r="BO62" s="74"/>
      <c r="BP62" s="255"/>
      <c r="BQ62" s="255"/>
      <c r="BR62" s="74"/>
      <c r="BS62" s="78"/>
      <c r="BT62" s="78"/>
      <c r="BU62" s="74"/>
      <c r="BV62" s="78"/>
      <c r="BW62" s="78"/>
      <c r="BX62" s="74"/>
      <c r="BY62" s="78"/>
      <c r="BZ62" s="78"/>
      <c r="CA62" s="74"/>
      <c r="CB62" s="78"/>
      <c r="CC62" s="78"/>
      <c r="CD62" s="74"/>
      <c r="CE62" s="78"/>
      <c r="CF62" s="78"/>
      <c r="CG62" s="74"/>
      <c r="CH62" s="78"/>
      <c r="CI62" s="78"/>
      <c r="CJ62" s="74"/>
      <c r="CK62" s="78"/>
      <c r="CL62" s="78"/>
      <c r="CM62" s="74"/>
      <c r="CN62" s="255"/>
      <c r="CO62" s="322"/>
      <c r="CP62" s="74"/>
      <c r="CQ62" s="255"/>
      <c r="CR62" s="322"/>
      <c r="CS62" s="74"/>
      <c r="CT62" s="255">
        <v>40</v>
      </c>
      <c r="CU62" s="255">
        <v>40</v>
      </c>
      <c r="CV62" s="74">
        <f t="shared" si="616"/>
        <v>100</v>
      </c>
      <c r="CW62" s="255">
        <v>365</v>
      </c>
      <c r="CX62" s="255">
        <v>365</v>
      </c>
      <c r="CY62" s="74">
        <f t="shared" si="618"/>
        <v>100</v>
      </c>
      <c r="CZ62" s="255"/>
      <c r="DA62" s="255"/>
      <c r="DB62" s="74"/>
      <c r="DC62" s="255"/>
      <c r="DD62" s="255"/>
      <c r="DE62" s="74"/>
      <c r="DF62" s="255"/>
      <c r="DG62" s="255"/>
      <c r="DH62" s="74"/>
      <c r="DI62" s="255"/>
      <c r="DJ62" s="255"/>
      <c r="DK62" s="74"/>
      <c r="DL62" s="255"/>
      <c r="DM62" s="255"/>
      <c r="DN62" s="74"/>
      <c r="DO62" s="255"/>
      <c r="DP62" s="255"/>
      <c r="DQ62" s="74"/>
      <c r="DR62" s="255"/>
      <c r="DS62" s="255"/>
      <c r="DT62" s="74"/>
      <c r="DU62" s="255"/>
      <c r="DV62" s="255"/>
      <c r="DW62" s="74"/>
      <c r="DX62" s="255"/>
      <c r="DY62" s="255"/>
      <c r="DZ62" s="74"/>
      <c r="EA62" s="255"/>
      <c r="EB62" s="255"/>
      <c r="EC62" s="74"/>
      <c r="ED62" s="255">
        <v>3532.5</v>
      </c>
      <c r="EE62" s="255">
        <v>3532.5</v>
      </c>
      <c r="EF62" s="74">
        <f>EE62/ED62*100</f>
        <v>100</v>
      </c>
      <c r="EG62" s="255"/>
      <c r="EH62" s="255"/>
      <c r="EI62" s="74"/>
      <c r="EJ62" s="255"/>
      <c r="EK62" s="255"/>
      <c r="EL62" s="74"/>
      <c r="EM62" s="255"/>
      <c r="EN62" s="255"/>
      <c r="EO62" s="74"/>
      <c r="EP62" s="255"/>
      <c r="EQ62" s="255"/>
      <c r="ER62" s="74"/>
    </row>
    <row r="63" spans="1:148" s="31" customFormat="1" ht="15.75" x14ac:dyDescent="0.25">
      <c r="A63" s="43" t="s">
        <v>311</v>
      </c>
      <c r="B63" s="94">
        <f t="shared" si="93"/>
        <v>68000</v>
      </c>
      <c r="C63" s="94">
        <f t="shared" si="94"/>
        <v>54000</v>
      </c>
      <c r="D63" s="78">
        <f t="shared" si="46"/>
        <v>79.411764705882348</v>
      </c>
      <c r="E63" s="94"/>
      <c r="F63" s="94"/>
      <c r="G63" s="94"/>
      <c r="H63" s="113"/>
      <c r="I63" s="113"/>
      <c r="J63" s="113"/>
      <c r="K63" s="113"/>
      <c r="L63" s="113"/>
      <c r="M63" s="113"/>
      <c r="N63" s="78">
        <v>50000</v>
      </c>
      <c r="O63" s="78">
        <v>50000</v>
      </c>
      <c r="P63" s="78">
        <f>O63/N63*100</f>
        <v>100</v>
      </c>
      <c r="Q63" s="78"/>
      <c r="R63" s="78"/>
      <c r="S63" s="78"/>
      <c r="T63" s="78"/>
      <c r="U63" s="78"/>
      <c r="V63" s="74"/>
      <c r="W63" s="78"/>
      <c r="X63" s="78"/>
      <c r="Y63" s="74"/>
      <c r="Z63" s="78"/>
      <c r="AA63" s="78"/>
      <c r="AB63" s="74"/>
      <c r="AC63" s="78"/>
      <c r="AD63" s="78"/>
      <c r="AE63" s="74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4"/>
      <c r="AR63" s="78"/>
      <c r="AS63" s="78"/>
      <c r="AT63" s="74"/>
      <c r="AU63" s="78"/>
      <c r="AV63" s="78"/>
      <c r="AW63" s="74"/>
      <c r="AX63" s="78"/>
      <c r="AY63" s="78"/>
      <c r="AZ63" s="74"/>
      <c r="BA63" s="78"/>
      <c r="BB63" s="78"/>
      <c r="BC63" s="74"/>
      <c r="BD63" s="78"/>
      <c r="BE63" s="78"/>
      <c r="BF63" s="74"/>
      <c r="BG63" s="78"/>
      <c r="BH63" s="78"/>
      <c r="BI63" s="74"/>
      <c r="BJ63" s="78"/>
      <c r="BK63" s="78"/>
      <c r="BL63" s="74"/>
      <c r="BM63" s="78"/>
      <c r="BN63" s="78"/>
      <c r="BO63" s="74"/>
      <c r="BP63" s="78"/>
      <c r="BQ63" s="78"/>
      <c r="BR63" s="74"/>
      <c r="BS63" s="78"/>
      <c r="BT63" s="78"/>
      <c r="BU63" s="74"/>
      <c r="BV63" s="78"/>
      <c r="BW63" s="78"/>
      <c r="BX63" s="74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4"/>
      <c r="CK63" s="78"/>
      <c r="CL63" s="78"/>
      <c r="CM63" s="74"/>
      <c r="CN63" s="78"/>
      <c r="CO63" s="78"/>
      <c r="CP63" s="74"/>
      <c r="CQ63" s="78"/>
      <c r="CR63" s="78"/>
      <c r="CS63" s="74"/>
      <c r="CT63" s="78"/>
      <c r="CU63" s="78"/>
      <c r="CV63" s="74"/>
      <c r="CW63" s="78"/>
      <c r="CX63" s="78"/>
      <c r="CY63" s="74"/>
      <c r="CZ63" s="78"/>
      <c r="DA63" s="78"/>
      <c r="DB63" s="74"/>
      <c r="DC63" s="78"/>
      <c r="DD63" s="78"/>
      <c r="DE63" s="74"/>
      <c r="DF63" s="78"/>
      <c r="DG63" s="78"/>
      <c r="DH63" s="74"/>
      <c r="DI63" s="78"/>
      <c r="DJ63" s="78"/>
      <c r="DK63" s="74"/>
      <c r="DL63" s="78"/>
      <c r="DM63" s="78"/>
      <c r="DN63" s="74"/>
      <c r="DO63" s="78"/>
      <c r="DP63" s="78"/>
      <c r="DQ63" s="74"/>
      <c r="DR63" s="78"/>
      <c r="DS63" s="78"/>
      <c r="DT63" s="74"/>
      <c r="DU63" s="78">
        <v>18000</v>
      </c>
      <c r="DV63" s="78">
        <v>4000</v>
      </c>
      <c r="DW63" s="74">
        <f>DV63/DU63*100</f>
        <v>22.222222222222221</v>
      </c>
      <c r="DX63" s="78"/>
      <c r="DY63" s="78"/>
      <c r="DZ63" s="74"/>
      <c r="EA63" s="78"/>
      <c r="EB63" s="78"/>
      <c r="EC63" s="74"/>
      <c r="ED63" s="78"/>
      <c r="EE63" s="78"/>
      <c r="EF63" s="74"/>
      <c r="EG63" s="78"/>
      <c r="EH63" s="78"/>
      <c r="EI63" s="74"/>
      <c r="EJ63" s="78"/>
      <c r="EK63" s="78"/>
      <c r="EL63" s="74"/>
      <c r="EM63" s="78"/>
      <c r="EN63" s="78"/>
      <c r="EO63" s="74"/>
      <c r="EP63" s="78"/>
      <c r="EQ63" s="78"/>
      <c r="ER63" s="74"/>
    </row>
    <row r="64" spans="1:148" s="32" customFormat="1" ht="31.5" x14ac:dyDescent="0.25">
      <c r="A64" s="148" t="s">
        <v>317</v>
      </c>
      <c r="B64" s="103">
        <f t="shared" si="93"/>
        <v>26472.8004</v>
      </c>
      <c r="C64" s="103">
        <f t="shared" si="94"/>
        <v>10325.767100000001</v>
      </c>
      <c r="D64" s="92">
        <f t="shared" si="46"/>
        <v>39.005193798839663</v>
      </c>
      <c r="E64" s="92">
        <f t="shared" ref="E64:AJ64" si="635">E65+E66+E67</f>
        <v>5755</v>
      </c>
      <c r="F64" s="92">
        <f>F65+F66+F67</f>
        <v>5755</v>
      </c>
      <c r="G64" s="92">
        <f t="shared" si="461"/>
        <v>100</v>
      </c>
      <c r="H64" s="92">
        <f t="shared" si="635"/>
        <v>0</v>
      </c>
      <c r="I64" s="92">
        <f t="shared" si="635"/>
        <v>0</v>
      </c>
      <c r="J64" s="92">
        <f t="shared" si="635"/>
        <v>0</v>
      </c>
      <c r="K64" s="92">
        <f t="shared" si="635"/>
        <v>0</v>
      </c>
      <c r="L64" s="92">
        <f t="shared" si="635"/>
        <v>0</v>
      </c>
      <c r="M64" s="92">
        <f t="shared" si="635"/>
        <v>0</v>
      </c>
      <c r="N64" s="92">
        <f t="shared" si="635"/>
        <v>0</v>
      </c>
      <c r="O64" s="92">
        <f t="shared" si="635"/>
        <v>0</v>
      </c>
      <c r="P64" s="92">
        <f t="shared" si="635"/>
        <v>0</v>
      </c>
      <c r="Q64" s="92">
        <f t="shared" si="635"/>
        <v>1311.2</v>
      </c>
      <c r="R64" s="92">
        <f t="shared" si="635"/>
        <v>1002.8</v>
      </c>
      <c r="S64" s="91">
        <f t="shared" si="185"/>
        <v>76.479560707748618</v>
      </c>
      <c r="T64" s="92">
        <f t="shared" si="635"/>
        <v>288.3</v>
      </c>
      <c r="U64" s="92">
        <f t="shared" si="635"/>
        <v>288.3</v>
      </c>
      <c r="V64" s="91">
        <f t="shared" si="87"/>
        <v>100</v>
      </c>
      <c r="W64" s="92">
        <f t="shared" ref="W64:X64" si="636">W65+W66+W67</f>
        <v>1126</v>
      </c>
      <c r="X64" s="92">
        <f t="shared" si="636"/>
        <v>1126</v>
      </c>
      <c r="Y64" s="91">
        <f t="shared" ref="Y64:Y65" si="637">X64/W64*100</f>
        <v>100</v>
      </c>
      <c r="Z64" s="92">
        <f t="shared" ref="Z64:AA64" si="638">Z65+Z66+Z67</f>
        <v>422</v>
      </c>
      <c r="AA64" s="92">
        <f t="shared" si="638"/>
        <v>421.66669999999999</v>
      </c>
      <c r="AB64" s="91">
        <f t="shared" ref="AB64:AB65" si="639">AA64/Z64*100</f>
        <v>99.921018957345979</v>
      </c>
      <c r="AC64" s="92">
        <f t="shared" ref="AC64:AD64" si="640">AC65+AC66+AC67</f>
        <v>0</v>
      </c>
      <c r="AD64" s="92">
        <f t="shared" si="640"/>
        <v>0</v>
      </c>
      <c r="AE64" s="91"/>
      <c r="AF64" s="92">
        <f t="shared" si="635"/>
        <v>0</v>
      </c>
      <c r="AG64" s="92">
        <f t="shared" si="635"/>
        <v>0</v>
      </c>
      <c r="AH64" s="92">
        <f t="shared" si="635"/>
        <v>0</v>
      </c>
      <c r="AI64" s="92">
        <f t="shared" si="635"/>
        <v>0</v>
      </c>
      <c r="AJ64" s="92">
        <f t="shared" si="635"/>
        <v>0</v>
      </c>
      <c r="AK64" s="92">
        <f t="shared" ref="AK64:AM64" si="641">AK65+AK66+AK67</f>
        <v>0</v>
      </c>
      <c r="AL64" s="92">
        <f t="shared" si="641"/>
        <v>0</v>
      </c>
      <c r="AM64" s="92">
        <f t="shared" si="641"/>
        <v>0</v>
      </c>
      <c r="AN64" s="91"/>
      <c r="AO64" s="92">
        <f t="shared" ref="AO64:AP64" si="642">AO65+AO66+AO67</f>
        <v>1000</v>
      </c>
      <c r="AP64" s="92">
        <f t="shared" si="642"/>
        <v>1000</v>
      </c>
      <c r="AQ64" s="91">
        <f t="shared" ref="AQ64:AQ65" si="643">AP64/AO64*100</f>
        <v>100</v>
      </c>
      <c r="AR64" s="92">
        <f t="shared" ref="AR64:AS64" si="644">AR65+AR66+AR67</f>
        <v>0</v>
      </c>
      <c r="AS64" s="92">
        <f t="shared" si="644"/>
        <v>0</v>
      </c>
      <c r="AT64" s="91"/>
      <c r="AU64" s="92">
        <f t="shared" ref="AU64:AV64" si="645">AU65+AU66+AU67</f>
        <v>0</v>
      </c>
      <c r="AV64" s="92">
        <f t="shared" si="645"/>
        <v>0</v>
      </c>
      <c r="AW64" s="91"/>
      <c r="AX64" s="92">
        <f t="shared" ref="AX64:AY64" si="646">AX65+AX66+AX67</f>
        <v>0</v>
      </c>
      <c r="AY64" s="92">
        <f t="shared" si="646"/>
        <v>0</v>
      </c>
      <c r="AZ64" s="91"/>
      <c r="BA64" s="92">
        <f t="shared" ref="BA64:BB64" si="647">BA65+BA66+BA67</f>
        <v>0</v>
      </c>
      <c r="BB64" s="92">
        <f t="shared" si="647"/>
        <v>0</v>
      </c>
      <c r="BC64" s="91"/>
      <c r="BD64" s="92">
        <f t="shared" ref="BD64:BE64" si="648">BD65+BD66+BD67</f>
        <v>0</v>
      </c>
      <c r="BE64" s="92">
        <f t="shared" si="648"/>
        <v>0</v>
      </c>
      <c r="BF64" s="91"/>
      <c r="BG64" s="92">
        <f t="shared" ref="BG64:BH64" si="649">BG65+BG66+BG67</f>
        <v>452.00040000000001</v>
      </c>
      <c r="BH64" s="92">
        <f t="shared" si="649"/>
        <v>452.00040000000001</v>
      </c>
      <c r="BI64" s="91">
        <f>BH64/BG64*100</f>
        <v>100</v>
      </c>
      <c r="BJ64" s="92">
        <f t="shared" ref="BJ64:BK64" si="650">BJ65+BJ66+BJ67</f>
        <v>0</v>
      </c>
      <c r="BK64" s="92">
        <f t="shared" si="650"/>
        <v>0</v>
      </c>
      <c r="BL64" s="91"/>
      <c r="BM64" s="92">
        <f t="shared" ref="BM64:BN64" si="651">BM65+BM66+BM67</f>
        <v>0</v>
      </c>
      <c r="BN64" s="92">
        <f t="shared" si="651"/>
        <v>0</v>
      </c>
      <c r="BO64" s="91"/>
      <c r="BP64" s="92">
        <f t="shared" ref="BP64:BQ64" si="652">BP65+BP66+BP67</f>
        <v>0</v>
      </c>
      <c r="BQ64" s="92">
        <f t="shared" si="652"/>
        <v>0</v>
      </c>
      <c r="BR64" s="91"/>
      <c r="BS64" s="92">
        <f t="shared" ref="BS64:BT64" si="653">BS65+BS66+BS67</f>
        <v>10000</v>
      </c>
      <c r="BT64" s="92">
        <f t="shared" si="653"/>
        <v>0</v>
      </c>
      <c r="BU64" s="91">
        <f t="shared" ref="BU64:BU66" si="654">BT64/BS64*100</f>
        <v>0</v>
      </c>
      <c r="BV64" s="92">
        <f t="shared" ref="BV64:BW64" si="655">BV65+BV66+BV67</f>
        <v>0</v>
      </c>
      <c r="BW64" s="92">
        <f t="shared" si="655"/>
        <v>0</v>
      </c>
      <c r="BX64" s="91"/>
      <c r="BY64" s="92">
        <f t="shared" ref="BY64:CI64" si="656">BY65+BY66+BY67</f>
        <v>0</v>
      </c>
      <c r="BZ64" s="92">
        <f t="shared" si="656"/>
        <v>0</v>
      </c>
      <c r="CA64" s="92">
        <f t="shared" si="656"/>
        <v>0</v>
      </c>
      <c r="CB64" s="92">
        <f t="shared" si="656"/>
        <v>0</v>
      </c>
      <c r="CC64" s="92">
        <f t="shared" si="656"/>
        <v>0</v>
      </c>
      <c r="CD64" s="92">
        <f t="shared" si="656"/>
        <v>0</v>
      </c>
      <c r="CE64" s="92">
        <f t="shared" si="656"/>
        <v>0</v>
      </c>
      <c r="CF64" s="92">
        <f t="shared" si="656"/>
        <v>0</v>
      </c>
      <c r="CG64" s="92">
        <f t="shared" si="656"/>
        <v>0</v>
      </c>
      <c r="CH64" s="92"/>
      <c r="CI64" s="92">
        <f t="shared" si="656"/>
        <v>0</v>
      </c>
      <c r="CJ64" s="91"/>
      <c r="CK64" s="92"/>
      <c r="CL64" s="92">
        <f t="shared" ref="CL64" si="657">CL65+CL66+CL67</f>
        <v>0</v>
      </c>
      <c r="CM64" s="91"/>
      <c r="CN64" s="92">
        <f t="shared" ref="CN64:CO64" si="658">CN65+CN66+CN67</f>
        <v>0</v>
      </c>
      <c r="CO64" s="92">
        <f t="shared" si="658"/>
        <v>0</v>
      </c>
      <c r="CP64" s="91"/>
      <c r="CQ64" s="92">
        <f t="shared" ref="CQ64:CR64" si="659">CQ65+CQ66+CQ67</f>
        <v>0</v>
      </c>
      <c r="CR64" s="92">
        <f t="shared" si="659"/>
        <v>0</v>
      </c>
      <c r="CS64" s="91"/>
      <c r="CT64" s="92">
        <f t="shared" ref="CT64:CU64" si="660">CT65+CT66+CT67</f>
        <v>0</v>
      </c>
      <c r="CU64" s="92">
        <f t="shared" si="660"/>
        <v>0</v>
      </c>
      <c r="CV64" s="91"/>
      <c r="CW64" s="92">
        <f t="shared" ref="CW64:CX64" si="661">CW65+CW66+CW67</f>
        <v>280</v>
      </c>
      <c r="CX64" s="92">
        <f t="shared" si="661"/>
        <v>280</v>
      </c>
      <c r="CY64" s="91">
        <f t="shared" ref="CY64:CY65" si="662">CX64/CW64*100</f>
        <v>100</v>
      </c>
      <c r="CZ64" s="92">
        <f t="shared" ref="CZ64:DA64" si="663">CZ65+CZ66+CZ67</f>
        <v>0</v>
      </c>
      <c r="DA64" s="92">
        <f t="shared" si="663"/>
        <v>0</v>
      </c>
      <c r="DB64" s="91"/>
      <c r="DC64" s="92">
        <f t="shared" ref="DC64:DD64" si="664">DC65+DC66+DC67</f>
        <v>0</v>
      </c>
      <c r="DD64" s="92">
        <f t="shared" si="664"/>
        <v>0</v>
      </c>
      <c r="DE64" s="91"/>
      <c r="DF64" s="92">
        <f t="shared" ref="DF64:DG64" si="665">DF65+DF66+DF67</f>
        <v>0</v>
      </c>
      <c r="DG64" s="92">
        <f t="shared" si="665"/>
        <v>0</v>
      </c>
      <c r="DH64" s="91"/>
      <c r="DI64" s="92">
        <f t="shared" ref="DI64:DJ64" si="666">DI65+DI66+DI67</f>
        <v>0</v>
      </c>
      <c r="DJ64" s="92">
        <f t="shared" si="666"/>
        <v>0</v>
      </c>
      <c r="DK64" s="91"/>
      <c r="DL64" s="92">
        <f t="shared" ref="DL64:DM64" si="667">DL65+DL66+DL67</f>
        <v>0</v>
      </c>
      <c r="DM64" s="92">
        <f t="shared" si="667"/>
        <v>0</v>
      </c>
      <c r="DN64" s="91"/>
      <c r="DO64" s="92">
        <f t="shared" ref="DO64:DP64" si="668">DO65+DO66+DO67</f>
        <v>0</v>
      </c>
      <c r="DP64" s="92">
        <f t="shared" si="668"/>
        <v>0</v>
      </c>
      <c r="DQ64" s="91"/>
      <c r="DR64" s="92">
        <f t="shared" ref="DR64:DS64" si="669">DR65+DR66+DR67</f>
        <v>5838.3</v>
      </c>
      <c r="DS64" s="92">
        <f t="shared" si="669"/>
        <v>0</v>
      </c>
      <c r="DT64" s="91"/>
      <c r="DU64" s="92">
        <f t="shared" ref="DU64:DV64" si="670">DU65+DU66+DU67</f>
        <v>0</v>
      </c>
      <c r="DV64" s="92">
        <f t="shared" si="670"/>
        <v>0</v>
      </c>
      <c r="DW64" s="91"/>
      <c r="DX64" s="92">
        <f t="shared" ref="DX64:DY64" si="671">DX65+DX66+DX67</f>
        <v>0</v>
      </c>
      <c r="DY64" s="92">
        <f t="shared" si="671"/>
        <v>0</v>
      </c>
      <c r="DZ64" s="91"/>
      <c r="EA64" s="92">
        <f t="shared" ref="EA64:EB64" si="672">EA65+EA66+EA67</f>
        <v>0</v>
      </c>
      <c r="EB64" s="92">
        <f t="shared" si="672"/>
        <v>0</v>
      </c>
      <c r="EC64" s="91"/>
      <c r="ED64" s="92">
        <f t="shared" ref="ED64:EE64" si="673">ED65+ED66+ED67</f>
        <v>0</v>
      </c>
      <c r="EE64" s="92">
        <f t="shared" si="673"/>
        <v>0</v>
      </c>
      <c r="EF64" s="91"/>
      <c r="EG64" s="92">
        <f t="shared" ref="EG64:EH64" si="674">EG65+EG66+EG67</f>
        <v>0</v>
      </c>
      <c r="EH64" s="92">
        <f t="shared" si="674"/>
        <v>0</v>
      </c>
      <c r="EI64" s="91"/>
      <c r="EJ64" s="92">
        <f t="shared" ref="EJ64:EK64" si="675">EJ65+EJ66+EJ67</f>
        <v>0</v>
      </c>
      <c r="EK64" s="92">
        <f t="shared" si="675"/>
        <v>0</v>
      </c>
      <c r="EL64" s="91"/>
      <c r="EM64" s="92">
        <f t="shared" ref="EM64:EN64" si="676">EM65+EM66+EM67</f>
        <v>0</v>
      </c>
      <c r="EN64" s="92">
        <f t="shared" si="676"/>
        <v>0</v>
      </c>
      <c r="EO64" s="91"/>
      <c r="EP64" s="92">
        <f t="shared" ref="EP64:EQ64" si="677">EP65+EP66+EP67</f>
        <v>0</v>
      </c>
      <c r="EQ64" s="92">
        <f t="shared" si="677"/>
        <v>0</v>
      </c>
      <c r="ER64" s="91"/>
    </row>
    <row r="65" spans="1:148" s="31" customFormat="1" ht="31.5" x14ac:dyDescent="0.25">
      <c r="A65" s="145" t="s">
        <v>316</v>
      </c>
      <c r="B65" s="94">
        <f t="shared" si="93"/>
        <v>16472.8004</v>
      </c>
      <c r="C65" s="94">
        <f t="shared" si="94"/>
        <v>10325.767100000001</v>
      </c>
      <c r="D65" s="78">
        <f t="shared" si="46"/>
        <v>62.683738339960705</v>
      </c>
      <c r="E65" s="78">
        <v>5755</v>
      </c>
      <c r="F65" s="78">
        <v>5755</v>
      </c>
      <c r="G65" s="78">
        <f t="shared" si="461"/>
        <v>100</v>
      </c>
      <c r="H65" s="78"/>
      <c r="I65" s="78"/>
      <c r="J65" s="78"/>
      <c r="K65" s="78"/>
      <c r="L65" s="78"/>
      <c r="M65" s="78"/>
      <c r="N65" s="78"/>
      <c r="O65" s="78"/>
      <c r="P65" s="74"/>
      <c r="Q65" s="78">
        <v>1311.2</v>
      </c>
      <c r="R65" s="78">
        <v>1002.8</v>
      </c>
      <c r="S65" s="74">
        <f t="shared" si="185"/>
        <v>76.479560707748618</v>
      </c>
      <c r="T65" s="78">
        <v>288.3</v>
      </c>
      <c r="U65" s="78">
        <v>288.3</v>
      </c>
      <c r="V65" s="74">
        <f t="shared" si="87"/>
        <v>100</v>
      </c>
      <c r="W65" s="255">
        <v>1126</v>
      </c>
      <c r="X65" s="265">
        <v>1126</v>
      </c>
      <c r="Y65" s="74">
        <f t="shared" si="637"/>
        <v>100</v>
      </c>
      <c r="Z65" s="255">
        <v>422</v>
      </c>
      <c r="AA65" s="300">
        <v>421.66669999999999</v>
      </c>
      <c r="AB65" s="74">
        <f t="shared" si="639"/>
        <v>99.921018957345979</v>
      </c>
      <c r="AC65" s="255"/>
      <c r="AD65" s="255"/>
      <c r="AE65" s="74"/>
      <c r="AF65" s="78"/>
      <c r="AG65" s="78"/>
      <c r="AH65" s="74"/>
      <c r="AI65" s="78"/>
      <c r="AJ65" s="78"/>
      <c r="AK65" s="74"/>
      <c r="AL65" s="78"/>
      <c r="AM65" s="78"/>
      <c r="AN65" s="74"/>
      <c r="AO65" s="255">
        <v>1000</v>
      </c>
      <c r="AP65" s="255">
        <v>1000</v>
      </c>
      <c r="AQ65" s="74">
        <f t="shared" si="643"/>
        <v>100</v>
      </c>
      <c r="AR65" s="255"/>
      <c r="AS65" s="255"/>
      <c r="AT65" s="74"/>
      <c r="AU65" s="255"/>
      <c r="AV65" s="255"/>
      <c r="AW65" s="74"/>
      <c r="AX65" s="255"/>
      <c r="AY65" s="255"/>
      <c r="AZ65" s="74"/>
      <c r="BA65" s="255"/>
      <c r="BB65" s="255"/>
      <c r="BC65" s="74"/>
      <c r="BD65" s="255"/>
      <c r="BE65" s="255"/>
      <c r="BF65" s="74"/>
      <c r="BG65" s="255">
        <v>452.00040000000001</v>
      </c>
      <c r="BH65" s="255">
        <v>452.00040000000001</v>
      </c>
      <c r="BI65" s="74">
        <f>BH65/BG65*100</f>
        <v>100</v>
      </c>
      <c r="BJ65" s="255"/>
      <c r="BK65" s="255"/>
      <c r="BL65" s="74"/>
      <c r="BM65" s="255"/>
      <c r="BN65" s="255"/>
      <c r="BO65" s="74"/>
      <c r="BP65" s="255"/>
      <c r="BQ65" s="255"/>
      <c r="BR65" s="74"/>
      <c r="BS65" s="78"/>
      <c r="BT65" s="78"/>
      <c r="BU65" s="74"/>
      <c r="BV65" s="78"/>
      <c r="BW65" s="78"/>
      <c r="BX65" s="74"/>
      <c r="BY65" s="78"/>
      <c r="BZ65" s="78"/>
      <c r="CA65" s="74"/>
      <c r="CB65" s="78"/>
      <c r="CC65" s="78"/>
      <c r="CD65" s="74"/>
      <c r="CE65" s="78"/>
      <c r="CF65" s="78"/>
      <c r="CG65" s="74"/>
      <c r="CH65" s="78"/>
      <c r="CI65" s="78"/>
      <c r="CJ65" s="74"/>
      <c r="CK65" s="78"/>
      <c r="CL65" s="78"/>
      <c r="CM65" s="74"/>
      <c r="CN65" s="255"/>
      <c r="CO65" s="322"/>
      <c r="CP65" s="74"/>
      <c r="CQ65" s="255"/>
      <c r="CR65" s="322"/>
      <c r="CS65" s="74"/>
      <c r="CT65" s="255"/>
      <c r="CU65" s="255"/>
      <c r="CV65" s="74"/>
      <c r="CW65" s="255">
        <v>280</v>
      </c>
      <c r="CX65" s="255">
        <v>280</v>
      </c>
      <c r="CY65" s="74">
        <f t="shared" si="662"/>
        <v>100</v>
      </c>
      <c r="CZ65" s="255"/>
      <c r="DA65" s="255"/>
      <c r="DB65" s="74"/>
      <c r="DC65" s="255"/>
      <c r="DD65" s="255"/>
      <c r="DE65" s="74"/>
      <c r="DF65" s="255"/>
      <c r="DG65" s="255"/>
      <c r="DH65" s="74"/>
      <c r="DI65" s="255"/>
      <c r="DJ65" s="255"/>
      <c r="DK65" s="74"/>
      <c r="DL65" s="255"/>
      <c r="DM65" s="255"/>
      <c r="DN65" s="74"/>
      <c r="DO65" s="255"/>
      <c r="DP65" s="255"/>
      <c r="DQ65" s="74"/>
      <c r="DR65" s="255">
        <v>5838.3</v>
      </c>
      <c r="DS65" s="255"/>
      <c r="DT65" s="74"/>
      <c r="DU65" s="255"/>
      <c r="DV65" s="255"/>
      <c r="DW65" s="74"/>
      <c r="DX65" s="255"/>
      <c r="DY65" s="255"/>
      <c r="DZ65" s="74"/>
      <c r="EA65" s="255"/>
      <c r="EB65" s="255"/>
      <c r="EC65" s="74"/>
      <c r="ED65" s="255"/>
      <c r="EE65" s="255"/>
      <c r="EF65" s="74"/>
      <c r="EG65" s="255"/>
      <c r="EH65" s="255"/>
      <c r="EI65" s="74"/>
      <c r="EJ65" s="255"/>
      <c r="EK65" s="255"/>
      <c r="EL65" s="74"/>
      <c r="EM65" s="255"/>
      <c r="EN65" s="255"/>
      <c r="EO65" s="74"/>
      <c r="EP65" s="255"/>
      <c r="EQ65" s="255"/>
      <c r="ER65" s="74"/>
    </row>
    <row r="66" spans="1:148" s="31" customFormat="1" ht="15.75" x14ac:dyDescent="0.25">
      <c r="A66" s="43" t="s">
        <v>314</v>
      </c>
      <c r="B66" s="94">
        <f t="shared" si="93"/>
        <v>10000</v>
      </c>
      <c r="C66" s="94">
        <f t="shared" si="94"/>
        <v>0</v>
      </c>
      <c r="D66" s="94"/>
      <c r="E66" s="94"/>
      <c r="F66" s="94"/>
      <c r="G66" s="94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74"/>
      <c r="W66" s="110"/>
      <c r="X66" s="110"/>
      <c r="Y66" s="74"/>
      <c r="Z66" s="110"/>
      <c r="AA66" s="110"/>
      <c r="AB66" s="74"/>
      <c r="AC66" s="110"/>
      <c r="AD66" s="110"/>
      <c r="AE66" s="74"/>
      <c r="AF66" s="113"/>
      <c r="AG66" s="113"/>
      <c r="AH66" s="113"/>
      <c r="AI66" s="113"/>
      <c r="AJ66" s="113"/>
      <c r="AK66" s="113"/>
      <c r="AL66" s="113"/>
      <c r="AM66" s="113"/>
      <c r="AN66" s="113"/>
      <c r="AO66" s="110"/>
      <c r="AP66" s="110"/>
      <c r="AQ66" s="74"/>
      <c r="AR66" s="110"/>
      <c r="AS66" s="110"/>
      <c r="AT66" s="74"/>
      <c r="AU66" s="110"/>
      <c r="AV66" s="110"/>
      <c r="AW66" s="74"/>
      <c r="AX66" s="110"/>
      <c r="AY66" s="110"/>
      <c r="AZ66" s="74"/>
      <c r="BA66" s="110"/>
      <c r="BB66" s="110"/>
      <c r="BC66" s="74"/>
      <c r="BD66" s="110"/>
      <c r="BE66" s="110"/>
      <c r="BF66" s="74"/>
      <c r="BG66" s="110"/>
      <c r="BH66" s="110"/>
      <c r="BI66" s="74"/>
      <c r="BJ66" s="110"/>
      <c r="BK66" s="110"/>
      <c r="BL66" s="74"/>
      <c r="BM66" s="110"/>
      <c r="BN66" s="110"/>
      <c r="BO66" s="74"/>
      <c r="BP66" s="110"/>
      <c r="BQ66" s="110"/>
      <c r="BR66" s="74"/>
      <c r="BS66" s="74">
        <v>10000</v>
      </c>
      <c r="BT66" s="113"/>
      <c r="BU66" s="74">
        <f t="shared" si="654"/>
        <v>0</v>
      </c>
      <c r="BV66" s="74"/>
      <c r="BW66" s="113"/>
      <c r="BX66" s="74"/>
      <c r="BY66" s="113"/>
      <c r="BZ66" s="113"/>
      <c r="CA66" s="113"/>
      <c r="CB66" s="113"/>
      <c r="CC66" s="113"/>
      <c r="CD66" s="113"/>
      <c r="CE66" s="113"/>
      <c r="CF66" s="113"/>
      <c r="CG66" s="113"/>
      <c r="CH66" s="74"/>
      <c r="CI66" s="113"/>
      <c r="CJ66" s="74"/>
      <c r="CK66" s="74"/>
      <c r="CL66" s="113"/>
      <c r="CM66" s="74"/>
      <c r="CN66" s="110"/>
      <c r="CO66" s="110"/>
      <c r="CP66" s="74"/>
      <c r="CQ66" s="110"/>
      <c r="CR66" s="110"/>
      <c r="CS66" s="74"/>
      <c r="CT66" s="110"/>
      <c r="CU66" s="110"/>
      <c r="CV66" s="74"/>
      <c r="CW66" s="110"/>
      <c r="CX66" s="110"/>
      <c r="CY66" s="74"/>
      <c r="CZ66" s="110"/>
      <c r="DA66" s="110"/>
      <c r="DB66" s="74"/>
      <c r="DC66" s="110"/>
      <c r="DD66" s="110"/>
      <c r="DE66" s="74"/>
      <c r="DF66" s="110"/>
      <c r="DG66" s="110"/>
      <c r="DH66" s="74"/>
      <c r="DI66" s="110"/>
      <c r="DJ66" s="110"/>
      <c r="DK66" s="74"/>
      <c r="DL66" s="110"/>
      <c r="DM66" s="110"/>
      <c r="DN66" s="74"/>
      <c r="DO66" s="110"/>
      <c r="DP66" s="110"/>
      <c r="DQ66" s="74"/>
      <c r="DR66" s="110"/>
      <c r="DS66" s="110"/>
      <c r="DT66" s="74"/>
      <c r="DU66" s="110"/>
      <c r="DV66" s="110"/>
      <c r="DW66" s="74"/>
      <c r="DX66" s="110"/>
      <c r="DY66" s="110"/>
      <c r="DZ66" s="74"/>
      <c r="EA66" s="110"/>
      <c r="EB66" s="110"/>
      <c r="EC66" s="74"/>
      <c r="ED66" s="110"/>
      <c r="EE66" s="110"/>
      <c r="EF66" s="74"/>
      <c r="EG66" s="110"/>
      <c r="EH66" s="110"/>
      <c r="EI66" s="74"/>
      <c r="EJ66" s="110"/>
      <c r="EK66" s="110"/>
      <c r="EL66" s="74"/>
      <c r="EM66" s="110"/>
      <c r="EN66" s="110"/>
      <c r="EO66" s="74"/>
      <c r="EP66" s="110"/>
      <c r="EQ66" s="110"/>
      <c r="ER66" s="74"/>
    </row>
    <row r="67" spans="1:148" s="31" customFormat="1" ht="15.75" x14ac:dyDescent="0.25">
      <c r="A67" s="43" t="s">
        <v>315</v>
      </c>
      <c r="B67" s="94">
        <f t="shared" si="93"/>
        <v>0</v>
      </c>
      <c r="C67" s="94">
        <f t="shared" si="94"/>
        <v>0</v>
      </c>
      <c r="D67" s="94"/>
      <c r="E67" s="94"/>
      <c r="F67" s="94"/>
      <c r="G67" s="94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74"/>
      <c r="W67" s="110"/>
      <c r="X67" s="110"/>
      <c r="Y67" s="74"/>
      <c r="Z67" s="110"/>
      <c r="AA67" s="110"/>
      <c r="AB67" s="74"/>
      <c r="AC67" s="110"/>
      <c r="AD67" s="110"/>
      <c r="AE67" s="74"/>
      <c r="AF67" s="113"/>
      <c r="AG67" s="113"/>
      <c r="AH67" s="113"/>
      <c r="AI67" s="113"/>
      <c r="AJ67" s="113"/>
      <c r="AK67" s="113"/>
      <c r="AL67" s="113"/>
      <c r="AM67" s="113"/>
      <c r="AN67" s="113"/>
      <c r="AO67" s="110"/>
      <c r="AP67" s="110"/>
      <c r="AQ67" s="74"/>
      <c r="AR67" s="110"/>
      <c r="AS67" s="110"/>
      <c r="AT67" s="74"/>
      <c r="AU67" s="110"/>
      <c r="AV67" s="110"/>
      <c r="AW67" s="74"/>
      <c r="AX67" s="110"/>
      <c r="AY67" s="110"/>
      <c r="AZ67" s="74"/>
      <c r="BA67" s="110"/>
      <c r="BB67" s="110"/>
      <c r="BC67" s="74"/>
      <c r="BD67" s="110"/>
      <c r="BE67" s="110"/>
      <c r="BF67" s="74"/>
      <c r="BG67" s="110"/>
      <c r="BH67" s="110"/>
      <c r="BI67" s="74"/>
      <c r="BJ67" s="110"/>
      <c r="BK67" s="110"/>
      <c r="BL67" s="74"/>
      <c r="BM67" s="110"/>
      <c r="BN67" s="110"/>
      <c r="BO67" s="74"/>
      <c r="BP67" s="110"/>
      <c r="BQ67" s="110"/>
      <c r="BR67" s="74"/>
      <c r="BS67" s="113"/>
      <c r="BT67" s="113"/>
      <c r="BU67" s="74"/>
      <c r="BV67" s="113"/>
      <c r="BW67" s="113"/>
      <c r="BX67" s="74"/>
      <c r="BY67" s="113"/>
      <c r="BZ67" s="113"/>
      <c r="CA67" s="113"/>
      <c r="CB67" s="113"/>
      <c r="CC67" s="113"/>
      <c r="CD67" s="113"/>
      <c r="CE67" s="113"/>
      <c r="CF67" s="113"/>
      <c r="CG67" s="113"/>
      <c r="CH67" s="113"/>
      <c r="CI67" s="113"/>
      <c r="CJ67" s="74"/>
      <c r="CK67" s="113"/>
      <c r="CL67" s="113"/>
      <c r="CM67" s="74"/>
      <c r="CN67" s="110"/>
      <c r="CO67" s="110"/>
      <c r="CP67" s="74"/>
      <c r="CQ67" s="110"/>
      <c r="CR67" s="110"/>
      <c r="CS67" s="74"/>
      <c r="CT67" s="110"/>
      <c r="CU67" s="110"/>
      <c r="CV67" s="74"/>
      <c r="CW67" s="110"/>
      <c r="CX67" s="110"/>
      <c r="CY67" s="74"/>
      <c r="CZ67" s="110"/>
      <c r="DA67" s="110"/>
      <c r="DB67" s="74"/>
      <c r="DC67" s="110"/>
      <c r="DD67" s="110"/>
      <c r="DE67" s="74"/>
      <c r="DF67" s="110"/>
      <c r="DG67" s="110"/>
      <c r="DH67" s="74"/>
      <c r="DI67" s="110"/>
      <c r="DJ67" s="110"/>
      <c r="DK67" s="74"/>
      <c r="DL67" s="110"/>
      <c r="DM67" s="110"/>
      <c r="DN67" s="74"/>
      <c r="DO67" s="110"/>
      <c r="DP67" s="110"/>
      <c r="DQ67" s="74"/>
      <c r="DR67" s="110"/>
      <c r="DS67" s="110"/>
      <c r="DT67" s="74"/>
      <c r="DU67" s="110"/>
      <c r="DV67" s="110"/>
      <c r="DW67" s="74"/>
      <c r="DX67" s="110"/>
      <c r="DY67" s="110"/>
      <c r="DZ67" s="74"/>
      <c r="EA67" s="110"/>
      <c r="EB67" s="110"/>
      <c r="EC67" s="74"/>
      <c r="ED67" s="110"/>
      <c r="EE67" s="110"/>
      <c r="EF67" s="74"/>
      <c r="EG67" s="110"/>
      <c r="EH67" s="110"/>
      <c r="EI67" s="74"/>
      <c r="EJ67" s="110"/>
      <c r="EK67" s="110"/>
      <c r="EL67" s="74"/>
      <c r="EM67" s="110"/>
      <c r="EN67" s="110"/>
      <c r="EO67" s="74"/>
      <c r="EP67" s="110"/>
      <c r="EQ67" s="110"/>
      <c r="ER67" s="74"/>
    </row>
    <row r="68" spans="1:148" s="32" customFormat="1" ht="31.5" x14ac:dyDescent="0.25">
      <c r="A68" s="148" t="s">
        <v>321</v>
      </c>
      <c r="B68" s="103">
        <f t="shared" si="93"/>
        <v>9540.1</v>
      </c>
      <c r="C68" s="103">
        <f t="shared" si="94"/>
        <v>9228.7999999999993</v>
      </c>
      <c r="D68" s="92">
        <f t="shared" si="46"/>
        <v>96.736931478705671</v>
      </c>
      <c r="E68" s="92">
        <f t="shared" ref="E68:AJ68" si="678">E69+E70+E71</f>
        <v>0</v>
      </c>
      <c r="F68" s="92">
        <f t="shared" si="678"/>
        <v>0</v>
      </c>
      <c r="G68" s="92">
        <f t="shared" si="678"/>
        <v>0</v>
      </c>
      <c r="H68" s="92">
        <f t="shared" si="678"/>
        <v>0</v>
      </c>
      <c r="I68" s="92">
        <f t="shared" si="678"/>
        <v>0</v>
      </c>
      <c r="J68" s="92">
        <f t="shared" si="678"/>
        <v>0</v>
      </c>
      <c r="K68" s="92">
        <f t="shared" si="678"/>
        <v>0</v>
      </c>
      <c r="L68" s="92">
        <f t="shared" si="678"/>
        <v>0</v>
      </c>
      <c r="M68" s="92">
        <f t="shared" si="678"/>
        <v>0</v>
      </c>
      <c r="N68" s="92">
        <f t="shared" si="678"/>
        <v>0</v>
      </c>
      <c r="O68" s="92">
        <f t="shared" si="678"/>
        <v>0</v>
      </c>
      <c r="P68" s="92">
        <f t="shared" si="678"/>
        <v>0</v>
      </c>
      <c r="Q68" s="92">
        <f t="shared" si="678"/>
        <v>1323.8</v>
      </c>
      <c r="R68" s="92">
        <f t="shared" si="678"/>
        <v>1012.5</v>
      </c>
      <c r="S68" s="91">
        <f t="shared" si="185"/>
        <v>76.484363196857529</v>
      </c>
      <c r="T68" s="92">
        <f t="shared" si="678"/>
        <v>417.6</v>
      </c>
      <c r="U68" s="92">
        <f t="shared" si="678"/>
        <v>417.6</v>
      </c>
      <c r="V68" s="91">
        <f t="shared" si="87"/>
        <v>100</v>
      </c>
      <c r="W68" s="92">
        <f t="shared" ref="W68:X68" si="679">W69+W70+W71</f>
        <v>2047.7</v>
      </c>
      <c r="X68" s="92">
        <f t="shared" si="679"/>
        <v>2047.7</v>
      </c>
      <c r="Y68" s="91">
        <f t="shared" ref="Y68:Y69" si="680">X68/W68*100</f>
        <v>100</v>
      </c>
      <c r="Z68" s="92">
        <f t="shared" ref="Z68:AA68" si="681">Z69+Z70+Z71</f>
        <v>726</v>
      </c>
      <c r="AA68" s="92">
        <f t="shared" si="681"/>
        <v>726</v>
      </c>
      <c r="AB68" s="91">
        <f t="shared" ref="AB68:AB69" si="682">AA68/Z68*100</f>
        <v>100</v>
      </c>
      <c r="AC68" s="92">
        <f t="shared" ref="AC68:AD68" si="683">AC69+AC70+AC71</f>
        <v>0</v>
      </c>
      <c r="AD68" s="92">
        <f t="shared" si="683"/>
        <v>0</v>
      </c>
      <c r="AE68" s="91"/>
      <c r="AF68" s="92">
        <f t="shared" si="678"/>
        <v>0</v>
      </c>
      <c r="AG68" s="92">
        <f t="shared" si="678"/>
        <v>0</v>
      </c>
      <c r="AH68" s="92">
        <f t="shared" si="678"/>
        <v>0</v>
      </c>
      <c r="AI68" s="92">
        <f t="shared" si="678"/>
        <v>0</v>
      </c>
      <c r="AJ68" s="92">
        <f t="shared" si="678"/>
        <v>0</v>
      </c>
      <c r="AK68" s="92">
        <f t="shared" ref="AK68:AM68" si="684">AK69+AK70+AK71</f>
        <v>0</v>
      </c>
      <c r="AL68" s="92">
        <f t="shared" si="684"/>
        <v>0</v>
      </c>
      <c r="AM68" s="92">
        <f t="shared" si="684"/>
        <v>0</v>
      </c>
      <c r="AN68" s="91"/>
      <c r="AO68" s="92">
        <f t="shared" ref="AO68:AP68" si="685">AO69+AO70+AO71</f>
        <v>3500</v>
      </c>
      <c r="AP68" s="92">
        <f t="shared" si="685"/>
        <v>3500</v>
      </c>
      <c r="AQ68" s="91">
        <f t="shared" ref="AQ68:AQ70" si="686">AP68/AO68*100</f>
        <v>100</v>
      </c>
      <c r="AR68" s="92">
        <f t="shared" ref="AR68:AS68" si="687">AR69+AR70+AR71</f>
        <v>0</v>
      </c>
      <c r="AS68" s="92">
        <f t="shared" si="687"/>
        <v>0</v>
      </c>
      <c r="AT68" s="91"/>
      <c r="AU68" s="92">
        <f t="shared" ref="AU68:AV68" si="688">AU69+AU70+AU71</f>
        <v>0</v>
      </c>
      <c r="AV68" s="92">
        <f t="shared" si="688"/>
        <v>0</v>
      </c>
      <c r="AW68" s="91"/>
      <c r="AX68" s="92">
        <f t="shared" ref="AX68:AY68" si="689">AX69+AX70+AX71</f>
        <v>0</v>
      </c>
      <c r="AY68" s="92">
        <f t="shared" si="689"/>
        <v>0</v>
      </c>
      <c r="AZ68" s="91"/>
      <c r="BA68" s="92">
        <f t="shared" ref="BA68:BB68" si="690">BA69+BA70+BA71</f>
        <v>0</v>
      </c>
      <c r="BB68" s="92">
        <f t="shared" si="690"/>
        <v>0</v>
      </c>
      <c r="BC68" s="91"/>
      <c r="BD68" s="92">
        <f t="shared" ref="BD68:BE68" si="691">BD69+BD70+BD71</f>
        <v>0</v>
      </c>
      <c r="BE68" s="92">
        <f t="shared" si="691"/>
        <v>0</v>
      </c>
      <c r="BF68" s="91"/>
      <c r="BG68" s="92">
        <f t="shared" ref="BG68:BH68" si="692">BG69+BG70+BG71</f>
        <v>0</v>
      </c>
      <c r="BH68" s="92">
        <f t="shared" si="692"/>
        <v>0</v>
      </c>
      <c r="BI68" s="91"/>
      <c r="BJ68" s="92">
        <f t="shared" ref="BJ68:BK68" si="693">BJ69+BJ70+BJ71</f>
        <v>0</v>
      </c>
      <c r="BK68" s="92">
        <f t="shared" si="693"/>
        <v>0</v>
      </c>
      <c r="BL68" s="91"/>
      <c r="BM68" s="92">
        <f t="shared" ref="BM68:BN68" si="694">BM69+BM70+BM71</f>
        <v>0</v>
      </c>
      <c r="BN68" s="92">
        <f t="shared" si="694"/>
        <v>0</v>
      </c>
      <c r="BO68" s="91"/>
      <c r="BP68" s="92">
        <f t="shared" ref="BP68:BQ68" si="695">BP69+BP70+BP71</f>
        <v>0</v>
      </c>
      <c r="BQ68" s="92">
        <f t="shared" si="695"/>
        <v>0</v>
      </c>
      <c r="BR68" s="91"/>
      <c r="BS68" s="92">
        <f t="shared" ref="BS68:BT68" si="696">BS69+BS70+BS71</f>
        <v>0</v>
      </c>
      <c r="BT68" s="92">
        <f t="shared" si="696"/>
        <v>0</v>
      </c>
      <c r="BU68" s="91"/>
      <c r="BV68" s="92">
        <f t="shared" ref="BV68:BW68" si="697">BV69+BV70+BV71</f>
        <v>0</v>
      </c>
      <c r="BW68" s="92">
        <f t="shared" si="697"/>
        <v>0</v>
      </c>
      <c r="BX68" s="91"/>
      <c r="BY68" s="92">
        <f t="shared" ref="BY68:CI68" si="698">BY69+BY70+BY71</f>
        <v>0</v>
      </c>
      <c r="BZ68" s="92">
        <f t="shared" si="698"/>
        <v>0</v>
      </c>
      <c r="CA68" s="92">
        <f t="shared" si="698"/>
        <v>0</v>
      </c>
      <c r="CB68" s="92">
        <f t="shared" si="698"/>
        <v>0</v>
      </c>
      <c r="CC68" s="92">
        <f t="shared" si="698"/>
        <v>0</v>
      </c>
      <c r="CD68" s="92">
        <f t="shared" si="698"/>
        <v>0</v>
      </c>
      <c r="CE68" s="92">
        <f t="shared" si="698"/>
        <v>0</v>
      </c>
      <c r="CF68" s="92">
        <f t="shared" si="698"/>
        <v>0</v>
      </c>
      <c r="CG68" s="92">
        <f t="shared" si="698"/>
        <v>0</v>
      </c>
      <c r="CH68" s="92"/>
      <c r="CI68" s="92">
        <f t="shared" si="698"/>
        <v>0</v>
      </c>
      <c r="CJ68" s="91"/>
      <c r="CK68" s="92"/>
      <c r="CL68" s="92">
        <f t="shared" ref="CL68" si="699">CL69+CL70+CL71</f>
        <v>0</v>
      </c>
      <c r="CM68" s="91"/>
      <c r="CN68" s="92">
        <f t="shared" ref="CN68:CO68" si="700">CN69+CN70+CN71</f>
        <v>0</v>
      </c>
      <c r="CO68" s="92">
        <f t="shared" si="700"/>
        <v>0</v>
      </c>
      <c r="CP68" s="91"/>
      <c r="CQ68" s="92">
        <f t="shared" ref="CQ68:CR68" si="701">CQ69+CQ70+CQ71</f>
        <v>0</v>
      </c>
      <c r="CR68" s="92">
        <f t="shared" si="701"/>
        <v>0</v>
      </c>
      <c r="CS68" s="91"/>
      <c r="CT68" s="92">
        <f t="shared" ref="CT68:CU68" si="702">CT69+CT70+CT71</f>
        <v>0</v>
      </c>
      <c r="CU68" s="92">
        <f t="shared" si="702"/>
        <v>0</v>
      </c>
      <c r="CV68" s="91"/>
      <c r="CW68" s="92">
        <f t="shared" ref="CW68:CX68" si="703">CW69+CW70+CW71</f>
        <v>525</v>
      </c>
      <c r="CX68" s="92">
        <f t="shared" si="703"/>
        <v>525</v>
      </c>
      <c r="CY68" s="91">
        <f t="shared" ref="CY68" si="704">CX68/CW68*100</f>
        <v>100</v>
      </c>
      <c r="CZ68" s="92">
        <f t="shared" ref="CZ68:DA68" si="705">CZ69+CZ70+CZ71</f>
        <v>0</v>
      </c>
      <c r="DA68" s="92">
        <f t="shared" si="705"/>
        <v>0</v>
      </c>
      <c r="DB68" s="91"/>
      <c r="DC68" s="92">
        <f t="shared" ref="DC68:DD68" si="706">DC69+DC70+DC71</f>
        <v>0</v>
      </c>
      <c r="DD68" s="92">
        <f t="shared" si="706"/>
        <v>0</v>
      </c>
      <c r="DE68" s="91"/>
      <c r="DF68" s="92">
        <f t="shared" ref="DF68:DG68" si="707">DF69+DF70+DF71</f>
        <v>0</v>
      </c>
      <c r="DG68" s="92">
        <f t="shared" si="707"/>
        <v>0</v>
      </c>
      <c r="DH68" s="91"/>
      <c r="DI68" s="92">
        <f t="shared" ref="DI68:DJ68" si="708">DI69+DI70+DI71</f>
        <v>0</v>
      </c>
      <c r="DJ68" s="92">
        <f t="shared" si="708"/>
        <v>0</v>
      </c>
      <c r="DK68" s="91"/>
      <c r="DL68" s="92">
        <f t="shared" ref="DL68:DM68" si="709">DL69+DL70+DL71</f>
        <v>0</v>
      </c>
      <c r="DM68" s="92">
        <f t="shared" si="709"/>
        <v>0</v>
      </c>
      <c r="DN68" s="91"/>
      <c r="DO68" s="92">
        <f t="shared" ref="DO68:DP68" si="710">DO69+DO70+DO71</f>
        <v>0</v>
      </c>
      <c r="DP68" s="92">
        <f t="shared" si="710"/>
        <v>0</v>
      </c>
      <c r="DQ68" s="91"/>
      <c r="DR68" s="92">
        <f t="shared" ref="DR68:DS68" si="711">DR69+DR70+DR71</f>
        <v>0</v>
      </c>
      <c r="DS68" s="92">
        <f t="shared" si="711"/>
        <v>0</v>
      </c>
      <c r="DT68" s="91"/>
      <c r="DU68" s="92">
        <f t="shared" ref="DU68:DV68" si="712">DU69+DU70+DU71</f>
        <v>1000</v>
      </c>
      <c r="DV68" s="92">
        <f t="shared" si="712"/>
        <v>1000</v>
      </c>
      <c r="DW68" s="91">
        <f t="shared" ref="DW68" si="713">DV68/DU68*100</f>
        <v>100</v>
      </c>
      <c r="DX68" s="92">
        <f t="shared" ref="DX68:DY68" si="714">DX69+DX70+DX71</f>
        <v>0</v>
      </c>
      <c r="DY68" s="92">
        <f t="shared" si="714"/>
        <v>0</v>
      </c>
      <c r="DZ68" s="91"/>
      <c r="EA68" s="92">
        <f t="shared" ref="EA68:EB68" si="715">EA69+EA70+EA71</f>
        <v>0</v>
      </c>
      <c r="EB68" s="92">
        <f t="shared" si="715"/>
        <v>0</v>
      </c>
      <c r="EC68" s="91"/>
      <c r="ED68" s="92">
        <f t="shared" ref="ED68:EE68" si="716">ED69+ED70+ED71</f>
        <v>0</v>
      </c>
      <c r="EE68" s="92">
        <f t="shared" si="716"/>
        <v>0</v>
      </c>
      <c r="EF68" s="91"/>
      <c r="EG68" s="92">
        <f t="shared" ref="EG68:EH68" si="717">EG69+EG70+EG71</f>
        <v>0</v>
      </c>
      <c r="EH68" s="92">
        <f t="shared" si="717"/>
        <v>0</v>
      </c>
      <c r="EI68" s="91"/>
      <c r="EJ68" s="92">
        <f t="shared" ref="EJ68:EK68" si="718">EJ69+EJ70+EJ71</f>
        <v>0</v>
      </c>
      <c r="EK68" s="92">
        <f t="shared" si="718"/>
        <v>0</v>
      </c>
      <c r="EL68" s="91"/>
      <c r="EM68" s="92">
        <f t="shared" ref="EM68:EN68" si="719">EM69+EM70+EM71</f>
        <v>0</v>
      </c>
      <c r="EN68" s="92">
        <f t="shared" si="719"/>
        <v>0</v>
      </c>
      <c r="EO68" s="91"/>
      <c r="EP68" s="92">
        <f t="shared" ref="EP68:EQ68" si="720">EP69+EP70+EP71</f>
        <v>0</v>
      </c>
      <c r="EQ68" s="92">
        <f t="shared" si="720"/>
        <v>0</v>
      </c>
      <c r="ER68" s="91"/>
    </row>
    <row r="69" spans="1:148" s="31" customFormat="1" ht="31.5" x14ac:dyDescent="0.25">
      <c r="A69" s="145" t="s">
        <v>319</v>
      </c>
      <c r="B69" s="94">
        <f t="shared" si="93"/>
        <v>5040.1000000000004</v>
      </c>
      <c r="C69" s="94">
        <f t="shared" si="94"/>
        <v>4728.8</v>
      </c>
      <c r="D69" s="78">
        <f t="shared" si="46"/>
        <v>93.823535247316514</v>
      </c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4"/>
      <c r="Q69" s="78">
        <v>1323.8</v>
      </c>
      <c r="R69" s="78">
        <v>1012.5</v>
      </c>
      <c r="S69" s="74">
        <f t="shared" si="185"/>
        <v>76.484363196857529</v>
      </c>
      <c r="T69" s="78">
        <v>417.6</v>
      </c>
      <c r="U69" s="78">
        <v>417.6</v>
      </c>
      <c r="V69" s="74">
        <f t="shared" si="87"/>
        <v>100</v>
      </c>
      <c r="W69" s="255">
        <v>2047.7</v>
      </c>
      <c r="X69" s="266">
        <v>2047.7</v>
      </c>
      <c r="Y69" s="74">
        <f t="shared" si="680"/>
        <v>100</v>
      </c>
      <c r="Z69" s="255">
        <v>726</v>
      </c>
      <c r="AA69" s="301">
        <v>726</v>
      </c>
      <c r="AB69" s="74">
        <f t="shared" si="682"/>
        <v>100</v>
      </c>
      <c r="AC69" s="255"/>
      <c r="AD69" s="255"/>
      <c r="AE69" s="74"/>
      <c r="AF69" s="78"/>
      <c r="AG69" s="78"/>
      <c r="AH69" s="74"/>
      <c r="AI69" s="78"/>
      <c r="AJ69" s="78"/>
      <c r="AK69" s="74"/>
      <c r="AL69" s="78"/>
      <c r="AM69" s="78"/>
      <c r="AN69" s="74"/>
      <c r="AO69" s="255"/>
      <c r="AP69" s="255"/>
      <c r="AQ69" s="74"/>
      <c r="AR69" s="255"/>
      <c r="AS69" s="255"/>
      <c r="AT69" s="74"/>
      <c r="AU69" s="255"/>
      <c r="AV69" s="255"/>
      <c r="AW69" s="74"/>
      <c r="AX69" s="255"/>
      <c r="AY69" s="255"/>
      <c r="AZ69" s="74"/>
      <c r="BA69" s="255"/>
      <c r="BB69" s="255"/>
      <c r="BC69" s="74"/>
      <c r="BD69" s="255"/>
      <c r="BE69" s="255"/>
      <c r="BF69" s="74"/>
      <c r="BG69" s="255"/>
      <c r="BH69" s="255"/>
      <c r="BI69" s="74"/>
      <c r="BJ69" s="255"/>
      <c r="BK69" s="255"/>
      <c r="BL69" s="74"/>
      <c r="BM69" s="255"/>
      <c r="BN69" s="255"/>
      <c r="BO69" s="74"/>
      <c r="BP69" s="255"/>
      <c r="BQ69" s="255"/>
      <c r="BR69" s="74"/>
      <c r="BS69" s="78"/>
      <c r="BT69" s="78"/>
      <c r="BU69" s="74"/>
      <c r="BV69" s="78"/>
      <c r="BW69" s="78"/>
      <c r="BX69" s="74"/>
      <c r="BY69" s="78"/>
      <c r="BZ69" s="78"/>
      <c r="CA69" s="74"/>
      <c r="CB69" s="78"/>
      <c r="CC69" s="78"/>
      <c r="CD69" s="74"/>
      <c r="CE69" s="78"/>
      <c r="CF69" s="78"/>
      <c r="CG69" s="74"/>
      <c r="CH69" s="78"/>
      <c r="CI69" s="78"/>
      <c r="CJ69" s="74"/>
      <c r="CK69" s="78"/>
      <c r="CL69" s="78"/>
      <c r="CM69" s="74"/>
      <c r="CN69" s="255"/>
      <c r="CO69" s="322"/>
      <c r="CP69" s="74"/>
      <c r="CQ69" s="255"/>
      <c r="CR69" s="322"/>
      <c r="CS69" s="74"/>
      <c r="CT69" s="255"/>
      <c r="CU69" s="255"/>
      <c r="CV69" s="74"/>
      <c r="CW69" s="255">
        <v>525</v>
      </c>
      <c r="CX69" s="255">
        <v>525</v>
      </c>
      <c r="CY69" s="74">
        <f t="shared" ref="CY69" si="721">CX69/CW69*100</f>
        <v>100</v>
      </c>
      <c r="CZ69" s="255"/>
      <c r="DA69" s="255"/>
      <c r="DB69" s="74"/>
      <c r="DC69" s="255"/>
      <c r="DD69" s="255"/>
      <c r="DE69" s="74"/>
      <c r="DF69" s="255"/>
      <c r="DG69" s="255"/>
      <c r="DH69" s="74"/>
      <c r="DI69" s="255"/>
      <c r="DJ69" s="255"/>
      <c r="DK69" s="74"/>
      <c r="DL69" s="255"/>
      <c r="DM69" s="255"/>
      <c r="DN69" s="74"/>
      <c r="DO69" s="255"/>
      <c r="DP69" s="255"/>
      <c r="DQ69" s="74"/>
      <c r="DR69" s="255"/>
      <c r="DS69" s="255"/>
      <c r="DT69" s="74"/>
      <c r="DU69" s="255"/>
      <c r="DV69" s="255"/>
      <c r="DW69" s="74"/>
      <c r="DX69" s="255"/>
      <c r="DY69" s="255"/>
      <c r="DZ69" s="74"/>
      <c r="EA69" s="255"/>
      <c r="EB69" s="255"/>
      <c r="EC69" s="74"/>
      <c r="ED69" s="255"/>
      <c r="EE69" s="255"/>
      <c r="EF69" s="74"/>
      <c r="EG69" s="255"/>
      <c r="EH69" s="255"/>
      <c r="EI69" s="74"/>
      <c r="EJ69" s="255"/>
      <c r="EK69" s="255"/>
      <c r="EL69" s="74"/>
      <c r="EM69" s="255"/>
      <c r="EN69" s="255"/>
      <c r="EO69" s="74"/>
      <c r="EP69" s="255"/>
      <c r="EQ69" s="255"/>
      <c r="ER69" s="74"/>
    </row>
    <row r="70" spans="1:148" s="31" customFormat="1" ht="15.75" x14ac:dyDescent="0.25">
      <c r="A70" s="43" t="s">
        <v>320</v>
      </c>
      <c r="B70" s="94">
        <f t="shared" si="93"/>
        <v>4500</v>
      </c>
      <c r="C70" s="94">
        <f t="shared" si="94"/>
        <v>4500</v>
      </c>
      <c r="D70" s="94">
        <f>C70/B70*100</f>
        <v>100</v>
      </c>
      <c r="E70" s="94"/>
      <c r="F70" s="94"/>
      <c r="G70" s="94"/>
      <c r="H70" s="113"/>
      <c r="I70" s="113"/>
      <c r="J70" s="113"/>
      <c r="K70" s="113"/>
      <c r="L70" s="113"/>
      <c r="M70" s="113"/>
      <c r="N70" s="78"/>
      <c r="O70" s="113"/>
      <c r="P70" s="113"/>
      <c r="Q70" s="113"/>
      <c r="R70" s="113"/>
      <c r="S70" s="113"/>
      <c r="T70" s="113"/>
      <c r="U70" s="113"/>
      <c r="V70" s="74"/>
      <c r="W70" s="110"/>
      <c r="X70" s="110"/>
      <c r="Y70" s="74"/>
      <c r="Z70" s="110"/>
      <c r="AA70" s="110"/>
      <c r="AB70" s="74"/>
      <c r="AC70" s="110"/>
      <c r="AD70" s="110"/>
      <c r="AE70" s="74"/>
      <c r="AF70" s="113"/>
      <c r="AG70" s="113"/>
      <c r="AH70" s="113"/>
      <c r="AI70" s="113"/>
      <c r="AJ70" s="113"/>
      <c r="AK70" s="113"/>
      <c r="AL70" s="113"/>
      <c r="AM70" s="113"/>
      <c r="AN70" s="113"/>
      <c r="AO70" s="255">
        <v>3500</v>
      </c>
      <c r="AP70" s="255">
        <v>3500</v>
      </c>
      <c r="AQ70" s="74">
        <f t="shared" si="686"/>
        <v>100</v>
      </c>
      <c r="AR70" s="255"/>
      <c r="AS70" s="110"/>
      <c r="AT70" s="74"/>
      <c r="AU70" s="255"/>
      <c r="AV70" s="110"/>
      <c r="AW70" s="74"/>
      <c r="AX70" s="255"/>
      <c r="AY70" s="110"/>
      <c r="AZ70" s="74"/>
      <c r="BA70" s="255"/>
      <c r="BB70" s="110"/>
      <c r="BC70" s="74"/>
      <c r="BD70" s="255"/>
      <c r="BE70" s="110"/>
      <c r="BF70" s="74"/>
      <c r="BG70" s="255"/>
      <c r="BH70" s="110"/>
      <c r="BI70" s="74"/>
      <c r="BJ70" s="255"/>
      <c r="BK70" s="110"/>
      <c r="BL70" s="74"/>
      <c r="BM70" s="255"/>
      <c r="BN70" s="110"/>
      <c r="BO70" s="74"/>
      <c r="BP70" s="255"/>
      <c r="BQ70" s="110"/>
      <c r="BR70" s="74"/>
      <c r="BS70" s="113"/>
      <c r="BT70" s="113"/>
      <c r="BU70" s="74"/>
      <c r="BV70" s="113"/>
      <c r="BW70" s="113"/>
      <c r="BX70" s="74"/>
      <c r="BY70" s="113"/>
      <c r="BZ70" s="113"/>
      <c r="CA70" s="113"/>
      <c r="CB70" s="113"/>
      <c r="CC70" s="113"/>
      <c r="CD70" s="113"/>
      <c r="CE70" s="113"/>
      <c r="CF70" s="113"/>
      <c r="CG70" s="113"/>
      <c r="CH70" s="113"/>
      <c r="CI70" s="113"/>
      <c r="CJ70" s="74"/>
      <c r="CK70" s="113"/>
      <c r="CL70" s="113"/>
      <c r="CM70" s="74"/>
      <c r="CN70" s="110"/>
      <c r="CO70" s="110"/>
      <c r="CP70" s="74"/>
      <c r="CQ70" s="110"/>
      <c r="CR70" s="110"/>
      <c r="CS70" s="74"/>
      <c r="CT70" s="255"/>
      <c r="CU70" s="110"/>
      <c r="CV70" s="74"/>
      <c r="CW70" s="255"/>
      <c r="CX70" s="110"/>
      <c r="CY70" s="74"/>
      <c r="CZ70" s="255"/>
      <c r="DA70" s="110"/>
      <c r="DB70" s="74"/>
      <c r="DC70" s="255"/>
      <c r="DD70" s="110"/>
      <c r="DE70" s="74"/>
      <c r="DF70" s="255"/>
      <c r="DG70" s="110"/>
      <c r="DH70" s="74"/>
      <c r="DI70" s="255"/>
      <c r="DJ70" s="110"/>
      <c r="DK70" s="74"/>
      <c r="DL70" s="255"/>
      <c r="DM70" s="110"/>
      <c r="DN70" s="74"/>
      <c r="DO70" s="255"/>
      <c r="DP70" s="110"/>
      <c r="DQ70" s="74"/>
      <c r="DR70" s="255"/>
      <c r="DS70" s="110"/>
      <c r="DT70" s="74"/>
      <c r="DU70" s="255">
        <v>1000</v>
      </c>
      <c r="DV70" s="255">
        <v>1000</v>
      </c>
      <c r="DW70" s="74">
        <f>DV70/DU70*100</f>
        <v>100</v>
      </c>
      <c r="DX70" s="255"/>
      <c r="DY70" s="255"/>
      <c r="DZ70" s="74"/>
      <c r="EA70" s="255"/>
      <c r="EB70" s="255"/>
      <c r="EC70" s="74"/>
      <c r="ED70" s="255"/>
      <c r="EE70" s="255"/>
      <c r="EF70" s="74"/>
      <c r="EG70" s="255"/>
      <c r="EH70" s="255"/>
      <c r="EI70" s="74"/>
      <c r="EJ70" s="255"/>
      <c r="EK70" s="255"/>
      <c r="EL70" s="74"/>
      <c r="EM70" s="255"/>
      <c r="EN70" s="255"/>
      <c r="EO70" s="74"/>
      <c r="EP70" s="255"/>
      <c r="EQ70" s="255"/>
      <c r="ER70" s="74"/>
    </row>
    <row r="71" spans="1:148" s="31" customFormat="1" ht="15.75" x14ac:dyDescent="0.25">
      <c r="A71" s="43" t="s">
        <v>318</v>
      </c>
      <c r="B71" s="94">
        <f t="shared" si="93"/>
        <v>0</v>
      </c>
      <c r="C71" s="94">
        <f t="shared" si="94"/>
        <v>0</v>
      </c>
      <c r="D71" s="94"/>
      <c r="E71" s="94"/>
      <c r="F71" s="94"/>
      <c r="G71" s="94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74"/>
      <c r="W71" s="110"/>
      <c r="X71" s="110"/>
      <c r="Y71" s="74"/>
      <c r="Z71" s="110"/>
      <c r="AA71" s="110"/>
      <c r="AB71" s="74"/>
      <c r="AC71" s="110"/>
      <c r="AD71" s="110"/>
      <c r="AE71" s="74"/>
      <c r="AF71" s="113"/>
      <c r="AG71" s="113"/>
      <c r="AH71" s="113"/>
      <c r="AI71" s="113"/>
      <c r="AJ71" s="113"/>
      <c r="AK71" s="113"/>
      <c r="AL71" s="113"/>
      <c r="AM71" s="113"/>
      <c r="AN71" s="113"/>
      <c r="AO71" s="110"/>
      <c r="AP71" s="110"/>
      <c r="AQ71" s="74"/>
      <c r="AR71" s="110"/>
      <c r="AS71" s="110"/>
      <c r="AT71" s="74"/>
      <c r="AU71" s="110"/>
      <c r="AV71" s="110"/>
      <c r="AW71" s="74"/>
      <c r="AX71" s="110"/>
      <c r="AY71" s="110"/>
      <c r="AZ71" s="74"/>
      <c r="BA71" s="110"/>
      <c r="BB71" s="110"/>
      <c r="BC71" s="74"/>
      <c r="BD71" s="110"/>
      <c r="BE71" s="110"/>
      <c r="BF71" s="74"/>
      <c r="BG71" s="110"/>
      <c r="BH71" s="110"/>
      <c r="BI71" s="74"/>
      <c r="BJ71" s="110"/>
      <c r="BK71" s="110"/>
      <c r="BL71" s="74"/>
      <c r="BM71" s="110"/>
      <c r="BN71" s="110"/>
      <c r="BO71" s="74"/>
      <c r="BP71" s="110"/>
      <c r="BQ71" s="110"/>
      <c r="BR71" s="74"/>
      <c r="BS71" s="113"/>
      <c r="BT71" s="113"/>
      <c r="BU71" s="74"/>
      <c r="BV71" s="113"/>
      <c r="BW71" s="113"/>
      <c r="BX71" s="74"/>
      <c r="BY71" s="113"/>
      <c r="BZ71" s="113"/>
      <c r="CA71" s="113"/>
      <c r="CB71" s="113"/>
      <c r="CC71" s="113"/>
      <c r="CD71" s="113"/>
      <c r="CE71" s="113"/>
      <c r="CF71" s="113"/>
      <c r="CG71" s="113"/>
      <c r="CH71" s="113"/>
      <c r="CI71" s="113"/>
      <c r="CJ71" s="74"/>
      <c r="CK71" s="113"/>
      <c r="CL71" s="113"/>
      <c r="CM71" s="74"/>
      <c r="CN71" s="110"/>
      <c r="CO71" s="110"/>
      <c r="CP71" s="74"/>
      <c r="CQ71" s="110"/>
      <c r="CR71" s="110"/>
      <c r="CS71" s="74"/>
      <c r="CT71" s="110"/>
      <c r="CU71" s="110"/>
      <c r="CV71" s="74"/>
      <c r="CW71" s="110"/>
      <c r="CX71" s="110"/>
      <c r="CY71" s="74"/>
      <c r="CZ71" s="110"/>
      <c r="DA71" s="110"/>
      <c r="DB71" s="74"/>
      <c r="DC71" s="110"/>
      <c r="DD71" s="110"/>
      <c r="DE71" s="74"/>
      <c r="DF71" s="110"/>
      <c r="DG71" s="110"/>
      <c r="DH71" s="74"/>
      <c r="DI71" s="110"/>
      <c r="DJ71" s="110"/>
      <c r="DK71" s="74"/>
      <c r="DL71" s="110"/>
      <c r="DM71" s="110"/>
      <c r="DN71" s="74"/>
      <c r="DO71" s="110"/>
      <c r="DP71" s="110"/>
      <c r="DQ71" s="74"/>
      <c r="DR71" s="110"/>
      <c r="DS71" s="110"/>
      <c r="DT71" s="74"/>
      <c r="DU71" s="110"/>
      <c r="DV71" s="110"/>
      <c r="DW71" s="74"/>
      <c r="DX71" s="110"/>
      <c r="DY71" s="110"/>
      <c r="DZ71" s="74"/>
      <c r="EA71" s="110"/>
      <c r="EB71" s="110"/>
      <c r="EC71" s="74"/>
      <c r="ED71" s="110"/>
      <c r="EE71" s="110"/>
      <c r="EF71" s="74"/>
      <c r="EG71" s="110"/>
      <c r="EH71" s="110"/>
      <c r="EI71" s="74"/>
      <c r="EJ71" s="110"/>
      <c r="EK71" s="110"/>
      <c r="EL71" s="74"/>
      <c r="EM71" s="110"/>
      <c r="EN71" s="110"/>
      <c r="EO71" s="74"/>
      <c r="EP71" s="110"/>
      <c r="EQ71" s="110"/>
      <c r="ER71" s="74"/>
    </row>
    <row r="72" spans="1:148" s="32" customFormat="1" ht="31.5" x14ac:dyDescent="0.25">
      <c r="A72" s="148" t="s">
        <v>325</v>
      </c>
      <c r="B72" s="103">
        <f t="shared" si="93"/>
        <v>7410.2000000000007</v>
      </c>
      <c r="C72" s="103">
        <f t="shared" si="94"/>
        <v>5797.8833199999999</v>
      </c>
      <c r="D72" s="92">
        <f t="shared" si="46"/>
        <v>78.241927613289789</v>
      </c>
      <c r="E72" s="92">
        <f t="shared" ref="E72:AJ72" si="722">E73+E74+E75</f>
        <v>0</v>
      </c>
      <c r="F72" s="92">
        <f t="shared" si="722"/>
        <v>0</v>
      </c>
      <c r="G72" s="92">
        <f t="shared" si="722"/>
        <v>0</v>
      </c>
      <c r="H72" s="92">
        <f t="shared" si="722"/>
        <v>0</v>
      </c>
      <c r="I72" s="92">
        <f t="shared" si="722"/>
        <v>0</v>
      </c>
      <c r="J72" s="92">
        <f t="shared" si="722"/>
        <v>0</v>
      </c>
      <c r="K72" s="92">
        <f t="shared" si="722"/>
        <v>0</v>
      </c>
      <c r="L72" s="92">
        <f t="shared" si="722"/>
        <v>0</v>
      </c>
      <c r="M72" s="92">
        <f t="shared" si="722"/>
        <v>0</v>
      </c>
      <c r="N72" s="92">
        <f t="shared" si="722"/>
        <v>0</v>
      </c>
      <c r="O72" s="92">
        <f t="shared" si="722"/>
        <v>0</v>
      </c>
      <c r="P72" s="92">
        <f t="shared" si="722"/>
        <v>0</v>
      </c>
      <c r="Q72" s="92">
        <f t="shared" si="722"/>
        <v>1668.5</v>
      </c>
      <c r="R72" s="92">
        <f t="shared" si="722"/>
        <v>1276.0999999999999</v>
      </c>
      <c r="S72" s="91">
        <f t="shared" si="185"/>
        <v>76.481869943062634</v>
      </c>
      <c r="T72" s="92">
        <f t="shared" si="722"/>
        <v>685.3</v>
      </c>
      <c r="U72" s="92">
        <f t="shared" si="722"/>
        <v>414.91665999999998</v>
      </c>
      <c r="V72" s="91">
        <f t="shared" si="87"/>
        <v>60.545259010652273</v>
      </c>
      <c r="W72" s="92">
        <f t="shared" ref="W72:X72" si="723">W73+W74+W75</f>
        <v>2406.4</v>
      </c>
      <c r="X72" s="92">
        <f t="shared" si="723"/>
        <v>1456.8666599999999</v>
      </c>
      <c r="Y72" s="91">
        <f t="shared" ref="Y72:Y73" si="724">X72/W72*100</f>
        <v>60.541333942819143</v>
      </c>
      <c r="Z72" s="92">
        <f t="shared" ref="Z72:AA72" si="725">Z73+Z74+Z75</f>
        <v>1215</v>
      </c>
      <c r="AA72" s="92">
        <f t="shared" si="725"/>
        <v>1215</v>
      </c>
      <c r="AB72" s="91">
        <f t="shared" ref="AB72:AB73" si="726">AA72/Z72*100</f>
        <v>100</v>
      </c>
      <c r="AC72" s="92">
        <f t="shared" ref="AC72:AD72" si="727">AC73+AC74+AC75</f>
        <v>0</v>
      </c>
      <c r="AD72" s="92">
        <f t="shared" si="727"/>
        <v>0</v>
      </c>
      <c r="AE72" s="91"/>
      <c r="AF72" s="92">
        <f t="shared" si="722"/>
        <v>0</v>
      </c>
      <c r="AG72" s="92">
        <f t="shared" si="722"/>
        <v>0</v>
      </c>
      <c r="AH72" s="92">
        <f t="shared" si="722"/>
        <v>0</v>
      </c>
      <c r="AI72" s="92">
        <f t="shared" si="722"/>
        <v>0</v>
      </c>
      <c r="AJ72" s="92">
        <f t="shared" si="722"/>
        <v>0</v>
      </c>
      <c r="AK72" s="92">
        <f t="shared" ref="AK72:AM72" si="728">AK73+AK74+AK75</f>
        <v>0</v>
      </c>
      <c r="AL72" s="92">
        <f t="shared" si="728"/>
        <v>0</v>
      </c>
      <c r="AM72" s="92">
        <f t="shared" si="728"/>
        <v>0</v>
      </c>
      <c r="AN72" s="91"/>
      <c r="AO72" s="92">
        <f t="shared" ref="AO72:AP72" si="729">AO73+AO74+AO75</f>
        <v>1250</v>
      </c>
      <c r="AP72" s="92">
        <f t="shared" si="729"/>
        <v>1250</v>
      </c>
      <c r="AQ72" s="91">
        <f t="shared" ref="AQ72:AQ73" si="730">AP72/AO72*100</f>
        <v>100</v>
      </c>
      <c r="AR72" s="92">
        <f t="shared" ref="AR72:AS72" si="731">AR73+AR74+AR75</f>
        <v>0</v>
      </c>
      <c r="AS72" s="92">
        <f t="shared" si="731"/>
        <v>0</v>
      </c>
      <c r="AT72" s="91"/>
      <c r="AU72" s="92">
        <f t="shared" ref="AU72:AV72" si="732">AU73+AU74+AU75</f>
        <v>0</v>
      </c>
      <c r="AV72" s="92">
        <f t="shared" si="732"/>
        <v>0</v>
      </c>
      <c r="AW72" s="91"/>
      <c r="AX72" s="92">
        <f t="shared" ref="AX72:AY72" si="733">AX73+AX74+AX75</f>
        <v>0</v>
      </c>
      <c r="AY72" s="92">
        <f t="shared" si="733"/>
        <v>0</v>
      </c>
      <c r="AZ72" s="91"/>
      <c r="BA72" s="92">
        <f t="shared" ref="BA72:BB72" si="734">BA73+BA74+BA75</f>
        <v>0</v>
      </c>
      <c r="BB72" s="92">
        <f t="shared" si="734"/>
        <v>0</v>
      </c>
      <c r="BC72" s="91"/>
      <c r="BD72" s="92">
        <f t="shared" ref="BD72:BE72" si="735">BD73+BD74+BD75</f>
        <v>0</v>
      </c>
      <c r="BE72" s="92">
        <f t="shared" si="735"/>
        <v>0</v>
      </c>
      <c r="BF72" s="91"/>
      <c r="BG72" s="92">
        <f t="shared" ref="BG72:BH72" si="736">BG73+BG74+BG75</f>
        <v>0</v>
      </c>
      <c r="BH72" s="92">
        <f t="shared" si="736"/>
        <v>0</v>
      </c>
      <c r="BI72" s="91"/>
      <c r="BJ72" s="92">
        <f t="shared" ref="BJ72:BK72" si="737">BJ73+BJ74+BJ75</f>
        <v>0</v>
      </c>
      <c r="BK72" s="92">
        <f t="shared" si="737"/>
        <v>0</v>
      </c>
      <c r="BL72" s="91"/>
      <c r="BM72" s="92">
        <f t="shared" ref="BM72:BN72" si="738">BM73+BM74+BM75</f>
        <v>0</v>
      </c>
      <c r="BN72" s="92">
        <f t="shared" si="738"/>
        <v>0</v>
      </c>
      <c r="BO72" s="91"/>
      <c r="BP72" s="92">
        <f t="shared" ref="BP72:BQ72" si="739">BP73+BP74+BP75</f>
        <v>0</v>
      </c>
      <c r="BQ72" s="92">
        <f t="shared" si="739"/>
        <v>0</v>
      </c>
      <c r="BR72" s="91"/>
      <c r="BS72" s="92">
        <f t="shared" ref="BS72:BT72" si="740">BS73+BS74+BS75</f>
        <v>0</v>
      </c>
      <c r="BT72" s="92">
        <f t="shared" si="740"/>
        <v>0</v>
      </c>
      <c r="BU72" s="91"/>
      <c r="BV72" s="92">
        <f t="shared" ref="BV72:BW72" si="741">BV73+BV74+BV75</f>
        <v>0</v>
      </c>
      <c r="BW72" s="92">
        <f t="shared" si="741"/>
        <v>0</v>
      </c>
      <c r="BX72" s="91"/>
      <c r="BY72" s="92">
        <f t="shared" ref="BY72:CI72" si="742">BY73+BY74+BY75</f>
        <v>0</v>
      </c>
      <c r="BZ72" s="92">
        <f t="shared" si="742"/>
        <v>0</v>
      </c>
      <c r="CA72" s="92">
        <f t="shared" si="742"/>
        <v>0</v>
      </c>
      <c r="CB72" s="92">
        <f t="shared" si="742"/>
        <v>0</v>
      </c>
      <c r="CC72" s="92">
        <f t="shared" si="742"/>
        <v>0</v>
      </c>
      <c r="CD72" s="92">
        <f t="shared" si="742"/>
        <v>0</v>
      </c>
      <c r="CE72" s="92">
        <f t="shared" si="742"/>
        <v>0</v>
      </c>
      <c r="CF72" s="92">
        <f t="shared" si="742"/>
        <v>0</v>
      </c>
      <c r="CG72" s="92">
        <f t="shared" si="742"/>
        <v>0</v>
      </c>
      <c r="CH72" s="92"/>
      <c r="CI72" s="92">
        <f t="shared" si="742"/>
        <v>0</v>
      </c>
      <c r="CJ72" s="91"/>
      <c r="CK72" s="92"/>
      <c r="CL72" s="92">
        <f t="shared" ref="CL72" si="743">CL73+CL74+CL75</f>
        <v>0</v>
      </c>
      <c r="CM72" s="91"/>
      <c r="CN72" s="92">
        <f t="shared" ref="CN72:CO72" si="744">CN73+CN74+CN75</f>
        <v>0</v>
      </c>
      <c r="CO72" s="92">
        <f t="shared" si="744"/>
        <v>0</v>
      </c>
      <c r="CP72" s="91"/>
      <c r="CQ72" s="92">
        <f t="shared" ref="CQ72:CR72" si="745">CQ73+CQ74+CQ75</f>
        <v>0</v>
      </c>
      <c r="CR72" s="92">
        <f t="shared" si="745"/>
        <v>0</v>
      </c>
      <c r="CS72" s="91"/>
      <c r="CT72" s="92">
        <f t="shared" ref="CT72:CU72" si="746">CT73+CT74+CT75</f>
        <v>30</v>
      </c>
      <c r="CU72" s="92">
        <f t="shared" si="746"/>
        <v>30</v>
      </c>
      <c r="CV72" s="91">
        <f t="shared" ref="CV72:CV73" si="747">CU72/CT72*100</f>
        <v>100</v>
      </c>
      <c r="CW72" s="92">
        <f t="shared" ref="CW72:CX72" si="748">CW73+CW74+CW75</f>
        <v>155</v>
      </c>
      <c r="CX72" s="92">
        <f t="shared" si="748"/>
        <v>155</v>
      </c>
      <c r="CY72" s="91">
        <f t="shared" ref="CY72:CY73" si="749">CX72/CW72*100</f>
        <v>100</v>
      </c>
      <c r="CZ72" s="92">
        <f t="shared" ref="CZ72:DA72" si="750">CZ73+CZ74+CZ75</f>
        <v>0</v>
      </c>
      <c r="DA72" s="92">
        <f t="shared" si="750"/>
        <v>0</v>
      </c>
      <c r="DB72" s="91"/>
      <c r="DC72" s="92">
        <f t="shared" ref="DC72:DD72" si="751">DC73+DC74+DC75</f>
        <v>0</v>
      </c>
      <c r="DD72" s="92">
        <f t="shared" si="751"/>
        <v>0</v>
      </c>
      <c r="DE72" s="91"/>
      <c r="DF72" s="92">
        <f t="shared" ref="DF72:DG72" si="752">DF73+DF74+DF75</f>
        <v>0</v>
      </c>
      <c r="DG72" s="92">
        <f t="shared" si="752"/>
        <v>0</v>
      </c>
      <c r="DH72" s="91"/>
      <c r="DI72" s="92">
        <f t="shared" ref="DI72:DJ72" si="753">DI73+DI74+DI75</f>
        <v>0</v>
      </c>
      <c r="DJ72" s="92">
        <f t="shared" si="753"/>
        <v>0</v>
      </c>
      <c r="DK72" s="91"/>
      <c r="DL72" s="92">
        <f t="shared" ref="DL72:DM72" si="754">DL73+DL74+DL75</f>
        <v>0</v>
      </c>
      <c r="DM72" s="92">
        <f t="shared" si="754"/>
        <v>0</v>
      </c>
      <c r="DN72" s="91"/>
      <c r="DO72" s="92">
        <f t="shared" ref="DO72:DP72" si="755">DO73+DO74+DO75</f>
        <v>0</v>
      </c>
      <c r="DP72" s="92">
        <f t="shared" si="755"/>
        <v>0</v>
      </c>
      <c r="DQ72" s="91"/>
      <c r="DR72" s="92">
        <f t="shared" ref="DR72:DS72" si="756">DR73+DR74+DR75</f>
        <v>0</v>
      </c>
      <c r="DS72" s="92">
        <f t="shared" si="756"/>
        <v>0</v>
      </c>
      <c r="DT72" s="91"/>
      <c r="DU72" s="92">
        <f t="shared" ref="DU72:DV72" si="757">DU73+DU74+DU75</f>
        <v>0</v>
      </c>
      <c r="DV72" s="92">
        <f t="shared" si="757"/>
        <v>0</v>
      </c>
      <c r="DW72" s="91"/>
      <c r="DX72" s="92">
        <f t="shared" ref="DX72:DY72" si="758">DX73+DX74+DX75</f>
        <v>0</v>
      </c>
      <c r="DY72" s="92">
        <f t="shared" si="758"/>
        <v>0</v>
      </c>
      <c r="DZ72" s="91"/>
      <c r="EA72" s="92">
        <f t="shared" ref="EA72:EB72" si="759">EA73+EA74+EA75</f>
        <v>0</v>
      </c>
      <c r="EB72" s="92">
        <f t="shared" si="759"/>
        <v>0</v>
      </c>
      <c r="EC72" s="91"/>
      <c r="ED72" s="92">
        <f t="shared" ref="ED72:EE72" si="760">ED73+ED74+ED75</f>
        <v>0</v>
      </c>
      <c r="EE72" s="92">
        <f t="shared" si="760"/>
        <v>0</v>
      </c>
      <c r="EF72" s="91"/>
      <c r="EG72" s="92">
        <f t="shared" ref="EG72:EH72" si="761">EG73+EG74+EG75</f>
        <v>0</v>
      </c>
      <c r="EH72" s="92">
        <f t="shared" si="761"/>
        <v>0</v>
      </c>
      <c r="EI72" s="91"/>
      <c r="EJ72" s="92">
        <f t="shared" ref="EJ72:EK72" si="762">EJ73+EJ74+EJ75</f>
        <v>0</v>
      </c>
      <c r="EK72" s="92">
        <f t="shared" si="762"/>
        <v>0</v>
      </c>
      <c r="EL72" s="91"/>
      <c r="EM72" s="92">
        <f t="shared" ref="EM72:EN72" si="763">EM73+EM74+EM75</f>
        <v>0</v>
      </c>
      <c r="EN72" s="92">
        <f t="shared" si="763"/>
        <v>0</v>
      </c>
      <c r="EO72" s="91"/>
      <c r="EP72" s="92">
        <f t="shared" ref="EP72:EQ72" si="764">EP73+EP74+EP75</f>
        <v>0</v>
      </c>
      <c r="EQ72" s="92">
        <f t="shared" si="764"/>
        <v>0</v>
      </c>
      <c r="ER72" s="91"/>
    </row>
    <row r="73" spans="1:148" s="31" customFormat="1" ht="31.5" x14ac:dyDescent="0.25">
      <c r="A73" s="145" t="s">
        <v>324</v>
      </c>
      <c r="B73" s="94">
        <f t="shared" si="93"/>
        <v>7410.2000000000007</v>
      </c>
      <c r="C73" s="94">
        <f t="shared" si="94"/>
        <v>5797.8833199999999</v>
      </c>
      <c r="D73" s="78">
        <f t="shared" si="46"/>
        <v>78.241927613289789</v>
      </c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4"/>
      <c r="Q73" s="78">
        <v>1668.5</v>
      </c>
      <c r="R73" s="78">
        <v>1276.0999999999999</v>
      </c>
      <c r="S73" s="74">
        <f t="shared" si="185"/>
        <v>76.481869943062634</v>
      </c>
      <c r="T73" s="78">
        <v>685.3</v>
      </c>
      <c r="U73" s="78">
        <v>414.91665999999998</v>
      </c>
      <c r="V73" s="74">
        <f t="shared" si="87"/>
        <v>60.545259010652273</v>
      </c>
      <c r="W73" s="255">
        <v>2406.4</v>
      </c>
      <c r="X73" s="267">
        <v>1456.8666599999999</v>
      </c>
      <c r="Y73" s="74">
        <f t="shared" si="724"/>
        <v>60.541333942819143</v>
      </c>
      <c r="Z73" s="255">
        <v>1215</v>
      </c>
      <c r="AA73" s="302">
        <v>1215</v>
      </c>
      <c r="AB73" s="74">
        <f t="shared" si="726"/>
        <v>100</v>
      </c>
      <c r="AC73" s="255"/>
      <c r="AD73" s="255"/>
      <c r="AE73" s="74"/>
      <c r="AF73" s="78"/>
      <c r="AG73" s="78"/>
      <c r="AH73" s="74"/>
      <c r="AI73" s="78"/>
      <c r="AJ73" s="78"/>
      <c r="AK73" s="74"/>
      <c r="AL73" s="78"/>
      <c r="AM73" s="78"/>
      <c r="AN73" s="74"/>
      <c r="AO73" s="255">
        <v>1250</v>
      </c>
      <c r="AP73" s="255">
        <v>1250</v>
      </c>
      <c r="AQ73" s="74">
        <f t="shared" si="730"/>
        <v>100</v>
      </c>
      <c r="AR73" s="255"/>
      <c r="AS73" s="255"/>
      <c r="AT73" s="74"/>
      <c r="AU73" s="255"/>
      <c r="AV73" s="255"/>
      <c r="AW73" s="74"/>
      <c r="AX73" s="255"/>
      <c r="AY73" s="255"/>
      <c r="AZ73" s="74"/>
      <c r="BA73" s="255"/>
      <c r="BB73" s="255"/>
      <c r="BC73" s="74"/>
      <c r="BD73" s="255"/>
      <c r="BE73" s="255"/>
      <c r="BF73" s="74"/>
      <c r="BG73" s="255"/>
      <c r="BH73" s="255"/>
      <c r="BI73" s="74"/>
      <c r="BJ73" s="255"/>
      <c r="BK73" s="255"/>
      <c r="BL73" s="74"/>
      <c r="BM73" s="255"/>
      <c r="BN73" s="255"/>
      <c r="BO73" s="74"/>
      <c r="BP73" s="255"/>
      <c r="BQ73" s="255"/>
      <c r="BR73" s="74"/>
      <c r="BS73" s="78"/>
      <c r="BT73" s="78"/>
      <c r="BU73" s="74"/>
      <c r="BV73" s="78"/>
      <c r="BW73" s="78"/>
      <c r="BX73" s="74"/>
      <c r="BY73" s="78"/>
      <c r="BZ73" s="78"/>
      <c r="CA73" s="74"/>
      <c r="CB73" s="78"/>
      <c r="CC73" s="78"/>
      <c r="CD73" s="74"/>
      <c r="CE73" s="78"/>
      <c r="CF73" s="78"/>
      <c r="CG73" s="74"/>
      <c r="CH73" s="78"/>
      <c r="CI73" s="78"/>
      <c r="CJ73" s="74"/>
      <c r="CK73" s="78"/>
      <c r="CL73" s="78"/>
      <c r="CM73" s="74"/>
      <c r="CN73" s="255"/>
      <c r="CO73" s="322"/>
      <c r="CP73" s="74"/>
      <c r="CQ73" s="255"/>
      <c r="CR73" s="322"/>
      <c r="CS73" s="74"/>
      <c r="CT73" s="255">
        <v>30</v>
      </c>
      <c r="CU73" s="255">
        <v>30</v>
      </c>
      <c r="CV73" s="74">
        <f t="shared" si="747"/>
        <v>100</v>
      </c>
      <c r="CW73" s="255">
        <v>155</v>
      </c>
      <c r="CX73" s="255">
        <v>155</v>
      </c>
      <c r="CY73" s="74">
        <f t="shared" si="749"/>
        <v>100</v>
      </c>
      <c r="CZ73" s="255"/>
      <c r="DA73" s="255"/>
      <c r="DB73" s="74"/>
      <c r="DC73" s="255"/>
      <c r="DD73" s="255"/>
      <c r="DE73" s="74"/>
      <c r="DF73" s="255"/>
      <c r="DG73" s="255"/>
      <c r="DH73" s="74"/>
      <c r="DI73" s="255"/>
      <c r="DJ73" s="255"/>
      <c r="DK73" s="74"/>
      <c r="DL73" s="255"/>
      <c r="DM73" s="255"/>
      <c r="DN73" s="74"/>
      <c r="DO73" s="255"/>
      <c r="DP73" s="255"/>
      <c r="DQ73" s="74"/>
      <c r="DR73" s="255"/>
      <c r="DS73" s="255"/>
      <c r="DT73" s="74"/>
      <c r="DU73" s="255"/>
      <c r="DV73" s="255"/>
      <c r="DW73" s="74"/>
      <c r="DX73" s="255"/>
      <c r="DY73" s="255"/>
      <c r="DZ73" s="74"/>
      <c r="EA73" s="255"/>
      <c r="EB73" s="255"/>
      <c r="EC73" s="74"/>
      <c r="ED73" s="255"/>
      <c r="EE73" s="255"/>
      <c r="EF73" s="74"/>
      <c r="EG73" s="255"/>
      <c r="EH73" s="255"/>
      <c r="EI73" s="74"/>
      <c r="EJ73" s="255"/>
      <c r="EK73" s="255"/>
      <c r="EL73" s="74"/>
      <c r="EM73" s="255"/>
      <c r="EN73" s="255"/>
      <c r="EO73" s="74"/>
      <c r="EP73" s="255"/>
      <c r="EQ73" s="255"/>
      <c r="ER73" s="74"/>
    </row>
    <row r="74" spans="1:148" s="31" customFormat="1" ht="15.75" x14ac:dyDescent="0.25">
      <c r="A74" s="43" t="s">
        <v>322</v>
      </c>
      <c r="B74" s="94">
        <f t="shared" si="93"/>
        <v>0</v>
      </c>
      <c r="C74" s="94">
        <f t="shared" si="94"/>
        <v>0</v>
      </c>
      <c r="D74" s="94"/>
      <c r="E74" s="94"/>
      <c r="F74" s="94"/>
      <c r="G74" s="94"/>
      <c r="H74" s="113"/>
      <c r="I74" s="113"/>
      <c r="J74" s="113"/>
      <c r="K74" s="113"/>
      <c r="L74" s="113"/>
      <c r="M74" s="113"/>
      <c r="N74" s="78"/>
      <c r="O74" s="113"/>
      <c r="P74" s="113"/>
      <c r="Q74" s="113"/>
      <c r="R74" s="113"/>
      <c r="S74" s="113"/>
      <c r="T74" s="113"/>
      <c r="U74" s="113"/>
      <c r="V74" s="74"/>
      <c r="W74" s="110"/>
      <c r="X74" s="110"/>
      <c r="Y74" s="74"/>
      <c r="Z74" s="110"/>
      <c r="AA74" s="110"/>
      <c r="AB74" s="74"/>
      <c r="AC74" s="110"/>
      <c r="AD74" s="110"/>
      <c r="AE74" s="74"/>
      <c r="AF74" s="113"/>
      <c r="AG74" s="113"/>
      <c r="AH74" s="113"/>
      <c r="AI74" s="113"/>
      <c r="AJ74" s="113"/>
      <c r="AK74" s="113"/>
      <c r="AL74" s="113"/>
      <c r="AM74" s="113"/>
      <c r="AN74" s="113"/>
      <c r="AO74" s="110"/>
      <c r="AP74" s="110"/>
      <c r="AQ74" s="74"/>
      <c r="AR74" s="110"/>
      <c r="AS74" s="110"/>
      <c r="AT74" s="74"/>
      <c r="AU74" s="110"/>
      <c r="AV74" s="110"/>
      <c r="AW74" s="74"/>
      <c r="AX74" s="110"/>
      <c r="AY74" s="110"/>
      <c r="AZ74" s="74"/>
      <c r="BA74" s="110"/>
      <c r="BB74" s="110"/>
      <c r="BC74" s="74"/>
      <c r="BD74" s="110"/>
      <c r="BE74" s="110"/>
      <c r="BF74" s="74"/>
      <c r="BG74" s="110"/>
      <c r="BH74" s="110"/>
      <c r="BI74" s="74"/>
      <c r="BJ74" s="110"/>
      <c r="BK74" s="110"/>
      <c r="BL74" s="74"/>
      <c r="BM74" s="110"/>
      <c r="BN74" s="110"/>
      <c r="BO74" s="74"/>
      <c r="BP74" s="110"/>
      <c r="BQ74" s="110"/>
      <c r="BR74" s="74"/>
      <c r="BS74" s="113"/>
      <c r="BT74" s="113"/>
      <c r="BU74" s="74"/>
      <c r="BV74" s="113"/>
      <c r="BW74" s="113"/>
      <c r="BX74" s="74"/>
      <c r="BY74" s="113"/>
      <c r="BZ74" s="113"/>
      <c r="CA74" s="113"/>
      <c r="CB74" s="113"/>
      <c r="CC74" s="113"/>
      <c r="CD74" s="113"/>
      <c r="CE74" s="113"/>
      <c r="CF74" s="113"/>
      <c r="CG74" s="113"/>
      <c r="CH74" s="113"/>
      <c r="CI74" s="113"/>
      <c r="CJ74" s="74"/>
      <c r="CK74" s="113"/>
      <c r="CL74" s="113"/>
      <c r="CM74" s="74"/>
      <c r="CN74" s="110"/>
      <c r="CO74" s="110"/>
      <c r="CP74" s="74"/>
      <c r="CQ74" s="110"/>
      <c r="CR74" s="110"/>
      <c r="CS74" s="74"/>
      <c r="CT74" s="110"/>
      <c r="CU74" s="110"/>
      <c r="CV74" s="74"/>
      <c r="CW74" s="110"/>
      <c r="CX74" s="110"/>
      <c r="CY74" s="74"/>
      <c r="CZ74" s="110"/>
      <c r="DA74" s="110"/>
      <c r="DB74" s="74"/>
      <c r="DC74" s="110"/>
      <c r="DD74" s="110"/>
      <c r="DE74" s="74"/>
      <c r="DF74" s="110"/>
      <c r="DG74" s="110"/>
      <c r="DH74" s="74"/>
      <c r="DI74" s="110"/>
      <c r="DJ74" s="110"/>
      <c r="DK74" s="74"/>
      <c r="DL74" s="110"/>
      <c r="DM74" s="110"/>
      <c r="DN74" s="74"/>
      <c r="DO74" s="110"/>
      <c r="DP74" s="110"/>
      <c r="DQ74" s="74"/>
      <c r="DR74" s="110"/>
      <c r="DS74" s="110"/>
      <c r="DT74" s="74"/>
      <c r="DU74" s="110"/>
      <c r="DV74" s="110"/>
      <c r="DW74" s="74"/>
      <c r="DX74" s="110"/>
      <c r="DY74" s="110"/>
      <c r="DZ74" s="74"/>
      <c r="EA74" s="110"/>
      <c r="EB74" s="110"/>
      <c r="EC74" s="74"/>
      <c r="ED74" s="110"/>
      <c r="EE74" s="110"/>
      <c r="EF74" s="74"/>
      <c r="EG74" s="110"/>
      <c r="EH74" s="110"/>
      <c r="EI74" s="74"/>
      <c r="EJ74" s="110"/>
      <c r="EK74" s="110"/>
      <c r="EL74" s="74"/>
      <c r="EM74" s="110"/>
      <c r="EN74" s="110"/>
      <c r="EO74" s="74"/>
      <c r="EP74" s="110"/>
      <c r="EQ74" s="110"/>
      <c r="ER74" s="74"/>
    </row>
    <row r="75" spans="1:148" s="31" customFormat="1" ht="15.75" x14ac:dyDescent="0.25">
      <c r="A75" s="43" t="s">
        <v>323</v>
      </c>
      <c r="B75" s="94">
        <f t="shared" si="93"/>
        <v>0</v>
      </c>
      <c r="C75" s="94">
        <f t="shared" si="94"/>
        <v>0</v>
      </c>
      <c r="D75" s="94"/>
      <c r="E75" s="94"/>
      <c r="F75" s="94"/>
      <c r="G75" s="94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74"/>
      <c r="W75" s="110"/>
      <c r="X75" s="110"/>
      <c r="Y75" s="74"/>
      <c r="Z75" s="110"/>
      <c r="AA75" s="110"/>
      <c r="AB75" s="74"/>
      <c r="AC75" s="110"/>
      <c r="AD75" s="110"/>
      <c r="AE75" s="74"/>
      <c r="AF75" s="113"/>
      <c r="AG75" s="113"/>
      <c r="AH75" s="113"/>
      <c r="AI75" s="113"/>
      <c r="AJ75" s="113"/>
      <c r="AK75" s="113"/>
      <c r="AL75" s="113"/>
      <c r="AM75" s="113"/>
      <c r="AN75" s="113"/>
      <c r="AO75" s="110"/>
      <c r="AP75" s="110"/>
      <c r="AQ75" s="74"/>
      <c r="AR75" s="110"/>
      <c r="AS75" s="110"/>
      <c r="AT75" s="74"/>
      <c r="AU75" s="110"/>
      <c r="AV75" s="110"/>
      <c r="AW75" s="74"/>
      <c r="AX75" s="110"/>
      <c r="AY75" s="110"/>
      <c r="AZ75" s="74"/>
      <c r="BA75" s="110"/>
      <c r="BB75" s="110"/>
      <c r="BC75" s="74"/>
      <c r="BD75" s="110"/>
      <c r="BE75" s="110"/>
      <c r="BF75" s="74"/>
      <c r="BG75" s="110"/>
      <c r="BH75" s="110"/>
      <c r="BI75" s="74"/>
      <c r="BJ75" s="110"/>
      <c r="BK75" s="110"/>
      <c r="BL75" s="74"/>
      <c r="BM75" s="110"/>
      <c r="BN75" s="110"/>
      <c r="BO75" s="74"/>
      <c r="BP75" s="110"/>
      <c r="BQ75" s="110"/>
      <c r="BR75" s="74"/>
      <c r="BS75" s="113"/>
      <c r="BT75" s="113"/>
      <c r="BU75" s="74"/>
      <c r="BV75" s="113"/>
      <c r="BW75" s="113"/>
      <c r="BX75" s="74"/>
      <c r="BY75" s="113"/>
      <c r="BZ75" s="113"/>
      <c r="CA75" s="113"/>
      <c r="CB75" s="113"/>
      <c r="CC75" s="113"/>
      <c r="CD75" s="113"/>
      <c r="CE75" s="113"/>
      <c r="CF75" s="113"/>
      <c r="CG75" s="113"/>
      <c r="CH75" s="113"/>
      <c r="CI75" s="113"/>
      <c r="CJ75" s="74"/>
      <c r="CK75" s="113"/>
      <c r="CL75" s="113"/>
      <c r="CM75" s="74"/>
      <c r="CN75" s="110"/>
      <c r="CO75" s="110"/>
      <c r="CP75" s="74"/>
      <c r="CQ75" s="110"/>
      <c r="CR75" s="110"/>
      <c r="CS75" s="74"/>
      <c r="CT75" s="110"/>
      <c r="CU75" s="110"/>
      <c r="CV75" s="74"/>
      <c r="CW75" s="110"/>
      <c r="CX75" s="110"/>
      <c r="CY75" s="74"/>
      <c r="CZ75" s="110"/>
      <c r="DA75" s="110"/>
      <c r="DB75" s="74"/>
      <c r="DC75" s="110"/>
      <c r="DD75" s="110"/>
      <c r="DE75" s="74"/>
      <c r="DF75" s="110"/>
      <c r="DG75" s="110"/>
      <c r="DH75" s="74"/>
      <c r="DI75" s="110"/>
      <c r="DJ75" s="110"/>
      <c r="DK75" s="74"/>
      <c r="DL75" s="110"/>
      <c r="DM75" s="110"/>
      <c r="DN75" s="74"/>
      <c r="DO75" s="110"/>
      <c r="DP75" s="110"/>
      <c r="DQ75" s="74"/>
      <c r="DR75" s="110"/>
      <c r="DS75" s="110"/>
      <c r="DT75" s="74"/>
      <c r="DU75" s="110"/>
      <c r="DV75" s="110"/>
      <c r="DW75" s="74"/>
      <c r="DX75" s="110"/>
      <c r="DY75" s="110"/>
      <c r="DZ75" s="74"/>
      <c r="EA75" s="110"/>
      <c r="EB75" s="110"/>
      <c r="EC75" s="74"/>
      <c r="ED75" s="110"/>
      <c r="EE75" s="110"/>
      <c r="EF75" s="74"/>
      <c r="EG75" s="110"/>
      <c r="EH75" s="110"/>
      <c r="EI75" s="74"/>
      <c r="EJ75" s="110"/>
      <c r="EK75" s="110"/>
      <c r="EL75" s="74"/>
      <c r="EM75" s="110"/>
      <c r="EN75" s="110"/>
      <c r="EO75" s="74"/>
      <c r="EP75" s="110"/>
      <c r="EQ75" s="110"/>
      <c r="ER75" s="74"/>
    </row>
    <row r="76" spans="1:148" s="32" customFormat="1" ht="31.5" x14ac:dyDescent="0.25">
      <c r="A76" s="148" t="s">
        <v>356</v>
      </c>
      <c r="B76" s="103">
        <f t="shared" si="93"/>
        <v>87514.5</v>
      </c>
      <c r="C76" s="103">
        <f t="shared" si="94"/>
        <v>73475.646629999988</v>
      </c>
      <c r="D76" s="92">
        <f t="shared" si="46"/>
        <v>83.958254494969381</v>
      </c>
      <c r="E76" s="92">
        <f t="shared" ref="E76:AJ76" si="765">E77+E78</f>
        <v>6700</v>
      </c>
      <c r="F76" s="92">
        <f t="shared" si="765"/>
        <v>6683.9939999999997</v>
      </c>
      <c r="G76" s="92">
        <f t="shared" si="765"/>
        <v>0</v>
      </c>
      <c r="H76" s="92">
        <f t="shared" si="765"/>
        <v>0</v>
      </c>
      <c r="I76" s="92">
        <f t="shared" si="765"/>
        <v>0</v>
      </c>
      <c r="J76" s="92">
        <f t="shared" si="765"/>
        <v>0</v>
      </c>
      <c r="K76" s="92">
        <f t="shared" si="765"/>
        <v>0</v>
      </c>
      <c r="L76" s="92">
        <f t="shared" si="765"/>
        <v>0</v>
      </c>
      <c r="M76" s="92">
        <f t="shared" si="765"/>
        <v>0</v>
      </c>
      <c r="N76" s="92">
        <f t="shared" si="765"/>
        <v>50000</v>
      </c>
      <c r="O76" s="92">
        <f t="shared" si="765"/>
        <v>50000</v>
      </c>
      <c r="P76" s="103">
        <f t="shared" ref="P76" si="766">O76/N76*100</f>
        <v>100</v>
      </c>
      <c r="Q76" s="92">
        <f t="shared" si="765"/>
        <v>1852.7</v>
      </c>
      <c r="R76" s="92">
        <f t="shared" si="765"/>
        <v>1417</v>
      </c>
      <c r="S76" s="91">
        <f t="shared" si="185"/>
        <v>76.482970799373888</v>
      </c>
      <c r="T76" s="92">
        <f t="shared" si="765"/>
        <v>885.2</v>
      </c>
      <c r="U76" s="92">
        <f t="shared" si="765"/>
        <v>885.2</v>
      </c>
      <c r="V76" s="91">
        <f t="shared" ref="V76:V142" si="767">U76/T76*100</f>
        <v>100</v>
      </c>
      <c r="W76" s="92">
        <f t="shared" ref="W76:X76" si="768">W77+W78</f>
        <v>2049.6</v>
      </c>
      <c r="X76" s="92">
        <f t="shared" si="768"/>
        <v>2049.6</v>
      </c>
      <c r="Y76" s="91">
        <f t="shared" ref="Y76:Y77" si="769">X76/W76*100</f>
        <v>100</v>
      </c>
      <c r="Z76" s="92">
        <f t="shared" ref="Z76:AA76" si="770">Z77+Z78</f>
        <v>572</v>
      </c>
      <c r="AA76" s="92">
        <f t="shared" si="770"/>
        <v>572</v>
      </c>
      <c r="AB76" s="91">
        <f t="shared" ref="AB76:AB77" si="771">AA76/Z76*100</f>
        <v>100</v>
      </c>
      <c r="AC76" s="92">
        <f t="shared" ref="AC76:AD76" si="772">AC77+AC78</f>
        <v>0</v>
      </c>
      <c r="AD76" s="92">
        <f t="shared" si="772"/>
        <v>0</v>
      </c>
      <c r="AE76" s="91"/>
      <c r="AF76" s="92">
        <f t="shared" si="765"/>
        <v>0</v>
      </c>
      <c r="AG76" s="92">
        <f t="shared" si="765"/>
        <v>0</v>
      </c>
      <c r="AH76" s="92">
        <f t="shared" si="765"/>
        <v>0</v>
      </c>
      <c r="AI76" s="92">
        <f t="shared" si="765"/>
        <v>0</v>
      </c>
      <c r="AJ76" s="92">
        <f t="shared" si="765"/>
        <v>0</v>
      </c>
      <c r="AK76" s="92">
        <f t="shared" ref="AK76:AM76" si="773">AK77+AK78</f>
        <v>0</v>
      </c>
      <c r="AL76" s="92">
        <f t="shared" si="773"/>
        <v>0</v>
      </c>
      <c r="AM76" s="92">
        <f t="shared" si="773"/>
        <v>0</v>
      </c>
      <c r="AN76" s="91"/>
      <c r="AO76" s="92">
        <f t="shared" ref="AO76:AP76" si="774">AO77+AO78</f>
        <v>1800</v>
      </c>
      <c r="AP76" s="92">
        <f t="shared" si="774"/>
        <v>1800</v>
      </c>
      <c r="AQ76" s="91">
        <f t="shared" ref="AQ76:AQ77" si="775">AP76/AO76*100</f>
        <v>100</v>
      </c>
      <c r="AR76" s="92">
        <f t="shared" ref="AR76:AS76" si="776">AR77+AR78</f>
        <v>0</v>
      </c>
      <c r="AS76" s="92">
        <f t="shared" si="776"/>
        <v>0</v>
      </c>
      <c r="AT76" s="91"/>
      <c r="AU76" s="92">
        <f t="shared" ref="AU76:AV76" si="777">AU77+AU78</f>
        <v>0</v>
      </c>
      <c r="AV76" s="92">
        <f t="shared" si="777"/>
        <v>0</v>
      </c>
      <c r="AW76" s="91"/>
      <c r="AX76" s="92">
        <f t="shared" ref="AX76:AY76" si="778">AX77+AX78</f>
        <v>0</v>
      </c>
      <c r="AY76" s="92">
        <f t="shared" si="778"/>
        <v>0</v>
      </c>
      <c r="AZ76" s="91"/>
      <c r="BA76" s="92">
        <f t="shared" ref="BA76:BB76" si="779">BA77+BA78</f>
        <v>0</v>
      </c>
      <c r="BB76" s="92">
        <f t="shared" si="779"/>
        <v>0</v>
      </c>
      <c r="BC76" s="91"/>
      <c r="BD76" s="92">
        <f t="shared" ref="BD76:BE76" si="780">BD77+BD78</f>
        <v>0</v>
      </c>
      <c r="BE76" s="92">
        <f t="shared" si="780"/>
        <v>0</v>
      </c>
      <c r="BF76" s="91"/>
      <c r="BG76" s="92">
        <f t="shared" ref="BG76:BH76" si="781">BG77+BG78</f>
        <v>0</v>
      </c>
      <c r="BH76" s="92">
        <f t="shared" si="781"/>
        <v>0</v>
      </c>
      <c r="BI76" s="91"/>
      <c r="BJ76" s="92">
        <f t="shared" ref="BJ76:BK76" si="782">BJ77+BJ78</f>
        <v>0</v>
      </c>
      <c r="BK76" s="92">
        <f t="shared" si="782"/>
        <v>0</v>
      </c>
      <c r="BL76" s="91"/>
      <c r="BM76" s="92">
        <f t="shared" ref="BM76:BN76" si="783">BM77+BM78</f>
        <v>0</v>
      </c>
      <c r="BN76" s="92">
        <f t="shared" si="783"/>
        <v>0</v>
      </c>
      <c r="BO76" s="91"/>
      <c r="BP76" s="92">
        <f t="shared" ref="BP76:BQ76" si="784">BP77+BP78</f>
        <v>0</v>
      </c>
      <c r="BQ76" s="92">
        <f t="shared" si="784"/>
        <v>0</v>
      </c>
      <c r="BR76" s="91"/>
      <c r="BS76" s="92">
        <f t="shared" ref="BS76:BT76" si="785">BS77+BS78</f>
        <v>10000</v>
      </c>
      <c r="BT76" s="92">
        <f t="shared" si="785"/>
        <v>2152.1551300000001</v>
      </c>
      <c r="BU76" s="91">
        <f t="shared" ref="BU76:BU78" si="786">BT76/BS76*100</f>
        <v>21.521551299999999</v>
      </c>
      <c r="BV76" s="92">
        <f t="shared" ref="BV76:BW76" si="787">BV77+BV78</f>
        <v>0</v>
      </c>
      <c r="BW76" s="92">
        <f t="shared" si="787"/>
        <v>0</v>
      </c>
      <c r="BX76" s="91"/>
      <c r="BY76" s="92">
        <f t="shared" ref="BY76:CI76" si="788">BY77+BY78</f>
        <v>0</v>
      </c>
      <c r="BZ76" s="92">
        <f t="shared" si="788"/>
        <v>0</v>
      </c>
      <c r="CA76" s="92">
        <f t="shared" si="788"/>
        <v>0</v>
      </c>
      <c r="CB76" s="92">
        <f t="shared" si="788"/>
        <v>0</v>
      </c>
      <c r="CC76" s="92">
        <f t="shared" si="788"/>
        <v>0</v>
      </c>
      <c r="CD76" s="92">
        <f t="shared" si="788"/>
        <v>0</v>
      </c>
      <c r="CE76" s="92">
        <f t="shared" si="788"/>
        <v>0</v>
      </c>
      <c r="CF76" s="92">
        <f t="shared" si="788"/>
        <v>0</v>
      </c>
      <c r="CG76" s="92">
        <f t="shared" si="788"/>
        <v>0</v>
      </c>
      <c r="CH76" s="92"/>
      <c r="CI76" s="92">
        <f t="shared" si="788"/>
        <v>0</v>
      </c>
      <c r="CJ76" s="91"/>
      <c r="CK76" s="92"/>
      <c r="CL76" s="92">
        <f t="shared" ref="CL76" si="789">CL77+CL78</f>
        <v>0</v>
      </c>
      <c r="CM76" s="91"/>
      <c r="CN76" s="92">
        <f t="shared" ref="CN76:CO76" si="790">CN77+CN78</f>
        <v>0</v>
      </c>
      <c r="CO76" s="92">
        <f t="shared" si="790"/>
        <v>0</v>
      </c>
      <c r="CP76" s="91"/>
      <c r="CQ76" s="92">
        <f t="shared" ref="CQ76:CR76" si="791">CQ77+CQ78</f>
        <v>0</v>
      </c>
      <c r="CR76" s="92">
        <f t="shared" si="791"/>
        <v>0</v>
      </c>
      <c r="CS76" s="91"/>
      <c r="CT76" s="92">
        <f t="shared" ref="CT76:CU76" si="792">CT77+CT78</f>
        <v>300</v>
      </c>
      <c r="CU76" s="92">
        <f t="shared" si="792"/>
        <v>300</v>
      </c>
      <c r="CV76" s="91">
        <f t="shared" ref="CV76:CV77" si="793">CU76/CT76*100</f>
        <v>100</v>
      </c>
      <c r="CW76" s="92">
        <f t="shared" ref="CW76:CX76" si="794">CW77+CW78</f>
        <v>0</v>
      </c>
      <c r="CX76" s="92">
        <f t="shared" si="794"/>
        <v>0</v>
      </c>
      <c r="CY76" s="91"/>
      <c r="CZ76" s="92">
        <f t="shared" ref="CZ76:DA76" si="795">CZ77+CZ78</f>
        <v>0</v>
      </c>
      <c r="DA76" s="92">
        <f t="shared" si="795"/>
        <v>0</v>
      </c>
      <c r="DB76" s="91"/>
      <c r="DC76" s="92">
        <f t="shared" ref="DC76:DD76" si="796">DC77+DC78</f>
        <v>0</v>
      </c>
      <c r="DD76" s="92">
        <f t="shared" si="796"/>
        <v>0</v>
      </c>
      <c r="DE76" s="91"/>
      <c r="DF76" s="92">
        <f t="shared" ref="DF76:DG76" si="797">DF77+DF78</f>
        <v>0</v>
      </c>
      <c r="DG76" s="92">
        <f t="shared" si="797"/>
        <v>0</v>
      </c>
      <c r="DH76" s="91"/>
      <c r="DI76" s="92">
        <f t="shared" ref="DI76:DJ76" si="798">DI77+DI78</f>
        <v>0</v>
      </c>
      <c r="DJ76" s="92">
        <f t="shared" si="798"/>
        <v>0</v>
      </c>
      <c r="DK76" s="91"/>
      <c r="DL76" s="92">
        <f t="shared" ref="DL76:DM76" si="799">DL77+DL78</f>
        <v>0</v>
      </c>
      <c r="DM76" s="92">
        <f t="shared" si="799"/>
        <v>0</v>
      </c>
      <c r="DN76" s="91"/>
      <c r="DO76" s="92">
        <f t="shared" ref="DO76:DP76" si="800">DO77+DO78</f>
        <v>0</v>
      </c>
      <c r="DP76" s="92">
        <f t="shared" si="800"/>
        <v>0</v>
      </c>
      <c r="DQ76" s="91"/>
      <c r="DR76" s="92">
        <f t="shared" ref="DR76:DS76" si="801">DR77+DR78</f>
        <v>0</v>
      </c>
      <c r="DS76" s="92">
        <f t="shared" si="801"/>
        <v>0</v>
      </c>
      <c r="DT76" s="91"/>
      <c r="DU76" s="92">
        <f t="shared" ref="DU76:DV76" si="802">DU77+DU78</f>
        <v>11000</v>
      </c>
      <c r="DV76" s="92">
        <f t="shared" si="802"/>
        <v>5260.6975000000002</v>
      </c>
      <c r="DW76" s="91">
        <f t="shared" ref="DW76" si="803">DV76/DU76*100</f>
        <v>47.824522727272729</v>
      </c>
      <c r="DX76" s="92">
        <f t="shared" ref="DX76:DY76" si="804">DX77+DX78</f>
        <v>0</v>
      </c>
      <c r="DY76" s="92">
        <f t="shared" si="804"/>
        <v>0</v>
      </c>
      <c r="DZ76" s="91"/>
      <c r="EA76" s="92">
        <f t="shared" ref="EA76:EB76" si="805">EA77+EA78</f>
        <v>0</v>
      </c>
      <c r="EB76" s="92">
        <f t="shared" si="805"/>
        <v>0</v>
      </c>
      <c r="EC76" s="91"/>
      <c r="ED76" s="92">
        <f t="shared" ref="ED76:EE76" si="806">ED77+ED78</f>
        <v>2355</v>
      </c>
      <c r="EE76" s="92">
        <f t="shared" si="806"/>
        <v>2355</v>
      </c>
      <c r="EF76" s="91">
        <f>EE76/ED76*100</f>
        <v>100</v>
      </c>
      <c r="EG76" s="92">
        <f t="shared" ref="EG76:EH76" si="807">EG77+EG78</f>
        <v>0</v>
      </c>
      <c r="EH76" s="92">
        <f t="shared" si="807"/>
        <v>0</v>
      </c>
      <c r="EI76" s="91"/>
      <c r="EJ76" s="92">
        <f t="shared" ref="EJ76:EK76" si="808">EJ77+EJ78</f>
        <v>0</v>
      </c>
      <c r="EK76" s="92">
        <f t="shared" si="808"/>
        <v>0</v>
      </c>
      <c r="EL76" s="91"/>
      <c r="EM76" s="92">
        <f t="shared" ref="EM76:EN76" si="809">EM77+EM78</f>
        <v>0</v>
      </c>
      <c r="EN76" s="92">
        <f t="shared" si="809"/>
        <v>0</v>
      </c>
      <c r="EO76" s="91"/>
      <c r="EP76" s="92">
        <f t="shared" ref="EP76:EQ76" si="810">EP77+EP78</f>
        <v>0</v>
      </c>
      <c r="EQ76" s="92">
        <f t="shared" si="810"/>
        <v>0</v>
      </c>
      <c r="ER76" s="91"/>
    </row>
    <row r="77" spans="1:148" s="31" customFormat="1" ht="31.5" x14ac:dyDescent="0.25">
      <c r="A77" s="145" t="s">
        <v>331</v>
      </c>
      <c r="B77" s="94">
        <f t="shared" ref="B77:B140" si="811">E77+H77+K77+N77+Q77+T77+W77+Z77+AC77+AF77+AI77+AL77+AO77+AR77+AU77+AX77+BA77+BD77+BG77+BJ77+BM77+BP77+BS77+BV77+BY77+CB77+CE77+CH77+CK77+CN77+CQ77+CT77+CW77+CZ77+DC77+DF77+DI77+DL77+DO77+DR77+DU77+DX77+EA77+ED77+EG77+EJ77+EM77+EP77</f>
        <v>16514.5</v>
      </c>
      <c r="C77" s="94">
        <f t="shared" ref="C77:C140" si="812">F77+I77+L77+O77+R77+U77+X77+AA77+AD77+AG77+AJ77+AM77+AP77+AS77+AV77+AY77+BB77+BE77+BH77+BK77+BN77+BQ77+BT77+BW77+BZ77+CC77+CF77+CI77+CL77+CO77+CR77+CU77+CX77+DA77+DD77+DG77+DJ77+DM77+DP77+DS77+DV77+DY77+EB77+EE77+EH77+EK77+EN77+EQ77</f>
        <v>16062.794</v>
      </c>
      <c r="D77" s="78">
        <f t="shared" si="46"/>
        <v>97.264791546822494</v>
      </c>
      <c r="E77" s="78">
        <v>6700</v>
      </c>
      <c r="F77" s="78">
        <v>6683.9939999999997</v>
      </c>
      <c r="G77" s="78"/>
      <c r="H77" s="78"/>
      <c r="I77" s="78"/>
      <c r="J77" s="78"/>
      <c r="K77" s="78"/>
      <c r="L77" s="78"/>
      <c r="M77" s="78"/>
      <c r="N77" s="78"/>
      <c r="O77" s="78"/>
      <c r="P77" s="94"/>
      <c r="Q77" s="78">
        <v>1852.7</v>
      </c>
      <c r="R77" s="78">
        <v>1417</v>
      </c>
      <c r="S77" s="74">
        <f t="shared" si="185"/>
        <v>76.482970799373888</v>
      </c>
      <c r="T77" s="78">
        <v>885.2</v>
      </c>
      <c r="U77" s="78">
        <v>885.2</v>
      </c>
      <c r="V77" s="74">
        <f t="shared" si="767"/>
        <v>100</v>
      </c>
      <c r="W77" s="255">
        <v>2049.6</v>
      </c>
      <c r="X77" s="268">
        <v>2049.6</v>
      </c>
      <c r="Y77" s="74">
        <f t="shared" si="769"/>
        <v>100</v>
      </c>
      <c r="Z77" s="255">
        <v>572</v>
      </c>
      <c r="AA77" s="303">
        <v>572</v>
      </c>
      <c r="AB77" s="74">
        <f t="shared" si="771"/>
        <v>100</v>
      </c>
      <c r="AC77" s="255"/>
      <c r="AD77" s="78"/>
      <c r="AE77" s="74"/>
      <c r="AF77" s="78"/>
      <c r="AG77" s="78"/>
      <c r="AH77" s="74"/>
      <c r="AI77" s="78"/>
      <c r="AJ77" s="78"/>
      <c r="AK77" s="74"/>
      <c r="AL77" s="78"/>
      <c r="AM77" s="78"/>
      <c r="AN77" s="74"/>
      <c r="AO77" s="255">
        <v>1800</v>
      </c>
      <c r="AP77" s="78">
        <v>1800</v>
      </c>
      <c r="AQ77" s="74">
        <f t="shared" si="775"/>
        <v>100</v>
      </c>
      <c r="AR77" s="255"/>
      <c r="AS77" s="78"/>
      <c r="AT77" s="74"/>
      <c r="AU77" s="255"/>
      <c r="AV77" s="78"/>
      <c r="AW77" s="74"/>
      <c r="AX77" s="255"/>
      <c r="AY77" s="78"/>
      <c r="AZ77" s="74"/>
      <c r="BA77" s="255"/>
      <c r="BB77" s="78"/>
      <c r="BC77" s="74"/>
      <c r="BD77" s="255"/>
      <c r="BE77" s="78"/>
      <c r="BF77" s="74"/>
      <c r="BG77" s="255"/>
      <c r="BH77" s="78"/>
      <c r="BI77" s="74"/>
      <c r="BJ77" s="255"/>
      <c r="BK77" s="78"/>
      <c r="BL77" s="74"/>
      <c r="BM77" s="255"/>
      <c r="BN77" s="78"/>
      <c r="BO77" s="74"/>
      <c r="BP77" s="255"/>
      <c r="BQ77" s="78"/>
      <c r="BR77" s="74"/>
      <c r="BS77" s="78"/>
      <c r="BT77" s="78"/>
      <c r="BU77" s="74"/>
      <c r="BV77" s="78"/>
      <c r="BW77" s="78"/>
      <c r="BX77" s="74"/>
      <c r="BY77" s="78"/>
      <c r="BZ77" s="78"/>
      <c r="CA77" s="74"/>
      <c r="CB77" s="78"/>
      <c r="CC77" s="78"/>
      <c r="CD77" s="74"/>
      <c r="CE77" s="78"/>
      <c r="CF77" s="78"/>
      <c r="CG77" s="74"/>
      <c r="CH77" s="78"/>
      <c r="CI77" s="78"/>
      <c r="CJ77" s="74"/>
      <c r="CK77" s="78"/>
      <c r="CL77" s="78"/>
      <c r="CM77" s="74"/>
      <c r="CN77" s="255"/>
      <c r="CO77" s="322"/>
      <c r="CP77" s="74"/>
      <c r="CQ77" s="255"/>
      <c r="CR77" s="322"/>
      <c r="CS77" s="74"/>
      <c r="CT77" s="255">
        <v>300</v>
      </c>
      <c r="CU77" s="78">
        <v>300</v>
      </c>
      <c r="CV77" s="74">
        <f t="shared" si="793"/>
        <v>100</v>
      </c>
      <c r="CW77" s="255"/>
      <c r="CX77" s="78"/>
      <c r="CY77" s="74"/>
      <c r="CZ77" s="255"/>
      <c r="DA77" s="78"/>
      <c r="DB77" s="74"/>
      <c r="DC77" s="255"/>
      <c r="DD77" s="78"/>
      <c r="DE77" s="74"/>
      <c r="DF77" s="255"/>
      <c r="DG77" s="78"/>
      <c r="DH77" s="74"/>
      <c r="DI77" s="255"/>
      <c r="DJ77" s="78"/>
      <c r="DK77" s="74"/>
      <c r="DL77" s="255"/>
      <c r="DM77" s="78"/>
      <c r="DN77" s="74"/>
      <c r="DO77" s="255"/>
      <c r="DP77" s="78"/>
      <c r="DQ77" s="74"/>
      <c r="DR77" s="255"/>
      <c r="DS77" s="78"/>
      <c r="DT77" s="74"/>
      <c r="DU77" s="255"/>
      <c r="DV77" s="78"/>
      <c r="DW77" s="74"/>
      <c r="DX77" s="255"/>
      <c r="DY77" s="78"/>
      <c r="DZ77" s="74"/>
      <c r="EA77" s="255"/>
      <c r="EB77" s="78"/>
      <c r="EC77" s="74"/>
      <c r="ED77" s="255">
        <v>2355</v>
      </c>
      <c r="EE77" s="78">
        <v>2355</v>
      </c>
      <c r="EF77" s="74">
        <f>EE77/ED77*100</f>
        <v>100</v>
      </c>
      <c r="EG77" s="255"/>
      <c r="EH77" s="78"/>
      <c r="EI77" s="74"/>
      <c r="EJ77" s="255"/>
      <c r="EK77" s="78"/>
      <c r="EL77" s="74"/>
      <c r="EM77" s="255"/>
      <c r="EN77" s="78"/>
      <c r="EO77" s="74"/>
      <c r="EP77" s="255"/>
      <c r="EQ77" s="78"/>
      <c r="ER77" s="74"/>
    </row>
    <row r="78" spans="1:148" s="31" customFormat="1" ht="16.5" customHeight="1" x14ac:dyDescent="0.25">
      <c r="A78" s="43" t="s">
        <v>355</v>
      </c>
      <c r="B78" s="94">
        <f t="shared" si="811"/>
        <v>71000</v>
      </c>
      <c r="C78" s="94">
        <f t="shared" si="812"/>
        <v>57412.852630000001</v>
      </c>
      <c r="D78" s="78">
        <f t="shared" si="46"/>
        <v>80.863172718309855</v>
      </c>
      <c r="E78" s="94"/>
      <c r="F78" s="94"/>
      <c r="G78" s="94"/>
      <c r="H78" s="113"/>
      <c r="I78" s="113"/>
      <c r="J78" s="113"/>
      <c r="K78" s="113"/>
      <c r="L78" s="113"/>
      <c r="M78" s="113"/>
      <c r="N78" s="78">
        <v>50000</v>
      </c>
      <c r="O78" s="78">
        <v>50000</v>
      </c>
      <c r="P78" s="94">
        <f>O78/N78*100</f>
        <v>100</v>
      </c>
      <c r="Q78" s="113"/>
      <c r="R78" s="113"/>
      <c r="S78" s="113"/>
      <c r="T78" s="113"/>
      <c r="U78" s="113"/>
      <c r="V78" s="74"/>
      <c r="W78" s="110"/>
      <c r="X78" s="110"/>
      <c r="Y78" s="74"/>
      <c r="Z78" s="110"/>
      <c r="AA78" s="110"/>
      <c r="AB78" s="74"/>
      <c r="AC78" s="110"/>
      <c r="AD78" s="110"/>
      <c r="AE78" s="74"/>
      <c r="AF78" s="113"/>
      <c r="AG78" s="113"/>
      <c r="AH78" s="113"/>
      <c r="AI78" s="113"/>
      <c r="AJ78" s="113"/>
      <c r="AK78" s="113"/>
      <c r="AL78" s="113"/>
      <c r="AM78" s="113"/>
      <c r="AN78" s="113"/>
      <c r="AO78" s="110"/>
      <c r="AP78" s="110"/>
      <c r="AQ78" s="74"/>
      <c r="AR78" s="110"/>
      <c r="AS78" s="110"/>
      <c r="AT78" s="74"/>
      <c r="AU78" s="110"/>
      <c r="AV78" s="110"/>
      <c r="AW78" s="74"/>
      <c r="AX78" s="110"/>
      <c r="AY78" s="110"/>
      <c r="AZ78" s="74"/>
      <c r="BA78" s="110"/>
      <c r="BB78" s="110"/>
      <c r="BC78" s="74"/>
      <c r="BD78" s="110"/>
      <c r="BE78" s="110"/>
      <c r="BF78" s="74"/>
      <c r="BG78" s="110"/>
      <c r="BH78" s="110"/>
      <c r="BI78" s="74"/>
      <c r="BJ78" s="110"/>
      <c r="BK78" s="110"/>
      <c r="BL78" s="74"/>
      <c r="BM78" s="110"/>
      <c r="BN78" s="110"/>
      <c r="BO78" s="74"/>
      <c r="BP78" s="110"/>
      <c r="BQ78" s="110"/>
      <c r="BR78" s="74"/>
      <c r="BS78" s="74">
        <v>10000</v>
      </c>
      <c r="BT78" s="74">
        <v>2152.1551300000001</v>
      </c>
      <c r="BU78" s="74">
        <f t="shared" si="786"/>
        <v>21.521551299999999</v>
      </c>
      <c r="BV78" s="74"/>
      <c r="BW78" s="113"/>
      <c r="BX78" s="74"/>
      <c r="BY78" s="113"/>
      <c r="BZ78" s="113"/>
      <c r="CA78" s="113"/>
      <c r="CB78" s="113"/>
      <c r="CC78" s="113"/>
      <c r="CD78" s="113"/>
      <c r="CE78" s="113"/>
      <c r="CF78" s="113"/>
      <c r="CG78" s="113"/>
      <c r="CH78" s="74"/>
      <c r="CI78" s="113"/>
      <c r="CJ78" s="74"/>
      <c r="CK78" s="74"/>
      <c r="CL78" s="113"/>
      <c r="CM78" s="74"/>
      <c r="CN78" s="110"/>
      <c r="CO78" s="110"/>
      <c r="CP78" s="74"/>
      <c r="CQ78" s="110"/>
      <c r="CR78" s="110"/>
      <c r="CS78" s="74"/>
      <c r="CT78" s="110"/>
      <c r="CU78" s="110"/>
      <c r="CV78" s="74"/>
      <c r="CW78" s="110"/>
      <c r="CX78" s="110"/>
      <c r="CY78" s="74"/>
      <c r="CZ78" s="110"/>
      <c r="DA78" s="110"/>
      <c r="DB78" s="74"/>
      <c r="DC78" s="110"/>
      <c r="DD78" s="110"/>
      <c r="DE78" s="74"/>
      <c r="DF78" s="110"/>
      <c r="DG78" s="110"/>
      <c r="DH78" s="74"/>
      <c r="DI78" s="110"/>
      <c r="DJ78" s="110"/>
      <c r="DK78" s="74"/>
      <c r="DL78" s="110"/>
      <c r="DM78" s="110"/>
      <c r="DN78" s="74"/>
      <c r="DO78" s="110"/>
      <c r="DP78" s="110"/>
      <c r="DQ78" s="74"/>
      <c r="DR78" s="110"/>
      <c r="DS78" s="110"/>
      <c r="DT78" s="74"/>
      <c r="DU78" s="255">
        <v>11000</v>
      </c>
      <c r="DV78" s="255">
        <v>5260.6975000000002</v>
      </c>
      <c r="DW78" s="74">
        <f>DV78/DU78*100</f>
        <v>47.824522727272729</v>
      </c>
      <c r="DX78" s="255"/>
      <c r="DY78" s="255"/>
      <c r="DZ78" s="74"/>
      <c r="EA78" s="255"/>
      <c r="EB78" s="255"/>
      <c r="EC78" s="74"/>
      <c r="ED78" s="255"/>
      <c r="EE78" s="255"/>
      <c r="EF78" s="74"/>
      <c r="EG78" s="255"/>
      <c r="EH78" s="255"/>
      <c r="EI78" s="74"/>
      <c r="EJ78" s="255"/>
      <c r="EK78" s="255"/>
      <c r="EL78" s="74"/>
      <c r="EM78" s="255"/>
      <c r="EN78" s="255"/>
      <c r="EO78" s="74"/>
      <c r="EP78" s="255"/>
      <c r="EQ78" s="255"/>
      <c r="ER78" s="74"/>
    </row>
    <row r="79" spans="1:148" s="32" customFormat="1" ht="31.5" x14ac:dyDescent="0.25">
      <c r="A79" s="148" t="s">
        <v>358</v>
      </c>
      <c r="B79" s="103">
        <f t="shared" si="811"/>
        <v>34441.464999999997</v>
      </c>
      <c r="C79" s="103">
        <f t="shared" si="812"/>
        <v>25741.087300000003</v>
      </c>
      <c r="D79" s="92">
        <f t="shared" ref="D79" si="813">C79/B79*100</f>
        <v>74.738653829040103</v>
      </c>
      <c r="E79" s="92">
        <f t="shared" ref="E79:AJ79" si="814">E80+E81</f>
        <v>11100</v>
      </c>
      <c r="F79" s="92">
        <f t="shared" si="814"/>
        <v>11100</v>
      </c>
      <c r="G79" s="92">
        <f>F79/E79*100</f>
        <v>100</v>
      </c>
      <c r="H79" s="92">
        <f t="shared" si="814"/>
        <v>0</v>
      </c>
      <c r="I79" s="92">
        <f t="shared" si="814"/>
        <v>0</v>
      </c>
      <c r="J79" s="92">
        <f t="shared" si="814"/>
        <v>0</v>
      </c>
      <c r="K79" s="92">
        <f t="shared" si="814"/>
        <v>0</v>
      </c>
      <c r="L79" s="92">
        <f t="shared" si="814"/>
        <v>0</v>
      </c>
      <c r="M79" s="92">
        <f t="shared" si="814"/>
        <v>0</v>
      </c>
      <c r="N79" s="92">
        <f t="shared" si="814"/>
        <v>0</v>
      </c>
      <c r="O79" s="92">
        <f t="shared" si="814"/>
        <v>0</v>
      </c>
      <c r="P79" s="92">
        <f t="shared" si="814"/>
        <v>0</v>
      </c>
      <c r="Q79" s="92">
        <f t="shared" si="814"/>
        <v>1736</v>
      </c>
      <c r="R79" s="92">
        <f t="shared" si="814"/>
        <v>1327.7</v>
      </c>
      <c r="S79" s="91">
        <f t="shared" si="185"/>
        <v>76.480414746543772</v>
      </c>
      <c r="T79" s="92">
        <f t="shared" si="814"/>
        <v>141.6</v>
      </c>
      <c r="U79" s="92">
        <f t="shared" si="814"/>
        <v>94.501380000000012</v>
      </c>
      <c r="V79" s="91">
        <f t="shared" si="767"/>
        <v>66.738262711864422</v>
      </c>
      <c r="W79" s="92">
        <f t="shared" ref="W79:X79" si="815">W80+W81</f>
        <v>647.6</v>
      </c>
      <c r="X79" s="92">
        <f t="shared" si="815"/>
        <v>405.59113000000002</v>
      </c>
      <c r="Y79" s="91">
        <f t="shared" ref="Y79:Y80" si="816">X79/W79*100</f>
        <v>62.629884187770237</v>
      </c>
      <c r="Z79" s="92">
        <f t="shared" ref="Z79:AA79" si="817">Z80+Z81</f>
        <v>461</v>
      </c>
      <c r="AA79" s="92">
        <f t="shared" si="817"/>
        <v>166.601</v>
      </c>
      <c r="AB79" s="91">
        <f t="shared" ref="AB79:AB80" si="818">AA79/Z79*100</f>
        <v>36.139045553145337</v>
      </c>
      <c r="AC79" s="92">
        <f t="shared" ref="AC79:AD79" si="819">AC80+AC81</f>
        <v>0</v>
      </c>
      <c r="AD79" s="92">
        <f t="shared" si="819"/>
        <v>0</v>
      </c>
      <c r="AE79" s="91"/>
      <c r="AF79" s="92">
        <f t="shared" si="814"/>
        <v>0</v>
      </c>
      <c r="AG79" s="92">
        <f t="shared" si="814"/>
        <v>0</v>
      </c>
      <c r="AH79" s="92">
        <f t="shared" si="814"/>
        <v>0</v>
      </c>
      <c r="AI79" s="92">
        <f t="shared" si="814"/>
        <v>0</v>
      </c>
      <c r="AJ79" s="92">
        <f t="shared" si="814"/>
        <v>0</v>
      </c>
      <c r="AK79" s="92">
        <f t="shared" ref="AK79:AM79" si="820">AK80+AK81</f>
        <v>0</v>
      </c>
      <c r="AL79" s="92">
        <f t="shared" si="820"/>
        <v>0</v>
      </c>
      <c r="AM79" s="92">
        <f t="shared" si="820"/>
        <v>0</v>
      </c>
      <c r="AN79" s="91"/>
      <c r="AO79" s="92">
        <f t="shared" ref="AO79:AP79" si="821">AO80+AO81</f>
        <v>1200</v>
      </c>
      <c r="AP79" s="92">
        <f t="shared" si="821"/>
        <v>1200</v>
      </c>
      <c r="AQ79" s="91">
        <f t="shared" ref="AQ79:AQ80" si="822">AP79/AO79*100</f>
        <v>100</v>
      </c>
      <c r="AR79" s="92">
        <f t="shared" ref="AR79:AS79" si="823">AR80+AR81</f>
        <v>0</v>
      </c>
      <c r="AS79" s="92">
        <f t="shared" si="823"/>
        <v>0</v>
      </c>
      <c r="AT79" s="91"/>
      <c r="AU79" s="92">
        <f t="shared" ref="AU79:AV79" si="824">AU80+AU81</f>
        <v>0</v>
      </c>
      <c r="AV79" s="92">
        <f t="shared" si="824"/>
        <v>0</v>
      </c>
      <c r="AW79" s="91"/>
      <c r="AX79" s="92">
        <f t="shared" ref="AX79:AY79" si="825">AX80+AX81</f>
        <v>0</v>
      </c>
      <c r="AY79" s="92">
        <f t="shared" si="825"/>
        <v>0</v>
      </c>
      <c r="AZ79" s="91"/>
      <c r="BA79" s="92">
        <f>SUM(BA80:BA82)</f>
        <v>8049.0649999999996</v>
      </c>
      <c r="BB79" s="92">
        <f>SUM(BB80:BB82)</f>
        <v>8049.0649999999996</v>
      </c>
      <c r="BC79" s="91">
        <f t="shared" ref="BC79" si="826">BB79/BA79*100</f>
        <v>100</v>
      </c>
      <c r="BD79" s="92">
        <f t="shared" ref="BD79:BE79" si="827">BD80+BD81</f>
        <v>0</v>
      </c>
      <c r="BE79" s="92">
        <f t="shared" si="827"/>
        <v>0</v>
      </c>
      <c r="BF79" s="91"/>
      <c r="BG79" s="92">
        <f t="shared" ref="BG79:BH79" si="828">BG80+BG81</f>
        <v>0</v>
      </c>
      <c r="BH79" s="92">
        <f t="shared" si="828"/>
        <v>0</v>
      </c>
      <c r="BI79" s="91"/>
      <c r="BJ79" s="92">
        <f t="shared" ref="BJ79:BK79" si="829">BJ80+BJ81</f>
        <v>0</v>
      </c>
      <c r="BK79" s="92">
        <f t="shared" si="829"/>
        <v>0</v>
      </c>
      <c r="BL79" s="91"/>
      <c r="BM79" s="92">
        <f t="shared" ref="BM79:BN79" si="830">BM80+BM81</f>
        <v>0</v>
      </c>
      <c r="BN79" s="92">
        <f t="shared" si="830"/>
        <v>0</v>
      </c>
      <c r="BO79" s="91"/>
      <c r="BP79" s="92">
        <f t="shared" ref="BP79:BQ79" si="831">BP80+BP81</f>
        <v>0</v>
      </c>
      <c r="BQ79" s="92">
        <f t="shared" si="831"/>
        <v>0</v>
      </c>
      <c r="BR79" s="91"/>
      <c r="BS79" s="92">
        <f t="shared" ref="BS79:BT79" si="832">BS80+BS81</f>
        <v>10000</v>
      </c>
      <c r="BT79" s="92">
        <f t="shared" si="832"/>
        <v>2291.4287899999999</v>
      </c>
      <c r="BU79" s="91">
        <f t="shared" ref="BU79:BU81" si="833">BT79/BS79*100</f>
        <v>22.914287899999998</v>
      </c>
      <c r="BV79" s="92">
        <f t="shared" ref="BV79:BW79" si="834">BV80+BV81</f>
        <v>0</v>
      </c>
      <c r="BW79" s="92">
        <f t="shared" si="834"/>
        <v>0</v>
      </c>
      <c r="BX79" s="91"/>
      <c r="BY79" s="92">
        <f t="shared" ref="BY79:CI79" si="835">BY80+BY81</f>
        <v>0</v>
      </c>
      <c r="BZ79" s="92">
        <f t="shared" si="835"/>
        <v>0</v>
      </c>
      <c r="CA79" s="92">
        <f t="shared" si="835"/>
        <v>0</v>
      </c>
      <c r="CB79" s="92">
        <f t="shared" si="835"/>
        <v>0</v>
      </c>
      <c r="CC79" s="92">
        <f t="shared" si="835"/>
        <v>0</v>
      </c>
      <c r="CD79" s="92">
        <f t="shared" si="835"/>
        <v>0</v>
      </c>
      <c r="CE79" s="92">
        <f t="shared" si="835"/>
        <v>0</v>
      </c>
      <c r="CF79" s="92">
        <f t="shared" si="835"/>
        <v>0</v>
      </c>
      <c r="CG79" s="92">
        <f t="shared" si="835"/>
        <v>0</v>
      </c>
      <c r="CH79" s="92"/>
      <c r="CI79" s="92">
        <f t="shared" si="835"/>
        <v>0</v>
      </c>
      <c r="CJ79" s="91"/>
      <c r="CK79" s="92"/>
      <c r="CL79" s="92">
        <f t="shared" ref="CL79" si="836">CL80+CL81</f>
        <v>0</v>
      </c>
      <c r="CM79" s="91"/>
      <c r="CN79" s="92">
        <f t="shared" ref="CN79:CO79" si="837">CN80+CN81</f>
        <v>0</v>
      </c>
      <c r="CO79" s="92">
        <f t="shared" si="837"/>
        <v>0</v>
      </c>
      <c r="CP79" s="91"/>
      <c r="CQ79" s="92">
        <f t="shared" ref="CQ79:CR79" si="838">CQ80+CQ81</f>
        <v>0</v>
      </c>
      <c r="CR79" s="92">
        <f t="shared" si="838"/>
        <v>0</v>
      </c>
      <c r="CS79" s="91"/>
      <c r="CT79" s="92">
        <f t="shared" ref="CT79:CU79" si="839">CT80+CT81</f>
        <v>70</v>
      </c>
      <c r="CU79" s="92">
        <f t="shared" si="839"/>
        <v>70</v>
      </c>
      <c r="CV79" s="91">
        <f t="shared" ref="CV79:CV80" si="840">CU79/CT79*100</f>
        <v>100</v>
      </c>
      <c r="CW79" s="92">
        <f t="shared" ref="CW79:CX79" si="841">CW80+CW81</f>
        <v>0</v>
      </c>
      <c r="CX79" s="92">
        <f t="shared" si="841"/>
        <v>0</v>
      </c>
      <c r="CY79" s="91"/>
      <c r="CZ79" s="92">
        <f t="shared" ref="CZ79:DA79" si="842">CZ80+CZ81</f>
        <v>0</v>
      </c>
      <c r="DA79" s="92">
        <f t="shared" si="842"/>
        <v>0</v>
      </c>
      <c r="DB79" s="91"/>
      <c r="DC79" s="92">
        <f t="shared" ref="DC79:DD79" si="843">DC80+DC81</f>
        <v>0</v>
      </c>
      <c r="DD79" s="92">
        <f t="shared" si="843"/>
        <v>0</v>
      </c>
      <c r="DE79" s="91"/>
      <c r="DF79" s="92">
        <f t="shared" ref="DF79:DG79" si="844">DF80+DF81</f>
        <v>0</v>
      </c>
      <c r="DG79" s="92">
        <f t="shared" si="844"/>
        <v>0</v>
      </c>
      <c r="DH79" s="91"/>
      <c r="DI79" s="92">
        <f t="shared" ref="DI79:DJ79" si="845">DI80+DI81</f>
        <v>0</v>
      </c>
      <c r="DJ79" s="92">
        <f t="shared" si="845"/>
        <v>0</v>
      </c>
      <c r="DK79" s="91"/>
      <c r="DL79" s="92">
        <f t="shared" ref="DL79:DM79" si="846">DL80+DL81</f>
        <v>0</v>
      </c>
      <c r="DM79" s="92">
        <f t="shared" si="846"/>
        <v>0</v>
      </c>
      <c r="DN79" s="91"/>
      <c r="DO79" s="92">
        <f t="shared" ref="DO79:DP79" si="847">DO80+DO81</f>
        <v>0</v>
      </c>
      <c r="DP79" s="92">
        <f t="shared" si="847"/>
        <v>0</v>
      </c>
      <c r="DQ79" s="91"/>
      <c r="DR79" s="92">
        <f t="shared" ref="DR79:DS79" si="848">DR80+DR81</f>
        <v>0</v>
      </c>
      <c r="DS79" s="92">
        <f t="shared" si="848"/>
        <v>0</v>
      </c>
      <c r="DT79" s="91"/>
      <c r="DU79" s="92">
        <f t="shared" ref="DU79:DV79" si="849">DU80+DU81</f>
        <v>0</v>
      </c>
      <c r="DV79" s="92">
        <f t="shared" si="849"/>
        <v>0</v>
      </c>
      <c r="DW79" s="91"/>
      <c r="DX79" s="92">
        <f t="shared" ref="DX79:DY79" si="850">DX80+DX81</f>
        <v>0</v>
      </c>
      <c r="DY79" s="92">
        <f t="shared" si="850"/>
        <v>0</v>
      </c>
      <c r="DZ79" s="91"/>
      <c r="EA79" s="92">
        <f t="shared" ref="EA79:EB79" si="851">EA80+EA81</f>
        <v>0</v>
      </c>
      <c r="EB79" s="92">
        <f t="shared" si="851"/>
        <v>0</v>
      </c>
      <c r="EC79" s="91"/>
      <c r="ED79" s="92">
        <f t="shared" ref="ED79:EE79" si="852">ED80+ED81</f>
        <v>1036.2</v>
      </c>
      <c r="EE79" s="92">
        <f t="shared" si="852"/>
        <v>1036.2</v>
      </c>
      <c r="EF79" s="91">
        <f t="shared" ref="EF79:EF125" si="853">EE79/ED79*100</f>
        <v>100</v>
      </c>
      <c r="EG79" s="92">
        <f t="shared" ref="EG79:EH79" si="854">EG80+EG81</f>
        <v>0</v>
      </c>
      <c r="EH79" s="92">
        <f t="shared" si="854"/>
        <v>0</v>
      </c>
      <c r="EI79" s="91"/>
      <c r="EJ79" s="92">
        <f t="shared" ref="EJ79:EK79" si="855">EJ80+EJ81</f>
        <v>0</v>
      </c>
      <c r="EK79" s="92">
        <f t="shared" si="855"/>
        <v>0</v>
      </c>
      <c r="EL79" s="91"/>
      <c r="EM79" s="92">
        <f t="shared" ref="EM79:EN79" si="856">EM80+EM81</f>
        <v>0</v>
      </c>
      <c r="EN79" s="92">
        <f t="shared" si="856"/>
        <v>0</v>
      </c>
      <c r="EO79" s="91"/>
      <c r="EP79" s="92">
        <f t="shared" ref="EP79:EQ79" si="857">EP80+EP81</f>
        <v>0</v>
      </c>
      <c r="EQ79" s="92">
        <f t="shared" si="857"/>
        <v>0</v>
      </c>
      <c r="ER79" s="91"/>
    </row>
    <row r="80" spans="1:148" s="31" customFormat="1" ht="31.5" x14ac:dyDescent="0.25">
      <c r="A80" s="145" t="s">
        <v>332</v>
      </c>
      <c r="B80" s="94">
        <f t="shared" si="811"/>
        <v>16392.400000000001</v>
      </c>
      <c r="C80" s="94">
        <f t="shared" si="812"/>
        <v>15400.593510000002</v>
      </c>
      <c r="D80" s="78">
        <f t="shared" si="46"/>
        <v>93.949595605280507</v>
      </c>
      <c r="E80" s="78">
        <v>11100</v>
      </c>
      <c r="F80" s="78">
        <v>11100</v>
      </c>
      <c r="G80" s="78">
        <f>F80/E80*100</f>
        <v>100</v>
      </c>
      <c r="H80" s="78"/>
      <c r="I80" s="78"/>
      <c r="J80" s="78"/>
      <c r="K80" s="78"/>
      <c r="L80" s="78"/>
      <c r="M80" s="78"/>
      <c r="N80" s="78"/>
      <c r="O80" s="78"/>
      <c r="P80" s="74"/>
      <c r="Q80" s="78">
        <v>1736</v>
      </c>
      <c r="R80" s="78">
        <v>1327.7</v>
      </c>
      <c r="S80" s="74">
        <f t="shared" si="185"/>
        <v>76.480414746543772</v>
      </c>
      <c r="T80" s="78">
        <v>141.6</v>
      </c>
      <c r="U80" s="78">
        <v>94.501380000000012</v>
      </c>
      <c r="V80" s="74">
        <f t="shared" si="767"/>
        <v>66.738262711864422</v>
      </c>
      <c r="W80" s="255">
        <v>647.6</v>
      </c>
      <c r="X80" s="269">
        <v>405.59113000000002</v>
      </c>
      <c r="Y80" s="74">
        <f t="shared" si="816"/>
        <v>62.629884187770237</v>
      </c>
      <c r="Z80" s="255">
        <v>461</v>
      </c>
      <c r="AA80" s="304">
        <v>166.601</v>
      </c>
      <c r="AB80" s="74">
        <f t="shared" si="818"/>
        <v>36.139045553145337</v>
      </c>
      <c r="AC80" s="255"/>
      <c r="AD80" s="255"/>
      <c r="AE80" s="74"/>
      <c r="AF80" s="78"/>
      <c r="AG80" s="78"/>
      <c r="AH80" s="74"/>
      <c r="AI80" s="78"/>
      <c r="AJ80" s="78"/>
      <c r="AK80" s="74"/>
      <c r="AL80" s="78"/>
      <c r="AM80" s="78"/>
      <c r="AN80" s="74"/>
      <c r="AO80" s="255">
        <v>1200</v>
      </c>
      <c r="AP80" s="255">
        <v>1200</v>
      </c>
      <c r="AQ80" s="74">
        <f t="shared" si="822"/>
        <v>100</v>
      </c>
      <c r="AR80" s="255"/>
      <c r="AS80" s="255"/>
      <c r="AT80" s="74"/>
      <c r="AU80" s="255"/>
      <c r="AV80" s="255"/>
      <c r="AW80" s="74"/>
      <c r="AX80" s="255"/>
      <c r="AY80" s="255"/>
      <c r="AZ80" s="74"/>
      <c r="BA80" s="255"/>
      <c r="BB80" s="255"/>
      <c r="BC80" s="74"/>
      <c r="BD80" s="255"/>
      <c r="BE80" s="255"/>
      <c r="BF80" s="74"/>
      <c r="BG80" s="255"/>
      <c r="BH80" s="255"/>
      <c r="BI80" s="74"/>
      <c r="BJ80" s="255"/>
      <c r="BK80" s="255"/>
      <c r="BL80" s="74"/>
      <c r="BM80" s="255"/>
      <c r="BN80" s="255"/>
      <c r="BO80" s="74"/>
      <c r="BP80" s="255"/>
      <c r="BQ80" s="255"/>
      <c r="BR80" s="74"/>
      <c r="BS80" s="78"/>
      <c r="BT80" s="78"/>
      <c r="BU80" s="74"/>
      <c r="BV80" s="78"/>
      <c r="BW80" s="78"/>
      <c r="BX80" s="74"/>
      <c r="BY80" s="78"/>
      <c r="BZ80" s="78"/>
      <c r="CA80" s="74"/>
      <c r="CB80" s="78"/>
      <c r="CC80" s="78"/>
      <c r="CD80" s="74"/>
      <c r="CE80" s="78"/>
      <c r="CF80" s="78"/>
      <c r="CG80" s="74"/>
      <c r="CH80" s="78"/>
      <c r="CI80" s="78"/>
      <c r="CJ80" s="74"/>
      <c r="CK80" s="78"/>
      <c r="CL80" s="78"/>
      <c r="CM80" s="74"/>
      <c r="CN80" s="255"/>
      <c r="CO80" s="322"/>
      <c r="CP80" s="74"/>
      <c r="CQ80" s="255"/>
      <c r="CR80" s="322"/>
      <c r="CS80" s="74"/>
      <c r="CT80" s="255">
        <v>70</v>
      </c>
      <c r="CU80" s="255">
        <v>70</v>
      </c>
      <c r="CV80" s="74">
        <f t="shared" si="840"/>
        <v>100</v>
      </c>
      <c r="CW80" s="255"/>
      <c r="CX80" s="255"/>
      <c r="CY80" s="74"/>
      <c r="CZ80" s="255"/>
      <c r="DA80" s="255"/>
      <c r="DB80" s="74"/>
      <c r="DC80" s="255"/>
      <c r="DD80" s="255"/>
      <c r="DE80" s="74"/>
      <c r="DF80" s="255"/>
      <c r="DG80" s="255"/>
      <c r="DH80" s="74"/>
      <c r="DI80" s="255"/>
      <c r="DJ80" s="255"/>
      <c r="DK80" s="74"/>
      <c r="DL80" s="255"/>
      <c r="DM80" s="255"/>
      <c r="DN80" s="74"/>
      <c r="DO80" s="255"/>
      <c r="DP80" s="255"/>
      <c r="DQ80" s="74"/>
      <c r="DR80" s="255"/>
      <c r="DS80" s="255"/>
      <c r="DT80" s="74"/>
      <c r="DU80" s="255"/>
      <c r="DV80" s="255"/>
      <c r="DW80" s="74"/>
      <c r="DX80" s="255"/>
      <c r="DY80" s="255"/>
      <c r="DZ80" s="74"/>
      <c r="EA80" s="255"/>
      <c r="EB80" s="255"/>
      <c r="EC80" s="74"/>
      <c r="ED80" s="255">
        <v>1036.2</v>
      </c>
      <c r="EE80" s="255">
        <v>1036.2</v>
      </c>
      <c r="EF80" s="74">
        <f t="shared" si="853"/>
        <v>100</v>
      </c>
      <c r="EG80" s="255"/>
      <c r="EH80" s="255"/>
      <c r="EI80" s="74"/>
      <c r="EJ80" s="255"/>
      <c r="EK80" s="255"/>
      <c r="EL80" s="74"/>
      <c r="EM80" s="255"/>
      <c r="EN80" s="255"/>
      <c r="EO80" s="74"/>
      <c r="EP80" s="255"/>
      <c r="EQ80" s="255"/>
      <c r="ER80" s="74"/>
    </row>
    <row r="81" spans="1:148" s="31" customFormat="1" ht="15.75" x14ac:dyDescent="0.25">
      <c r="A81" s="43" t="s">
        <v>357</v>
      </c>
      <c r="B81" s="94">
        <f t="shared" si="811"/>
        <v>10000</v>
      </c>
      <c r="C81" s="94">
        <f t="shared" si="812"/>
        <v>2291.4287899999999</v>
      </c>
      <c r="D81" s="78">
        <f t="shared" si="46"/>
        <v>22.914287899999998</v>
      </c>
      <c r="E81" s="94"/>
      <c r="F81" s="94"/>
      <c r="G81" s="94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74"/>
      <c r="W81" s="110"/>
      <c r="X81" s="110"/>
      <c r="Y81" s="74"/>
      <c r="Z81" s="110"/>
      <c r="AA81" s="110"/>
      <c r="AB81" s="74"/>
      <c r="AC81" s="110"/>
      <c r="AD81" s="110"/>
      <c r="AE81" s="74"/>
      <c r="AF81" s="113"/>
      <c r="AG81" s="113"/>
      <c r="AH81" s="113"/>
      <c r="AI81" s="113"/>
      <c r="AJ81" s="113"/>
      <c r="AK81" s="113"/>
      <c r="AL81" s="113"/>
      <c r="AM81" s="113"/>
      <c r="AN81" s="113"/>
      <c r="AO81" s="110"/>
      <c r="AP81" s="110"/>
      <c r="AQ81" s="74"/>
      <c r="AR81" s="110"/>
      <c r="AS81" s="110"/>
      <c r="AT81" s="74"/>
      <c r="AU81" s="110"/>
      <c r="AV81" s="110"/>
      <c r="AW81" s="74"/>
      <c r="AX81" s="110"/>
      <c r="AY81" s="110"/>
      <c r="AZ81" s="74"/>
      <c r="BA81" s="110"/>
      <c r="BB81" s="110"/>
      <c r="BC81" s="74"/>
      <c r="BD81" s="110"/>
      <c r="BE81" s="110"/>
      <c r="BF81" s="74"/>
      <c r="BG81" s="110"/>
      <c r="BH81" s="110"/>
      <c r="BI81" s="74"/>
      <c r="BJ81" s="110"/>
      <c r="BK81" s="110"/>
      <c r="BL81" s="74"/>
      <c r="BM81" s="110"/>
      <c r="BN81" s="110"/>
      <c r="BO81" s="74"/>
      <c r="BP81" s="110"/>
      <c r="BQ81" s="110"/>
      <c r="BR81" s="74"/>
      <c r="BS81" s="74">
        <v>10000</v>
      </c>
      <c r="BT81" s="74">
        <v>2291.4287899999999</v>
      </c>
      <c r="BU81" s="74">
        <f t="shared" si="833"/>
        <v>22.914287899999998</v>
      </c>
      <c r="BV81" s="74"/>
      <c r="BW81" s="113"/>
      <c r="BX81" s="74"/>
      <c r="BY81" s="113"/>
      <c r="BZ81" s="113"/>
      <c r="CA81" s="113"/>
      <c r="CB81" s="113"/>
      <c r="CC81" s="113"/>
      <c r="CD81" s="113"/>
      <c r="CE81" s="113"/>
      <c r="CF81" s="113"/>
      <c r="CG81" s="113"/>
      <c r="CH81" s="74"/>
      <c r="CI81" s="113"/>
      <c r="CJ81" s="74"/>
      <c r="CK81" s="74"/>
      <c r="CL81" s="113"/>
      <c r="CM81" s="74"/>
      <c r="CN81" s="110"/>
      <c r="CO81" s="110"/>
      <c r="CP81" s="74"/>
      <c r="CQ81" s="110"/>
      <c r="CR81" s="110"/>
      <c r="CS81" s="74"/>
      <c r="CT81" s="110"/>
      <c r="CU81" s="110"/>
      <c r="CV81" s="74"/>
      <c r="CW81" s="110"/>
      <c r="CX81" s="110"/>
      <c r="CY81" s="74"/>
      <c r="CZ81" s="110"/>
      <c r="DA81" s="110"/>
      <c r="DB81" s="74"/>
      <c r="DC81" s="110"/>
      <c r="DD81" s="110"/>
      <c r="DE81" s="74"/>
      <c r="DF81" s="110"/>
      <c r="DG81" s="110"/>
      <c r="DH81" s="74"/>
      <c r="DI81" s="110"/>
      <c r="DJ81" s="110"/>
      <c r="DK81" s="74"/>
      <c r="DL81" s="110"/>
      <c r="DM81" s="110"/>
      <c r="DN81" s="74"/>
      <c r="DO81" s="110"/>
      <c r="DP81" s="110"/>
      <c r="DQ81" s="74"/>
      <c r="DR81" s="110"/>
      <c r="DS81" s="110"/>
      <c r="DT81" s="74"/>
      <c r="DU81" s="110"/>
      <c r="DV81" s="110"/>
      <c r="DW81" s="74"/>
      <c r="DX81" s="110"/>
      <c r="DY81" s="110"/>
      <c r="DZ81" s="74"/>
      <c r="EA81" s="110"/>
      <c r="EB81" s="110"/>
      <c r="EC81" s="74"/>
      <c r="ED81" s="110"/>
      <c r="EE81" s="110"/>
      <c r="EF81" s="74"/>
      <c r="EG81" s="110"/>
      <c r="EH81" s="110"/>
      <c r="EI81" s="74"/>
      <c r="EJ81" s="110"/>
      <c r="EK81" s="110"/>
      <c r="EL81" s="74"/>
      <c r="EM81" s="110"/>
      <c r="EN81" s="110"/>
      <c r="EO81" s="74"/>
      <c r="EP81" s="110"/>
      <c r="EQ81" s="110"/>
      <c r="ER81" s="74"/>
    </row>
    <row r="82" spans="1:148" s="31" customFormat="1" ht="15.75" x14ac:dyDescent="0.25">
      <c r="A82" s="43" t="s">
        <v>539</v>
      </c>
      <c r="B82" s="94">
        <f t="shared" si="811"/>
        <v>8049.0649999999996</v>
      </c>
      <c r="C82" s="94">
        <f t="shared" si="812"/>
        <v>8049.0649999999996</v>
      </c>
      <c r="D82" s="78">
        <f t="shared" si="46"/>
        <v>100</v>
      </c>
      <c r="E82" s="94"/>
      <c r="F82" s="94"/>
      <c r="G82" s="94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74"/>
      <c r="W82" s="110"/>
      <c r="X82" s="110"/>
      <c r="Y82" s="74"/>
      <c r="Z82" s="110"/>
      <c r="AA82" s="110"/>
      <c r="AB82" s="74"/>
      <c r="AC82" s="110"/>
      <c r="AD82" s="110"/>
      <c r="AE82" s="74"/>
      <c r="AF82" s="113"/>
      <c r="AG82" s="113"/>
      <c r="AH82" s="113"/>
      <c r="AI82" s="113"/>
      <c r="AJ82" s="113"/>
      <c r="AK82" s="113"/>
      <c r="AL82" s="113"/>
      <c r="AM82" s="113"/>
      <c r="AN82" s="113"/>
      <c r="AO82" s="110"/>
      <c r="AP82" s="110"/>
      <c r="AQ82" s="74"/>
      <c r="AR82" s="110"/>
      <c r="AS82" s="110"/>
      <c r="AT82" s="74"/>
      <c r="AU82" s="110"/>
      <c r="AV82" s="110"/>
      <c r="AW82" s="74"/>
      <c r="AX82" s="110"/>
      <c r="AY82" s="110"/>
      <c r="AZ82" s="74"/>
      <c r="BA82" s="94">
        <v>8049.0649999999996</v>
      </c>
      <c r="BB82" s="94">
        <v>8049.0649999999996</v>
      </c>
      <c r="BC82" s="74">
        <f>BB82/BA82*100</f>
        <v>100</v>
      </c>
      <c r="BD82" s="110"/>
      <c r="BE82" s="110"/>
      <c r="BF82" s="74"/>
      <c r="BG82" s="110"/>
      <c r="BH82" s="110"/>
      <c r="BI82" s="74"/>
      <c r="BJ82" s="110"/>
      <c r="BK82" s="110"/>
      <c r="BL82" s="74"/>
      <c r="BM82" s="110"/>
      <c r="BN82" s="110"/>
      <c r="BO82" s="74"/>
      <c r="BP82" s="110"/>
      <c r="BQ82" s="110"/>
      <c r="BR82" s="74"/>
      <c r="BS82" s="74"/>
      <c r="BT82" s="113"/>
      <c r="BU82" s="74"/>
      <c r="BV82" s="74"/>
      <c r="BW82" s="113"/>
      <c r="BX82" s="74"/>
      <c r="BY82" s="113"/>
      <c r="BZ82" s="113"/>
      <c r="CA82" s="113"/>
      <c r="CB82" s="113"/>
      <c r="CC82" s="113"/>
      <c r="CD82" s="113"/>
      <c r="CE82" s="113"/>
      <c r="CF82" s="113"/>
      <c r="CG82" s="113"/>
      <c r="CH82" s="74"/>
      <c r="CI82" s="113"/>
      <c r="CJ82" s="74"/>
      <c r="CK82" s="74"/>
      <c r="CL82" s="113"/>
      <c r="CM82" s="74"/>
      <c r="CN82" s="110"/>
      <c r="CO82" s="110"/>
      <c r="CP82" s="74"/>
      <c r="CQ82" s="110"/>
      <c r="CR82" s="110"/>
      <c r="CS82" s="74"/>
      <c r="CT82" s="110"/>
      <c r="CU82" s="110"/>
      <c r="CV82" s="74"/>
      <c r="CW82" s="110"/>
      <c r="CX82" s="110"/>
      <c r="CY82" s="74"/>
      <c r="CZ82" s="110"/>
      <c r="DA82" s="110"/>
      <c r="DB82" s="74"/>
      <c r="DC82" s="110"/>
      <c r="DD82" s="110"/>
      <c r="DE82" s="74"/>
      <c r="DF82" s="110"/>
      <c r="DG82" s="110"/>
      <c r="DH82" s="74"/>
      <c r="DI82" s="110"/>
      <c r="DJ82" s="110"/>
      <c r="DK82" s="74"/>
      <c r="DL82" s="110"/>
      <c r="DM82" s="110"/>
      <c r="DN82" s="74"/>
      <c r="DO82" s="110"/>
      <c r="DP82" s="110"/>
      <c r="DQ82" s="74"/>
      <c r="DR82" s="110"/>
      <c r="DS82" s="110"/>
      <c r="DT82" s="74"/>
      <c r="DU82" s="110"/>
      <c r="DV82" s="110"/>
      <c r="DW82" s="74"/>
      <c r="DX82" s="110"/>
      <c r="DY82" s="110"/>
      <c r="DZ82" s="74"/>
      <c r="EA82" s="110"/>
      <c r="EB82" s="110"/>
      <c r="EC82" s="74"/>
      <c r="ED82" s="110"/>
      <c r="EE82" s="110"/>
      <c r="EF82" s="74"/>
      <c r="EG82" s="110"/>
      <c r="EH82" s="110"/>
      <c r="EI82" s="74"/>
      <c r="EJ82" s="110"/>
      <c r="EK82" s="110"/>
      <c r="EL82" s="74"/>
      <c r="EM82" s="110"/>
      <c r="EN82" s="110"/>
      <c r="EO82" s="74"/>
      <c r="EP82" s="110"/>
      <c r="EQ82" s="110"/>
      <c r="ER82" s="74"/>
    </row>
    <row r="83" spans="1:148" s="32" customFormat="1" ht="31.5" x14ac:dyDescent="0.25">
      <c r="A83" s="148" t="s">
        <v>360</v>
      </c>
      <c r="B83" s="103">
        <f t="shared" si="811"/>
        <v>20827.3</v>
      </c>
      <c r="C83" s="103">
        <f t="shared" si="812"/>
        <v>14373.653689999999</v>
      </c>
      <c r="D83" s="92">
        <f t="shared" ref="D83" si="858">C83/B83*100</f>
        <v>69.013524028558663</v>
      </c>
      <c r="E83" s="92">
        <f t="shared" ref="E83:AJ83" si="859">E84+E85</f>
        <v>6300</v>
      </c>
      <c r="F83" s="92">
        <f t="shared" si="859"/>
        <v>6300</v>
      </c>
      <c r="G83" s="92">
        <f t="shared" si="461"/>
        <v>100</v>
      </c>
      <c r="H83" s="92">
        <f t="shared" si="859"/>
        <v>0</v>
      </c>
      <c r="I83" s="92">
        <f t="shared" si="859"/>
        <v>0</v>
      </c>
      <c r="J83" s="92">
        <f t="shared" si="859"/>
        <v>0</v>
      </c>
      <c r="K83" s="92">
        <f t="shared" si="859"/>
        <v>0</v>
      </c>
      <c r="L83" s="92">
        <f t="shared" si="859"/>
        <v>0</v>
      </c>
      <c r="M83" s="92">
        <f t="shared" si="859"/>
        <v>0</v>
      </c>
      <c r="N83" s="92">
        <f t="shared" si="859"/>
        <v>0</v>
      </c>
      <c r="O83" s="92">
        <f t="shared" si="859"/>
        <v>0</v>
      </c>
      <c r="P83" s="92">
        <f t="shared" si="859"/>
        <v>0</v>
      </c>
      <c r="Q83" s="92">
        <f t="shared" si="859"/>
        <v>1214.4000000000001</v>
      </c>
      <c r="R83" s="92">
        <f t="shared" si="859"/>
        <v>928.8</v>
      </c>
      <c r="S83" s="91">
        <f t="shared" si="185"/>
        <v>76.482213438735172</v>
      </c>
      <c r="T83" s="92">
        <f t="shared" si="859"/>
        <v>262.60000000000002</v>
      </c>
      <c r="U83" s="92">
        <f t="shared" si="859"/>
        <v>193.2</v>
      </c>
      <c r="V83" s="91">
        <f t="shared" si="767"/>
        <v>73.571972581873553</v>
      </c>
      <c r="W83" s="92">
        <f t="shared" ref="W83:X83" si="860">W84+W85</f>
        <v>1225.3</v>
      </c>
      <c r="X83" s="92">
        <f t="shared" si="860"/>
        <v>1220.0838899999999</v>
      </c>
      <c r="Y83" s="91">
        <f t="shared" ref="Y83:Y84" si="861">X83/W83*100</f>
        <v>99.574299355259939</v>
      </c>
      <c r="Z83" s="92">
        <f t="shared" ref="Z83:AA83" si="862">Z84+Z85</f>
        <v>300</v>
      </c>
      <c r="AA83" s="92">
        <f t="shared" si="862"/>
        <v>300</v>
      </c>
      <c r="AB83" s="91">
        <f t="shared" ref="AB83:AB84" si="863">AA83/Z83*100</f>
        <v>100</v>
      </c>
      <c r="AC83" s="92">
        <f t="shared" ref="AC83:AD83" si="864">AC84+AC85</f>
        <v>0</v>
      </c>
      <c r="AD83" s="92">
        <f t="shared" si="864"/>
        <v>0</v>
      </c>
      <c r="AE83" s="91"/>
      <c r="AF83" s="92">
        <f t="shared" si="859"/>
        <v>0</v>
      </c>
      <c r="AG83" s="92">
        <f t="shared" si="859"/>
        <v>0</v>
      </c>
      <c r="AH83" s="92">
        <f t="shared" si="859"/>
        <v>0</v>
      </c>
      <c r="AI83" s="92">
        <f t="shared" si="859"/>
        <v>0</v>
      </c>
      <c r="AJ83" s="92">
        <f t="shared" si="859"/>
        <v>0</v>
      </c>
      <c r="AK83" s="92">
        <f t="shared" ref="AK83:AM83" si="865">AK84+AK85</f>
        <v>0</v>
      </c>
      <c r="AL83" s="92">
        <f t="shared" si="865"/>
        <v>0</v>
      </c>
      <c r="AM83" s="92">
        <f t="shared" si="865"/>
        <v>0</v>
      </c>
      <c r="AN83" s="92"/>
      <c r="AO83" s="92">
        <f t="shared" ref="AO83:AP83" si="866">AO84+AO85</f>
        <v>1200</v>
      </c>
      <c r="AP83" s="92">
        <f t="shared" si="866"/>
        <v>1200</v>
      </c>
      <c r="AQ83" s="91">
        <f t="shared" ref="AQ83:AQ84" si="867">AP83/AO83*100</f>
        <v>100</v>
      </c>
      <c r="AR83" s="92">
        <f t="shared" ref="AR83:AS83" si="868">AR84+AR85</f>
        <v>0</v>
      </c>
      <c r="AS83" s="92">
        <f t="shared" si="868"/>
        <v>0</v>
      </c>
      <c r="AT83" s="91"/>
      <c r="AU83" s="92">
        <f t="shared" ref="AU83:AV83" si="869">AU84+AU85</f>
        <v>0</v>
      </c>
      <c r="AV83" s="92">
        <f t="shared" si="869"/>
        <v>0</v>
      </c>
      <c r="AW83" s="91"/>
      <c r="AX83" s="92">
        <f t="shared" ref="AX83:AY83" si="870">AX84+AX85</f>
        <v>0</v>
      </c>
      <c r="AY83" s="92">
        <f t="shared" si="870"/>
        <v>0</v>
      </c>
      <c r="AZ83" s="91"/>
      <c r="BA83" s="92">
        <f t="shared" ref="BA83:BB83" si="871">BA84+BA85</f>
        <v>0</v>
      </c>
      <c r="BB83" s="92">
        <f t="shared" si="871"/>
        <v>0</v>
      </c>
      <c r="BC83" s="91"/>
      <c r="BD83" s="92">
        <f t="shared" ref="BD83:BE83" si="872">BD84+BD85</f>
        <v>0</v>
      </c>
      <c r="BE83" s="92">
        <f t="shared" si="872"/>
        <v>0</v>
      </c>
      <c r="BF83" s="91"/>
      <c r="BG83" s="92">
        <f t="shared" ref="BG83:BH83" si="873">BG84+BG85</f>
        <v>0</v>
      </c>
      <c r="BH83" s="92">
        <f t="shared" si="873"/>
        <v>0</v>
      </c>
      <c r="BI83" s="91"/>
      <c r="BJ83" s="92">
        <f t="shared" ref="BJ83:BK83" si="874">BJ84+BJ85</f>
        <v>0</v>
      </c>
      <c r="BK83" s="92">
        <f t="shared" si="874"/>
        <v>0</v>
      </c>
      <c r="BL83" s="91"/>
      <c r="BM83" s="92">
        <f t="shared" ref="BM83:BN83" si="875">BM84+BM85</f>
        <v>0</v>
      </c>
      <c r="BN83" s="92">
        <f t="shared" si="875"/>
        <v>0</v>
      </c>
      <c r="BO83" s="91"/>
      <c r="BP83" s="92">
        <f t="shared" ref="BP83:BQ83" si="876">BP84+BP85</f>
        <v>0</v>
      </c>
      <c r="BQ83" s="92">
        <f t="shared" si="876"/>
        <v>0</v>
      </c>
      <c r="BR83" s="91"/>
      <c r="BS83" s="92">
        <f t="shared" ref="BS83:BT83" si="877">BS84+BS85</f>
        <v>10000</v>
      </c>
      <c r="BT83" s="92">
        <f t="shared" si="877"/>
        <v>3906.5697999999998</v>
      </c>
      <c r="BU83" s="91">
        <f t="shared" ref="BU83:BU85" si="878">BT83/BS83*100</f>
        <v>39.065697999999998</v>
      </c>
      <c r="BV83" s="92">
        <f t="shared" ref="BV83:BW83" si="879">BV84+BV85</f>
        <v>0</v>
      </c>
      <c r="BW83" s="92">
        <f t="shared" si="879"/>
        <v>0</v>
      </c>
      <c r="BX83" s="91"/>
      <c r="BY83" s="92">
        <f t="shared" ref="BY83:CI83" si="880">BY84+BY85</f>
        <v>0</v>
      </c>
      <c r="BZ83" s="92">
        <f t="shared" si="880"/>
        <v>0</v>
      </c>
      <c r="CA83" s="92">
        <f t="shared" si="880"/>
        <v>0</v>
      </c>
      <c r="CB83" s="92">
        <f t="shared" si="880"/>
        <v>0</v>
      </c>
      <c r="CC83" s="92">
        <f t="shared" si="880"/>
        <v>0</v>
      </c>
      <c r="CD83" s="92">
        <f t="shared" si="880"/>
        <v>0</v>
      </c>
      <c r="CE83" s="92">
        <f t="shared" si="880"/>
        <v>0</v>
      </c>
      <c r="CF83" s="92">
        <f t="shared" si="880"/>
        <v>0</v>
      </c>
      <c r="CG83" s="92">
        <f t="shared" si="880"/>
        <v>0</v>
      </c>
      <c r="CH83" s="92"/>
      <c r="CI83" s="92">
        <f t="shared" si="880"/>
        <v>0</v>
      </c>
      <c r="CJ83" s="91"/>
      <c r="CK83" s="92"/>
      <c r="CL83" s="92">
        <f t="shared" ref="CL83" si="881">CL84+CL85</f>
        <v>0</v>
      </c>
      <c r="CM83" s="91"/>
      <c r="CN83" s="92">
        <f t="shared" ref="CN83:CO83" si="882">CN84+CN85</f>
        <v>0</v>
      </c>
      <c r="CO83" s="92">
        <f t="shared" si="882"/>
        <v>0</v>
      </c>
      <c r="CP83" s="91"/>
      <c r="CQ83" s="92">
        <f t="shared" ref="CQ83:CR83" si="883">CQ84+CQ85</f>
        <v>100</v>
      </c>
      <c r="CR83" s="92">
        <f t="shared" si="883"/>
        <v>100</v>
      </c>
      <c r="CS83" s="91">
        <f t="shared" ref="CS83" si="884">CR83/CQ83*100</f>
        <v>100</v>
      </c>
      <c r="CT83" s="92">
        <f t="shared" ref="CT83:CU83" si="885">CT84+CT85</f>
        <v>20</v>
      </c>
      <c r="CU83" s="92">
        <f t="shared" si="885"/>
        <v>20</v>
      </c>
      <c r="CV83" s="91">
        <f t="shared" ref="CV83:CV84" si="886">CU83/CT83*100</f>
        <v>100</v>
      </c>
      <c r="CW83" s="92">
        <f t="shared" ref="CW83:CX83" si="887">CW84+CW85</f>
        <v>105</v>
      </c>
      <c r="CX83" s="92">
        <f t="shared" si="887"/>
        <v>105</v>
      </c>
      <c r="CY83" s="91">
        <f t="shared" ref="CY83:CY84" si="888">CX83/CW83*100</f>
        <v>100</v>
      </c>
      <c r="CZ83" s="92">
        <f t="shared" ref="CZ83:DA83" si="889">CZ84+CZ85</f>
        <v>0</v>
      </c>
      <c r="DA83" s="92">
        <f t="shared" si="889"/>
        <v>0</v>
      </c>
      <c r="DB83" s="91"/>
      <c r="DC83" s="92">
        <f t="shared" ref="DC83:DD83" si="890">DC84+DC85</f>
        <v>100</v>
      </c>
      <c r="DD83" s="92">
        <f t="shared" si="890"/>
        <v>100</v>
      </c>
      <c r="DE83" s="91">
        <f t="shared" ref="DE83:DE84" si="891">DD83/DC83*100</f>
        <v>100</v>
      </c>
      <c r="DF83" s="92">
        <f t="shared" ref="DF83:DG83" si="892">DF84+DF85</f>
        <v>0</v>
      </c>
      <c r="DG83" s="92">
        <f t="shared" si="892"/>
        <v>0</v>
      </c>
      <c r="DH83" s="91"/>
      <c r="DI83" s="92">
        <f t="shared" ref="DI83:DJ83" si="893">DI84+DI85</f>
        <v>0</v>
      </c>
      <c r="DJ83" s="92">
        <f t="shared" si="893"/>
        <v>0</v>
      </c>
      <c r="DK83" s="91"/>
      <c r="DL83" s="92">
        <f t="shared" ref="DL83:DM83" si="894">DL84+DL85</f>
        <v>0</v>
      </c>
      <c r="DM83" s="92">
        <f t="shared" si="894"/>
        <v>0</v>
      </c>
      <c r="DN83" s="91"/>
      <c r="DO83" s="92">
        <f t="shared" ref="DO83:DP83" si="895">DO84+DO85</f>
        <v>0</v>
      </c>
      <c r="DP83" s="92">
        <f t="shared" si="895"/>
        <v>0</v>
      </c>
      <c r="DQ83" s="91"/>
      <c r="DR83" s="92">
        <f t="shared" ref="DR83:DS83" si="896">DR84+DR85</f>
        <v>0</v>
      </c>
      <c r="DS83" s="92">
        <f t="shared" si="896"/>
        <v>0</v>
      </c>
      <c r="DT83" s="91"/>
      <c r="DU83" s="92">
        <f t="shared" ref="DU83:DV83" si="897">DU84+DU85</f>
        <v>0</v>
      </c>
      <c r="DV83" s="92">
        <f t="shared" si="897"/>
        <v>0</v>
      </c>
      <c r="DW83" s="91"/>
      <c r="DX83" s="92">
        <f t="shared" ref="DX83:DY83" si="898">DX84+DX85</f>
        <v>0</v>
      </c>
      <c r="DY83" s="92">
        <f t="shared" si="898"/>
        <v>0</v>
      </c>
      <c r="DZ83" s="91"/>
      <c r="EA83" s="92">
        <f t="shared" ref="EA83:EB83" si="899">EA84+EA85</f>
        <v>0</v>
      </c>
      <c r="EB83" s="92">
        <f t="shared" si="899"/>
        <v>0</v>
      </c>
      <c r="EC83" s="91"/>
      <c r="ED83" s="92">
        <f t="shared" ref="ED83:EE83" si="900">ED84+ED85</f>
        <v>0</v>
      </c>
      <c r="EE83" s="92">
        <f t="shared" si="900"/>
        <v>0</v>
      </c>
      <c r="EF83" s="91"/>
      <c r="EG83" s="92">
        <f t="shared" ref="EG83:EH83" si="901">EG84+EG85</f>
        <v>0</v>
      </c>
      <c r="EH83" s="92">
        <f t="shared" si="901"/>
        <v>0</v>
      </c>
      <c r="EI83" s="91"/>
      <c r="EJ83" s="92">
        <f t="shared" ref="EJ83:EK83" si="902">EJ84+EJ85</f>
        <v>0</v>
      </c>
      <c r="EK83" s="92">
        <f t="shared" si="902"/>
        <v>0</v>
      </c>
      <c r="EL83" s="91"/>
      <c r="EM83" s="92">
        <f t="shared" ref="EM83:EN83" si="903">EM84+EM85</f>
        <v>0</v>
      </c>
      <c r="EN83" s="92">
        <f t="shared" si="903"/>
        <v>0</v>
      </c>
      <c r="EO83" s="91"/>
      <c r="EP83" s="92">
        <f t="shared" ref="EP83:EQ83" si="904">EP84+EP85</f>
        <v>0</v>
      </c>
      <c r="EQ83" s="92">
        <f t="shared" si="904"/>
        <v>0</v>
      </c>
      <c r="ER83" s="91"/>
    </row>
    <row r="84" spans="1:148" s="31" customFormat="1" ht="31.5" x14ac:dyDescent="0.25">
      <c r="A84" s="145" t="s">
        <v>333</v>
      </c>
      <c r="B84" s="94">
        <f t="shared" si="811"/>
        <v>10727.3</v>
      </c>
      <c r="C84" s="94">
        <f t="shared" si="812"/>
        <v>10367.08389</v>
      </c>
      <c r="D84" s="78">
        <f t="shared" si="46"/>
        <v>96.642061748995559</v>
      </c>
      <c r="E84" s="78">
        <v>6300</v>
      </c>
      <c r="F84" s="78">
        <v>6300</v>
      </c>
      <c r="G84" s="78">
        <f t="shared" si="461"/>
        <v>100</v>
      </c>
      <c r="H84" s="78"/>
      <c r="I84" s="78"/>
      <c r="J84" s="78"/>
      <c r="K84" s="78"/>
      <c r="L84" s="78"/>
      <c r="M84" s="78"/>
      <c r="N84" s="78"/>
      <c r="O84" s="78"/>
      <c r="P84" s="74"/>
      <c r="Q84" s="78">
        <v>1214.4000000000001</v>
      </c>
      <c r="R84" s="78">
        <v>928.8</v>
      </c>
      <c r="S84" s="74">
        <f t="shared" si="185"/>
        <v>76.482213438735172</v>
      </c>
      <c r="T84" s="78">
        <v>262.60000000000002</v>
      </c>
      <c r="U84" s="78">
        <v>193.2</v>
      </c>
      <c r="V84" s="74">
        <f t="shared" si="767"/>
        <v>73.571972581873553</v>
      </c>
      <c r="W84" s="255">
        <v>1225.3</v>
      </c>
      <c r="X84" s="270">
        <v>1220.0838899999999</v>
      </c>
      <c r="Y84" s="74">
        <f t="shared" si="861"/>
        <v>99.574299355259939</v>
      </c>
      <c r="Z84" s="255">
        <v>300</v>
      </c>
      <c r="AA84" s="305">
        <v>300</v>
      </c>
      <c r="AB84" s="74">
        <f t="shared" si="863"/>
        <v>100</v>
      </c>
      <c r="AC84" s="255"/>
      <c r="AD84" s="255"/>
      <c r="AE84" s="74"/>
      <c r="AF84" s="78"/>
      <c r="AG84" s="78"/>
      <c r="AH84" s="74"/>
      <c r="AI84" s="78"/>
      <c r="AJ84" s="78"/>
      <c r="AK84" s="74"/>
      <c r="AL84" s="78"/>
      <c r="AM84" s="78"/>
      <c r="AN84" s="74"/>
      <c r="AO84" s="255">
        <v>1200</v>
      </c>
      <c r="AP84" s="255">
        <v>1200</v>
      </c>
      <c r="AQ84" s="74">
        <f t="shared" si="867"/>
        <v>100</v>
      </c>
      <c r="AR84" s="255"/>
      <c r="AS84" s="255"/>
      <c r="AT84" s="74"/>
      <c r="AU84" s="255"/>
      <c r="AV84" s="255"/>
      <c r="AW84" s="74"/>
      <c r="AX84" s="255"/>
      <c r="AY84" s="255"/>
      <c r="AZ84" s="74"/>
      <c r="BA84" s="255"/>
      <c r="BB84" s="255"/>
      <c r="BC84" s="74"/>
      <c r="BD84" s="255"/>
      <c r="BE84" s="255"/>
      <c r="BF84" s="74"/>
      <c r="BG84" s="255"/>
      <c r="BH84" s="255"/>
      <c r="BI84" s="74"/>
      <c r="BJ84" s="255"/>
      <c r="BK84" s="255"/>
      <c r="BL84" s="74"/>
      <c r="BM84" s="255"/>
      <c r="BN84" s="255"/>
      <c r="BO84" s="74"/>
      <c r="BP84" s="255"/>
      <c r="BQ84" s="255"/>
      <c r="BR84" s="74"/>
      <c r="BS84" s="78"/>
      <c r="BT84" s="78"/>
      <c r="BU84" s="74"/>
      <c r="BV84" s="78"/>
      <c r="BW84" s="78"/>
      <c r="BX84" s="74"/>
      <c r="BY84" s="78"/>
      <c r="BZ84" s="78"/>
      <c r="CA84" s="74"/>
      <c r="CB84" s="78"/>
      <c r="CC84" s="78"/>
      <c r="CD84" s="74"/>
      <c r="CE84" s="78"/>
      <c r="CF84" s="78"/>
      <c r="CG84" s="74"/>
      <c r="CH84" s="78"/>
      <c r="CI84" s="78"/>
      <c r="CJ84" s="74"/>
      <c r="CK84" s="78"/>
      <c r="CL84" s="78"/>
      <c r="CM84" s="74"/>
      <c r="CN84" s="255"/>
      <c r="CO84" s="322"/>
      <c r="CP84" s="74"/>
      <c r="CQ84" s="255"/>
      <c r="CR84" s="322"/>
      <c r="CS84" s="74"/>
      <c r="CT84" s="255">
        <v>20</v>
      </c>
      <c r="CU84" s="255">
        <v>20</v>
      </c>
      <c r="CV84" s="74">
        <f t="shared" si="886"/>
        <v>100</v>
      </c>
      <c r="CW84" s="255">
        <v>105</v>
      </c>
      <c r="CX84" s="255">
        <v>105</v>
      </c>
      <c r="CY84" s="74">
        <f t="shared" si="888"/>
        <v>100</v>
      </c>
      <c r="CZ84" s="255"/>
      <c r="DA84" s="255"/>
      <c r="DB84" s="74"/>
      <c r="DC84" s="255">
        <v>100</v>
      </c>
      <c r="DD84" s="255">
        <v>100</v>
      </c>
      <c r="DE84" s="74">
        <f t="shared" si="891"/>
        <v>100</v>
      </c>
      <c r="DF84" s="255"/>
      <c r="DG84" s="255"/>
      <c r="DH84" s="74"/>
      <c r="DI84" s="255"/>
      <c r="DJ84" s="255"/>
      <c r="DK84" s="74"/>
      <c r="DL84" s="255"/>
      <c r="DM84" s="255"/>
      <c r="DN84" s="74"/>
      <c r="DO84" s="255"/>
      <c r="DP84" s="255"/>
      <c r="DQ84" s="74"/>
      <c r="DR84" s="255"/>
      <c r="DS84" s="255"/>
      <c r="DT84" s="74"/>
      <c r="DU84" s="255"/>
      <c r="DV84" s="255"/>
      <c r="DW84" s="74"/>
      <c r="DX84" s="255"/>
      <c r="DY84" s="255"/>
      <c r="DZ84" s="74"/>
      <c r="EA84" s="255"/>
      <c r="EB84" s="255"/>
      <c r="EC84" s="74"/>
      <c r="ED84" s="255"/>
      <c r="EE84" s="255"/>
      <c r="EF84" s="74"/>
      <c r="EG84" s="255"/>
      <c r="EH84" s="255"/>
      <c r="EI84" s="74"/>
      <c r="EJ84" s="255"/>
      <c r="EK84" s="255"/>
      <c r="EL84" s="74"/>
      <c r="EM84" s="255"/>
      <c r="EN84" s="255"/>
      <c r="EO84" s="74"/>
      <c r="EP84" s="255"/>
      <c r="EQ84" s="255"/>
      <c r="ER84" s="74"/>
    </row>
    <row r="85" spans="1:148" s="31" customFormat="1" ht="15.75" x14ac:dyDescent="0.25">
      <c r="A85" s="43" t="s">
        <v>359</v>
      </c>
      <c r="B85" s="94">
        <f t="shared" si="811"/>
        <v>10100</v>
      </c>
      <c r="C85" s="94">
        <f t="shared" si="812"/>
        <v>4006.5697999999998</v>
      </c>
      <c r="D85" s="78">
        <f t="shared" si="46"/>
        <v>39.669007920792076</v>
      </c>
      <c r="E85" s="94"/>
      <c r="F85" s="94"/>
      <c r="G85" s="94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74"/>
      <c r="W85" s="110"/>
      <c r="X85" s="110"/>
      <c r="Y85" s="74"/>
      <c r="Z85" s="110"/>
      <c r="AA85" s="110"/>
      <c r="AB85" s="74"/>
      <c r="AC85" s="110"/>
      <c r="AD85" s="110"/>
      <c r="AE85" s="74"/>
      <c r="AF85" s="113"/>
      <c r="AG85" s="113"/>
      <c r="AH85" s="113"/>
      <c r="AI85" s="113"/>
      <c r="AJ85" s="113"/>
      <c r="AK85" s="113"/>
      <c r="AL85" s="113"/>
      <c r="AM85" s="113"/>
      <c r="AN85" s="113"/>
      <c r="AO85" s="110"/>
      <c r="AP85" s="110"/>
      <c r="AQ85" s="74"/>
      <c r="AR85" s="110"/>
      <c r="AS85" s="110"/>
      <c r="AT85" s="74"/>
      <c r="AU85" s="110"/>
      <c r="AV85" s="110"/>
      <c r="AW85" s="74"/>
      <c r="AX85" s="110"/>
      <c r="AY85" s="110"/>
      <c r="AZ85" s="74"/>
      <c r="BA85" s="110"/>
      <c r="BB85" s="110"/>
      <c r="BC85" s="74"/>
      <c r="BD85" s="110"/>
      <c r="BE85" s="110"/>
      <c r="BF85" s="74"/>
      <c r="BG85" s="110"/>
      <c r="BH85" s="110"/>
      <c r="BI85" s="74"/>
      <c r="BJ85" s="110"/>
      <c r="BK85" s="110"/>
      <c r="BL85" s="74"/>
      <c r="BM85" s="110"/>
      <c r="BN85" s="110"/>
      <c r="BO85" s="74"/>
      <c r="BP85" s="110"/>
      <c r="BQ85" s="110"/>
      <c r="BR85" s="74"/>
      <c r="BS85" s="74">
        <v>10000</v>
      </c>
      <c r="BT85" s="74">
        <v>3906.5697999999998</v>
      </c>
      <c r="BU85" s="74">
        <f t="shared" si="878"/>
        <v>39.065697999999998</v>
      </c>
      <c r="BV85" s="74"/>
      <c r="BW85" s="113"/>
      <c r="BX85" s="74"/>
      <c r="BY85" s="113"/>
      <c r="BZ85" s="113"/>
      <c r="CA85" s="113"/>
      <c r="CB85" s="113"/>
      <c r="CC85" s="113"/>
      <c r="CD85" s="113"/>
      <c r="CE85" s="113"/>
      <c r="CF85" s="113"/>
      <c r="CG85" s="113"/>
      <c r="CH85" s="74"/>
      <c r="CI85" s="113"/>
      <c r="CJ85" s="74"/>
      <c r="CK85" s="74"/>
      <c r="CL85" s="113"/>
      <c r="CM85" s="74"/>
      <c r="CN85" s="110"/>
      <c r="CO85" s="110"/>
      <c r="CP85" s="74"/>
      <c r="CQ85" s="255">
        <v>100</v>
      </c>
      <c r="CR85" s="255">
        <v>100</v>
      </c>
      <c r="CS85" s="74">
        <f>CR85/CQ85*100</f>
        <v>100</v>
      </c>
      <c r="CT85" s="110"/>
      <c r="CU85" s="110"/>
      <c r="CV85" s="74"/>
      <c r="CW85" s="110"/>
      <c r="CX85" s="110"/>
      <c r="CY85" s="74"/>
      <c r="CZ85" s="110"/>
      <c r="DA85" s="110"/>
      <c r="DB85" s="74"/>
      <c r="DC85" s="110"/>
      <c r="DD85" s="110"/>
      <c r="DE85" s="74"/>
      <c r="DF85" s="110"/>
      <c r="DG85" s="110"/>
      <c r="DH85" s="74"/>
      <c r="DI85" s="110"/>
      <c r="DJ85" s="110"/>
      <c r="DK85" s="74"/>
      <c r="DL85" s="110"/>
      <c r="DM85" s="110"/>
      <c r="DN85" s="74"/>
      <c r="DO85" s="110"/>
      <c r="DP85" s="110"/>
      <c r="DQ85" s="74"/>
      <c r="DR85" s="110"/>
      <c r="DS85" s="110"/>
      <c r="DT85" s="74"/>
      <c r="DU85" s="110"/>
      <c r="DV85" s="110"/>
      <c r="DW85" s="74"/>
      <c r="DX85" s="110"/>
      <c r="DY85" s="110"/>
      <c r="DZ85" s="74"/>
      <c r="EA85" s="110"/>
      <c r="EB85" s="110"/>
      <c r="EC85" s="74"/>
      <c r="ED85" s="110"/>
      <c r="EE85" s="110"/>
      <c r="EF85" s="74"/>
      <c r="EG85" s="110"/>
      <c r="EH85" s="110"/>
      <c r="EI85" s="74"/>
      <c r="EJ85" s="110"/>
      <c r="EK85" s="110"/>
      <c r="EL85" s="74"/>
      <c r="EM85" s="110"/>
      <c r="EN85" s="110"/>
      <c r="EO85" s="74"/>
      <c r="EP85" s="110"/>
      <c r="EQ85" s="110"/>
      <c r="ER85" s="74"/>
    </row>
    <row r="86" spans="1:148" s="32" customFormat="1" ht="31.5" x14ac:dyDescent="0.25">
      <c r="A86" s="148" t="s">
        <v>367</v>
      </c>
      <c r="B86" s="103">
        <f t="shared" si="811"/>
        <v>26700.800000000003</v>
      </c>
      <c r="C86" s="103">
        <f t="shared" si="812"/>
        <v>25995.699999999997</v>
      </c>
      <c r="D86" s="92">
        <f t="shared" ref="D86" si="905">C86/B86*100</f>
        <v>97.359255153403623</v>
      </c>
      <c r="E86" s="92">
        <f t="shared" ref="E86:AJ86" si="906">E87+E88+E89+E90+E91+E92+E93</f>
        <v>15900</v>
      </c>
      <c r="F86" s="92">
        <f t="shared" si="906"/>
        <v>15900</v>
      </c>
      <c r="G86" s="92">
        <f t="shared" si="461"/>
        <v>100</v>
      </c>
      <c r="H86" s="92">
        <f t="shared" si="906"/>
        <v>0</v>
      </c>
      <c r="I86" s="92">
        <f t="shared" si="906"/>
        <v>0</v>
      </c>
      <c r="J86" s="92">
        <f t="shared" si="906"/>
        <v>0</v>
      </c>
      <c r="K86" s="92">
        <f t="shared" si="906"/>
        <v>0</v>
      </c>
      <c r="L86" s="92">
        <f t="shared" si="906"/>
        <v>0</v>
      </c>
      <c r="M86" s="92">
        <f t="shared" si="906"/>
        <v>0</v>
      </c>
      <c r="N86" s="92">
        <f t="shared" si="906"/>
        <v>0</v>
      </c>
      <c r="O86" s="92">
        <f t="shared" si="906"/>
        <v>0</v>
      </c>
      <c r="P86" s="92">
        <f t="shared" si="906"/>
        <v>0</v>
      </c>
      <c r="Q86" s="92">
        <f t="shared" si="906"/>
        <v>1677.7</v>
      </c>
      <c r="R86" s="92">
        <f t="shared" si="906"/>
        <v>1283.0999999999999</v>
      </c>
      <c r="S86" s="91">
        <f t="shared" si="185"/>
        <v>76.479704357155626</v>
      </c>
      <c r="T86" s="92">
        <f t="shared" si="906"/>
        <v>969.7</v>
      </c>
      <c r="U86" s="92">
        <f t="shared" si="906"/>
        <v>969.7</v>
      </c>
      <c r="V86" s="91">
        <f t="shared" si="767"/>
        <v>100</v>
      </c>
      <c r="W86" s="92">
        <f t="shared" ref="W86:X86" si="907">W87+W88+W89+W90+W91+W92+W93</f>
        <v>4731.3999999999996</v>
      </c>
      <c r="X86" s="92">
        <f t="shared" si="907"/>
        <v>4731.3999999999996</v>
      </c>
      <c r="Y86" s="91">
        <f t="shared" ref="Y86:Y87" si="908">X86/W86*100</f>
        <v>100</v>
      </c>
      <c r="Z86" s="92">
        <f t="shared" ref="Z86:AA86" si="909">Z87+Z88+Z89+Z90+Z91+Z92+Z93</f>
        <v>1247</v>
      </c>
      <c r="AA86" s="92">
        <f t="shared" si="909"/>
        <v>936.5</v>
      </c>
      <c r="AB86" s="91">
        <f t="shared" ref="AB86:AB87" si="910">AA86/Z86*100</f>
        <v>75.100240577385719</v>
      </c>
      <c r="AC86" s="92">
        <f t="shared" ref="AC86:AD86" si="911">AC87+AC88+AC89+AC90+AC91+AC92+AC93</f>
        <v>0</v>
      </c>
      <c r="AD86" s="92">
        <f t="shared" si="911"/>
        <v>0</v>
      </c>
      <c r="AE86" s="91"/>
      <c r="AF86" s="92">
        <f t="shared" si="906"/>
        <v>0</v>
      </c>
      <c r="AG86" s="92">
        <f t="shared" si="906"/>
        <v>0</v>
      </c>
      <c r="AH86" s="92">
        <f t="shared" si="906"/>
        <v>0</v>
      </c>
      <c r="AI86" s="92">
        <f t="shared" si="906"/>
        <v>0</v>
      </c>
      <c r="AJ86" s="92">
        <f t="shared" si="906"/>
        <v>0</v>
      </c>
      <c r="AK86" s="92">
        <f t="shared" ref="AK86:AM86" si="912">AK87+AK88+AK89+AK90+AK91+AK92+AK93</f>
        <v>0</v>
      </c>
      <c r="AL86" s="92">
        <f t="shared" si="912"/>
        <v>0</v>
      </c>
      <c r="AM86" s="92">
        <f t="shared" si="912"/>
        <v>0</v>
      </c>
      <c r="AN86" s="92"/>
      <c r="AO86" s="92">
        <f t="shared" ref="AO86:AP86" si="913">AO87+AO88+AO89+AO90+AO91+AO92+AO93</f>
        <v>1000</v>
      </c>
      <c r="AP86" s="92">
        <f t="shared" si="913"/>
        <v>1000</v>
      </c>
      <c r="AQ86" s="91">
        <f t="shared" ref="AQ86:AQ87" si="914">AP86/AO86*100</f>
        <v>100</v>
      </c>
      <c r="AR86" s="92">
        <f t="shared" ref="AR86:AS86" si="915">AR87+AR88+AR89+AR90+AR91+AR92+AR93</f>
        <v>0</v>
      </c>
      <c r="AS86" s="92">
        <f t="shared" si="915"/>
        <v>0</v>
      </c>
      <c r="AT86" s="91"/>
      <c r="AU86" s="92">
        <f t="shared" ref="AU86:AV86" si="916">AU87+AU88+AU89+AU90+AU91+AU92+AU93</f>
        <v>0</v>
      </c>
      <c r="AV86" s="92">
        <f t="shared" si="916"/>
        <v>0</v>
      </c>
      <c r="AW86" s="91"/>
      <c r="AX86" s="92">
        <f t="shared" ref="AX86:AY86" si="917">AX87+AX88+AX89+AX90+AX91+AX92+AX93</f>
        <v>0</v>
      </c>
      <c r="AY86" s="92">
        <f t="shared" si="917"/>
        <v>0</v>
      </c>
      <c r="AZ86" s="91"/>
      <c r="BA86" s="92">
        <f t="shared" ref="BA86:BB86" si="918">BA87+BA88+BA89+BA90+BA91+BA92+BA93</f>
        <v>0</v>
      </c>
      <c r="BB86" s="92">
        <f t="shared" si="918"/>
        <v>0</v>
      </c>
      <c r="BC86" s="91"/>
      <c r="BD86" s="92">
        <f t="shared" ref="BD86:BE86" si="919">BD87+BD88+BD89+BD90+BD91+BD92+BD93</f>
        <v>0</v>
      </c>
      <c r="BE86" s="92">
        <f t="shared" si="919"/>
        <v>0</v>
      </c>
      <c r="BF86" s="91"/>
      <c r="BG86" s="92">
        <f t="shared" ref="BG86:BH86" si="920">BG87+BG88+BG89+BG90+BG91+BG92+BG93</f>
        <v>0</v>
      </c>
      <c r="BH86" s="92">
        <f t="shared" si="920"/>
        <v>0</v>
      </c>
      <c r="BI86" s="91"/>
      <c r="BJ86" s="92">
        <f t="shared" ref="BJ86:BK86" si="921">BJ87+BJ88+BJ89+BJ90+BJ91+BJ92+BJ93</f>
        <v>0</v>
      </c>
      <c r="BK86" s="92">
        <f t="shared" si="921"/>
        <v>0</v>
      </c>
      <c r="BL86" s="91"/>
      <c r="BM86" s="92">
        <f t="shared" ref="BM86:BN86" si="922">BM87+BM88+BM89+BM90+BM91+BM92+BM93</f>
        <v>0</v>
      </c>
      <c r="BN86" s="92">
        <f t="shared" si="922"/>
        <v>0</v>
      </c>
      <c r="BO86" s="91"/>
      <c r="BP86" s="92">
        <f t="shared" ref="BP86:BQ86" si="923">BP87+BP88+BP89+BP90+BP91+BP92+BP93</f>
        <v>0</v>
      </c>
      <c r="BQ86" s="92">
        <f t="shared" si="923"/>
        <v>0</v>
      </c>
      <c r="BR86" s="91"/>
      <c r="BS86" s="92">
        <f t="shared" ref="BS86:BT86" si="924">BS87+BS88+BS89+BS90+BS91+BS92+BS93</f>
        <v>0</v>
      </c>
      <c r="BT86" s="92">
        <f t="shared" si="924"/>
        <v>0</v>
      </c>
      <c r="BU86" s="91"/>
      <c r="BV86" s="92">
        <f t="shared" ref="BV86:BW86" si="925">BV87+BV88+BV89+BV90+BV91+BV92+BV93</f>
        <v>0</v>
      </c>
      <c r="BW86" s="92">
        <f t="shared" si="925"/>
        <v>0</v>
      </c>
      <c r="BX86" s="91"/>
      <c r="BY86" s="92">
        <f t="shared" ref="BY86:CI86" si="926">BY87+BY88+BY89+BY90+BY91+BY92+BY93</f>
        <v>0</v>
      </c>
      <c r="BZ86" s="92">
        <f t="shared" si="926"/>
        <v>0</v>
      </c>
      <c r="CA86" s="92">
        <f t="shared" si="926"/>
        <v>0</v>
      </c>
      <c r="CB86" s="92">
        <f t="shared" si="926"/>
        <v>0</v>
      </c>
      <c r="CC86" s="92">
        <f t="shared" si="926"/>
        <v>0</v>
      </c>
      <c r="CD86" s="92">
        <f t="shared" si="926"/>
        <v>0</v>
      </c>
      <c r="CE86" s="92">
        <f t="shared" si="926"/>
        <v>0</v>
      </c>
      <c r="CF86" s="92">
        <f t="shared" si="926"/>
        <v>0</v>
      </c>
      <c r="CG86" s="92">
        <f t="shared" si="926"/>
        <v>0</v>
      </c>
      <c r="CH86" s="92"/>
      <c r="CI86" s="92">
        <f t="shared" si="926"/>
        <v>0</v>
      </c>
      <c r="CJ86" s="91"/>
      <c r="CK86" s="92"/>
      <c r="CL86" s="92">
        <f t="shared" ref="CL86" si="927">CL87+CL88+CL89+CL90+CL91+CL92+CL93</f>
        <v>0</v>
      </c>
      <c r="CM86" s="91"/>
      <c r="CN86" s="92">
        <f t="shared" ref="CN86:CO86" si="928">CN87+CN88+CN89+CN90+CN91+CN92+CN93</f>
        <v>0</v>
      </c>
      <c r="CO86" s="92">
        <f t="shared" si="928"/>
        <v>0</v>
      </c>
      <c r="CP86" s="91"/>
      <c r="CQ86" s="92">
        <f t="shared" ref="CQ86:CR86" si="929">CQ87+CQ88+CQ89+CQ90+CQ91+CQ92+CQ93</f>
        <v>0</v>
      </c>
      <c r="CR86" s="92">
        <f t="shared" si="929"/>
        <v>0</v>
      </c>
      <c r="CS86" s="91"/>
      <c r="CT86" s="92">
        <f t="shared" ref="CT86:CU86" si="930">CT87+CT88+CT89+CT90+CT91+CT92+CT93</f>
        <v>190</v>
      </c>
      <c r="CU86" s="92">
        <f t="shared" si="930"/>
        <v>190</v>
      </c>
      <c r="CV86" s="91">
        <f t="shared" ref="CV86:CV87" si="931">CU86/CT86*100</f>
        <v>100</v>
      </c>
      <c r="CW86" s="92">
        <f t="shared" ref="CW86:CX86" si="932">CW87+CW88+CW89+CW90+CW91+CW92+CW93</f>
        <v>945</v>
      </c>
      <c r="CX86" s="92">
        <f t="shared" si="932"/>
        <v>945</v>
      </c>
      <c r="CY86" s="91">
        <f t="shared" ref="CY86:CY87" si="933">CX86/CW86*100</f>
        <v>100</v>
      </c>
      <c r="CZ86" s="92">
        <f t="shared" ref="CZ86:DA86" si="934">CZ87+CZ88+CZ89+CZ90+CZ91+CZ92+CZ93</f>
        <v>0</v>
      </c>
      <c r="DA86" s="92">
        <f t="shared" si="934"/>
        <v>0</v>
      </c>
      <c r="DB86" s="91"/>
      <c r="DC86" s="92">
        <f t="shared" ref="DC86:DD86" si="935">DC87+DC88+DC89+DC90+DC91+DC92+DC93</f>
        <v>40</v>
      </c>
      <c r="DD86" s="92">
        <f t="shared" si="935"/>
        <v>40</v>
      </c>
      <c r="DE86" s="91">
        <f t="shared" ref="DE86:DE87" si="936">DD86/DC86*100</f>
        <v>100</v>
      </c>
      <c r="DF86" s="92">
        <f t="shared" ref="DF86:DG86" si="937">DF87+DF88+DF89+DF90+DF91+DF92+DF93</f>
        <v>0</v>
      </c>
      <c r="DG86" s="92">
        <f t="shared" si="937"/>
        <v>0</v>
      </c>
      <c r="DH86" s="91"/>
      <c r="DI86" s="92">
        <f t="shared" ref="DI86:DJ86" si="938">DI87+DI88+DI89+DI90+DI91+DI92+DI93</f>
        <v>0</v>
      </c>
      <c r="DJ86" s="92">
        <f t="shared" si="938"/>
        <v>0</v>
      </c>
      <c r="DK86" s="91"/>
      <c r="DL86" s="92">
        <f t="shared" ref="DL86:DM86" si="939">DL87+DL88+DL89+DL90+DL91+DL92+DL93</f>
        <v>0</v>
      </c>
      <c r="DM86" s="92">
        <f t="shared" si="939"/>
        <v>0</v>
      </c>
      <c r="DN86" s="91"/>
      <c r="DO86" s="92">
        <f t="shared" ref="DO86:DP86" si="940">DO87+DO88+DO89+DO90+DO91+DO92+DO93</f>
        <v>0</v>
      </c>
      <c r="DP86" s="92">
        <f t="shared" si="940"/>
        <v>0</v>
      </c>
      <c r="DQ86" s="91"/>
      <c r="DR86" s="92">
        <f t="shared" ref="DR86:DS86" si="941">DR87+DR88+DR89+DR90+DR91+DR92+DR93</f>
        <v>0</v>
      </c>
      <c r="DS86" s="92">
        <f t="shared" si="941"/>
        <v>0</v>
      </c>
      <c r="DT86" s="91"/>
      <c r="DU86" s="92">
        <f t="shared" ref="DU86:DV86" si="942">DU87+DU88+DU89+DU90+DU91+DU92+DU93</f>
        <v>0</v>
      </c>
      <c r="DV86" s="92">
        <f t="shared" si="942"/>
        <v>0</v>
      </c>
      <c r="DW86" s="91"/>
      <c r="DX86" s="92">
        <f t="shared" ref="DX86:DY86" si="943">DX87+DX88+DX89+DX90+DX91+DX92+DX93</f>
        <v>0</v>
      </c>
      <c r="DY86" s="92">
        <f t="shared" si="943"/>
        <v>0</v>
      </c>
      <c r="DZ86" s="91"/>
      <c r="EA86" s="92">
        <f t="shared" ref="EA86:EB86" si="944">EA87+EA88+EA89+EA90+EA91+EA92+EA93</f>
        <v>0</v>
      </c>
      <c r="EB86" s="92">
        <f t="shared" si="944"/>
        <v>0</v>
      </c>
      <c r="EC86" s="91"/>
      <c r="ED86" s="92">
        <f t="shared" ref="ED86:EE86" si="945">ED87+ED88+ED89+ED90+ED91+ED92+ED93</f>
        <v>0</v>
      </c>
      <c r="EE86" s="92">
        <f t="shared" si="945"/>
        <v>0</v>
      </c>
      <c r="EF86" s="91"/>
      <c r="EG86" s="92">
        <f t="shared" ref="EG86:EH86" si="946">EG87+EG88+EG89+EG90+EG91+EG92+EG93</f>
        <v>0</v>
      </c>
      <c r="EH86" s="92">
        <f t="shared" si="946"/>
        <v>0</v>
      </c>
      <c r="EI86" s="91"/>
      <c r="EJ86" s="92">
        <f t="shared" ref="EJ86:EK86" si="947">EJ87+EJ88+EJ89+EJ90+EJ91+EJ92+EJ93</f>
        <v>0</v>
      </c>
      <c r="EK86" s="92">
        <f t="shared" si="947"/>
        <v>0</v>
      </c>
      <c r="EL86" s="91"/>
      <c r="EM86" s="92">
        <f t="shared" ref="EM86:EN86" si="948">EM87+EM88+EM89+EM90+EM91+EM92+EM93</f>
        <v>0</v>
      </c>
      <c r="EN86" s="92">
        <f t="shared" si="948"/>
        <v>0</v>
      </c>
      <c r="EO86" s="91"/>
      <c r="EP86" s="92">
        <f t="shared" ref="EP86:EQ86" si="949">EP87+EP88+EP89+EP90+EP91+EP92+EP93</f>
        <v>0</v>
      </c>
      <c r="EQ86" s="92">
        <f t="shared" si="949"/>
        <v>0</v>
      </c>
      <c r="ER86" s="91"/>
    </row>
    <row r="87" spans="1:148" s="31" customFormat="1" ht="31.5" x14ac:dyDescent="0.25">
      <c r="A87" s="145" t="s">
        <v>334</v>
      </c>
      <c r="B87" s="94">
        <f t="shared" si="811"/>
        <v>26700.800000000003</v>
      </c>
      <c r="C87" s="94">
        <f t="shared" si="812"/>
        <v>25995.699999999997</v>
      </c>
      <c r="D87" s="78">
        <f t="shared" si="46"/>
        <v>97.359255153403623</v>
      </c>
      <c r="E87" s="78">
        <v>15900</v>
      </c>
      <c r="F87" s="78">
        <v>15900</v>
      </c>
      <c r="G87" s="78">
        <f t="shared" si="461"/>
        <v>100</v>
      </c>
      <c r="H87" s="78"/>
      <c r="I87" s="78"/>
      <c r="J87" s="78"/>
      <c r="K87" s="78"/>
      <c r="L87" s="78"/>
      <c r="M87" s="78"/>
      <c r="N87" s="78"/>
      <c r="O87" s="78"/>
      <c r="P87" s="74"/>
      <c r="Q87" s="78">
        <v>1677.7</v>
      </c>
      <c r="R87" s="78">
        <v>1283.0999999999999</v>
      </c>
      <c r="S87" s="74">
        <f t="shared" si="185"/>
        <v>76.479704357155626</v>
      </c>
      <c r="T87" s="78">
        <v>969.7</v>
      </c>
      <c r="U87" s="78">
        <v>969.7</v>
      </c>
      <c r="V87" s="74">
        <f t="shared" si="767"/>
        <v>100</v>
      </c>
      <c r="W87" s="255">
        <v>4731.3999999999996</v>
      </c>
      <c r="X87" s="271">
        <v>4731.3999999999996</v>
      </c>
      <c r="Y87" s="74">
        <f t="shared" si="908"/>
        <v>100</v>
      </c>
      <c r="Z87" s="255">
        <v>1247</v>
      </c>
      <c r="AA87" s="306">
        <v>936.5</v>
      </c>
      <c r="AB87" s="74">
        <f t="shared" si="910"/>
        <v>75.100240577385719</v>
      </c>
      <c r="AC87" s="255"/>
      <c r="AD87" s="255"/>
      <c r="AE87" s="74"/>
      <c r="AF87" s="78"/>
      <c r="AG87" s="78"/>
      <c r="AH87" s="74"/>
      <c r="AI87" s="78"/>
      <c r="AJ87" s="78"/>
      <c r="AK87" s="74"/>
      <c r="AL87" s="78"/>
      <c r="AM87" s="78"/>
      <c r="AN87" s="74"/>
      <c r="AO87" s="255">
        <v>1000</v>
      </c>
      <c r="AP87" s="255">
        <v>1000</v>
      </c>
      <c r="AQ87" s="74">
        <f t="shared" si="914"/>
        <v>100</v>
      </c>
      <c r="AR87" s="255"/>
      <c r="AS87" s="255"/>
      <c r="AT87" s="74"/>
      <c r="AU87" s="255"/>
      <c r="AV87" s="255"/>
      <c r="AW87" s="74"/>
      <c r="AX87" s="255"/>
      <c r="AY87" s="255"/>
      <c r="AZ87" s="74"/>
      <c r="BA87" s="255"/>
      <c r="BB87" s="255"/>
      <c r="BC87" s="74"/>
      <c r="BD87" s="255"/>
      <c r="BE87" s="255"/>
      <c r="BF87" s="74"/>
      <c r="BG87" s="255"/>
      <c r="BH87" s="255"/>
      <c r="BI87" s="74"/>
      <c r="BJ87" s="255"/>
      <c r="BK87" s="255"/>
      <c r="BL87" s="74"/>
      <c r="BM87" s="255"/>
      <c r="BN87" s="255"/>
      <c r="BO87" s="74"/>
      <c r="BP87" s="255"/>
      <c r="BQ87" s="255"/>
      <c r="BR87" s="74"/>
      <c r="BS87" s="78"/>
      <c r="BT87" s="78"/>
      <c r="BU87" s="74"/>
      <c r="BV87" s="78"/>
      <c r="BW87" s="78"/>
      <c r="BX87" s="74"/>
      <c r="BY87" s="78"/>
      <c r="BZ87" s="78"/>
      <c r="CA87" s="74"/>
      <c r="CB87" s="78"/>
      <c r="CC87" s="78"/>
      <c r="CD87" s="74"/>
      <c r="CE87" s="78"/>
      <c r="CF87" s="78"/>
      <c r="CG87" s="74"/>
      <c r="CH87" s="78"/>
      <c r="CI87" s="78"/>
      <c r="CJ87" s="74"/>
      <c r="CK87" s="78"/>
      <c r="CL87" s="78"/>
      <c r="CM87" s="74"/>
      <c r="CN87" s="255"/>
      <c r="CO87" s="322"/>
      <c r="CP87" s="74"/>
      <c r="CQ87" s="255"/>
      <c r="CR87" s="322"/>
      <c r="CS87" s="74"/>
      <c r="CT87" s="255">
        <v>190</v>
      </c>
      <c r="CU87" s="255">
        <v>190</v>
      </c>
      <c r="CV87" s="74">
        <f t="shared" si="931"/>
        <v>100</v>
      </c>
      <c r="CW87" s="255">
        <v>945</v>
      </c>
      <c r="CX87" s="255">
        <v>945</v>
      </c>
      <c r="CY87" s="74">
        <f t="shared" si="933"/>
        <v>100</v>
      </c>
      <c r="CZ87" s="255"/>
      <c r="DA87" s="255"/>
      <c r="DB87" s="74"/>
      <c r="DC87" s="255">
        <v>40</v>
      </c>
      <c r="DD87" s="255">
        <v>40</v>
      </c>
      <c r="DE87" s="74">
        <f t="shared" si="936"/>
        <v>100</v>
      </c>
      <c r="DF87" s="255"/>
      <c r="DG87" s="255"/>
      <c r="DH87" s="74"/>
      <c r="DI87" s="255"/>
      <c r="DJ87" s="255"/>
      <c r="DK87" s="74"/>
      <c r="DL87" s="255"/>
      <c r="DM87" s="255"/>
      <c r="DN87" s="74"/>
      <c r="DO87" s="255"/>
      <c r="DP87" s="255"/>
      <c r="DQ87" s="74"/>
      <c r="DR87" s="255"/>
      <c r="DS87" s="255"/>
      <c r="DT87" s="74"/>
      <c r="DU87" s="255"/>
      <c r="DV87" s="255"/>
      <c r="DW87" s="74"/>
      <c r="DX87" s="255"/>
      <c r="DY87" s="255"/>
      <c r="DZ87" s="74"/>
      <c r="EA87" s="255"/>
      <c r="EB87" s="255"/>
      <c r="EC87" s="74"/>
      <c r="ED87" s="255"/>
      <c r="EE87" s="255"/>
      <c r="EF87" s="74"/>
      <c r="EG87" s="255"/>
      <c r="EH87" s="255"/>
      <c r="EI87" s="74"/>
      <c r="EJ87" s="255"/>
      <c r="EK87" s="255"/>
      <c r="EL87" s="74"/>
      <c r="EM87" s="255"/>
      <c r="EN87" s="255"/>
      <c r="EO87" s="74"/>
      <c r="EP87" s="255"/>
      <c r="EQ87" s="255"/>
      <c r="ER87" s="74"/>
    </row>
    <row r="88" spans="1:148" s="31" customFormat="1" ht="15.75" x14ac:dyDescent="0.25">
      <c r="A88" s="43" t="s">
        <v>361</v>
      </c>
      <c r="B88" s="94">
        <f t="shared" si="811"/>
        <v>0</v>
      </c>
      <c r="C88" s="94">
        <f t="shared" si="812"/>
        <v>0</v>
      </c>
      <c r="D88" s="94"/>
      <c r="E88" s="94"/>
      <c r="F88" s="94"/>
      <c r="G88" s="94"/>
      <c r="H88" s="113"/>
      <c r="I88" s="113"/>
      <c r="J88" s="113"/>
      <c r="K88" s="113"/>
      <c r="L88" s="113"/>
      <c r="M88" s="113"/>
      <c r="N88" s="78"/>
      <c r="O88" s="113"/>
      <c r="P88" s="113"/>
      <c r="Q88" s="113"/>
      <c r="R88" s="113"/>
      <c r="S88" s="113"/>
      <c r="T88" s="113"/>
      <c r="U88" s="113"/>
      <c r="V88" s="74"/>
      <c r="W88" s="110"/>
      <c r="X88" s="110"/>
      <c r="Y88" s="74"/>
      <c r="Z88" s="110"/>
      <c r="AA88" s="110"/>
      <c r="AB88" s="74"/>
      <c r="AC88" s="110"/>
      <c r="AD88" s="110"/>
      <c r="AE88" s="74"/>
      <c r="AF88" s="113"/>
      <c r="AG88" s="113"/>
      <c r="AH88" s="113"/>
      <c r="AI88" s="113"/>
      <c r="AJ88" s="113"/>
      <c r="AK88" s="113"/>
      <c r="AL88" s="113"/>
      <c r="AM88" s="113"/>
      <c r="AN88" s="113"/>
      <c r="AO88" s="110"/>
      <c r="AP88" s="110"/>
      <c r="AQ88" s="74"/>
      <c r="AR88" s="110"/>
      <c r="AS88" s="110"/>
      <c r="AT88" s="74"/>
      <c r="AU88" s="110"/>
      <c r="AV88" s="110"/>
      <c r="AW88" s="74"/>
      <c r="AX88" s="110"/>
      <c r="AY88" s="110"/>
      <c r="AZ88" s="74"/>
      <c r="BA88" s="110"/>
      <c r="BB88" s="110"/>
      <c r="BC88" s="74"/>
      <c r="BD88" s="110"/>
      <c r="BE88" s="110"/>
      <c r="BF88" s="74"/>
      <c r="BG88" s="110"/>
      <c r="BH88" s="110"/>
      <c r="BI88" s="74"/>
      <c r="BJ88" s="110"/>
      <c r="BK88" s="110"/>
      <c r="BL88" s="74"/>
      <c r="BM88" s="110"/>
      <c r="BN88" s="110"/>
      <c r="BO88" s="74"/>
      <c r="BP88" s="110"/>
      <c r="BQ88" s="110"/>
      <c r="BR88" s="74"/>
      <c r="BS88" s="113"/>
      <c r="BT88" s="113"/>
      <c r="BU88" s="74"/>
      <c r="BV88" s="113"/>
      <c r="BW88" s="113"/>
      <c r="BX88" s="74"/>
      <c r="BY88" s="113"/>
      <c r="BZ88" s="113"/>
      <c r="CA88" s="113"/>
      <c r="CB88" s="113"/>
      <c r="CC88" s="113"/>
      <c r="CD88" s="113"/>
      <c r="CE88" s="113"/>
      <c r="CF88" s="113"/>
      <c r="CG88" s="113"/>
      <c r="CH88" s="113"/>
      <c r="CI88" s="113"/>
      <c r="CJ88" s="74"/>
      <c r="CK88" s="113"/>
      <c r="CL88" s="113"/>
      <c r="CM88" s="74"/>
      <c r="CN88" s="110"/>
      <c r="CO88" s="110"/>
      <c r="CP88" s="74"/>
      <c r="CQ88" s="110"/>
      <c r="CR88" s="110"/>
      <c r="CS88" s="74"/>
      <c r="CT88" s="110"/>
      <c r="CU88" s="110"/>
      <c r="CV88" s="74"/>
      <c r="CW88" s="110"/>
      <c r="CX88" s="110"/>
      <c r="CY88" s="74"/>
      <c r="CZ88" s="110"/>
      <c r="DA88" s="110"/>
      <c r="DB88" s="74"/>
      <c r="DC88" s="110"/>
      <c r="DD88" s="110"/>
      <c r="DE88" s="74"/>
      <c r="DF88" s="110"/>
      <c r="DG88" s="110"/>
      <c r="DH88" s="74"/>
      <c r="DI88" s="110"/>
      <c r="DJ88" s="110"/>
      <c r="DK88" s="74"/>
      <c r="DL88" s="110"/>
      <c r="DM88" s="110"/>
      <c r="DN88" s="74"/>
      <c r="DO88" s="110"/>
      <c r="DP88" s="110"/>
      <c r="DQ88" s="74"/>
      <c r="DR88" s="110"/>
      <c r="DS88" s="110"/>
      <c r="DT88" s="74"/>
      <c r="DU88" s="110"/>
      <c r="DV88" s="110"/>
      <c r="DW88" s="74"/>
      <c r="DX88" s="110"/>
      <c r="DY88" s="110"/>
      <c r="DZ88" s="74"/>
      <c r="EA88" s="110"/>
      <c r="EB88" s="110"/>
      <c r="EC88" s="74"/>
      <c r="ED88" s="110"/>
      <c r="EE88" s="110"/>
      <c r="EF88" s="74"/>
      <c r="EG88" s="110"/>
      <c r="EH88" s="110"/>
      <c r="EI88" s="74"/>
      <c r="EJ88" s="110"/>
      <c r="EK88" s="110"/>
      <c r="EL88" s="74"/>
      <c r="EM88" s="110"/>
      <c r="EN88" s="110"/>
      <c r="EO88" s="74"/>
      <c r="EP88" s="110"/>
      <c r="EQ88" s="110"/>
      <c r="ER88" s="74"/>
    </row>
    <row r="89" spans="1:148" s="31" customFormat="1" ht="15.75" x14ac:dyDescent="0.25">
      <c r="A89" s="43" t="s">
        <v>362</v>
      </c>
      <c r="B89" s="94">
        <f t="shared" si="811"/>
        <v>0</v>
      </c>
      <c r="C89" s="94">
        <f t="shared" si="812"/>
        <v>0</v>
      </c>
      <c r="D89" s="94"/>
      <c r="E89" s="94"/>
      <c r="F89" s="94"/>
      <c r="G89" s="94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74"/>
      <c r="W89" s="110"/>
      <c r="X89" s="110"/>
      <c r="Y89" s="74"/>
      <c r="Z89" s="110"/>
      <c r="AA89" s="110"/>
      <c r="AB89" s="74"/>
      <c r="AC89" s="110"/>
      <c r="AD89" s="110"/>
      <c r="AE89" s="74"/>
      <c r="AF89" s="113"/>
      <c r="AG89" s="113"/>
      <c r="AH89" s="113"/>
      <c r="AI89" s="113"/>
      <c r="AJ89" s="113"/>
      <c r="AK89" s="113"/>
      <c r="AL89" s="113"/>
      <c r="AM89" s="113"/>
      <c r="AN89" s="113"/>
      <c r="AO89" s="110"/>
      <c r="AP89" s="110"/>
      <c r="AQ89" s="74"/>
      <c r="AR89" s="110"/>
      <c r="AS89" s="110"/>
      <c r="AT89" s="74"/>
      <c r="AU89" s="110"/>
      <c r="AV89" s="110"/>
      <c r="AW89" s="74"/>
      <c r="AX89" s="110"/>
      <c r="AY89" s="110"/>
      <c r="AZ89" s="74"/>
      <c r="BA89" s="110"/>
      <c r="BB89" s="110"/>
      <c r="BC89" s="74"/>
      <c r="BD89" s="110"/>
      <c r="BE89" s="110"/>
      <c r="BF89" s="74"/>
      <c r="BG89" s="110"/>
      <c r="BH89" s="110"/>
      <c r="BI89" s="74"/>
      <c r="BJ89" s="110"/>
      <c r="BK89" s="110"/>
      <c r="BL89" s="74"/>
      <c r="BM89" s="110"/>
      <c r="BN89" s="110"/>
      <c r="BO89" s="74"/>
      <c r="BP89" s="110"/>
      <c r="BQ89" s="110"/>
      <c r="BR89" s="74"/>
      <c r="BS89" s="113"/>
      <c r="BT89" s="113"/>
      <c r="BU89" s="74"/>
      <c r="BV89" s="113"/>
      <c r="BW89" s="113"/>
      <c r="BX89" s="74"/>
      <c r="BY89" s="113"/>
      <c r="BZ89" s="113"/>
      <c r="CA89" s="113"/>
      <c r="CB89" s="113"/>
      <c r="CC89" s="113"/>
      <c r="CD89" s="113"/>
      <c r="CE89" s="113"/>
      <c r="CF89" s="113"/>
      <c r="CG89" s="113"/>
      <c r="CH89" s="113"/>
      <c r="CI89" s="113"/>
      <c r="CJ89" s="74"/>
      <c r="CK89" s="113"/>
      <c r="CL89" s="113"/>
      <c r="CM89" s="74"/>
      <c r="CN89" s="110"/>
      <c r="CO89" s="110"/>
      <c r="CP89" s="74"/>
      <c r="CQ89" s="110"/>
      <c r="CR89" s="110"/>
      <c r="CS89" s="74"/>
      <c r="CT89" s="110"/>
      <c r="CU89" s="110"/>
      <c r="CV89" s="74"/>
      <c r="CW89" s="110"/>
      <c r="CX89" s="110"/>
      <c r="CY89" s="74"/>
      <c r="CZ89" s="110"/>
      <c r="DA89" s="110"/>
      <c r="DB89" s="74"/>
      <c r="DC89" s="110"/>
      <c r="DD89" s="110"/>
      <c r="DE89" s="74"/>
      <c r="DF89" s="110"/>
      <c r="DG89" s="110"/>
      <c r="DH89" s="74"/>
      <c r="DI89" s="110"/>
      <c r="DJ89" s="110"/>
      <c r="DK89" s="74"/>
      <c r="DL89" s="110"/>
      <c r="DM89" s="110"/>
      <c r="DN89" s="74"/>
      <c r="DO89" s="110"/>
      <c r="DP89" s="110"/>
      <c r="DQ89" s="74"/>
      <c r="DR89" s="110"/>
      <c r="DS89" s="110"/>
      <c r="DT89" s="74"/>
      <c r="DU89" s="110"/>
      <c r="DV89" s="110"/>
      <c r="DW89" s="74"/>
      <c r="DX89" s="110"/>
      <c r="DY89" s="110"/>
      <c r="DZ89" s="74"/>
      <c r="EA89" s="110"/>
      <c r="EB89" s="110"/>
      <c r="EC89" s="74"/>
      <c r="ED89" s="110"/>
      <c r="EE89" s="110"/>
      <c r="EF89" s="74"/>
      <c r="EG89" s="110"/>
      <c r="EH89" s="110"/>
      <c r="EI89" s="74"/>
      <c r="EJ89" s="110"/>
      <c r="EK89" s="110"/>
      <c r="EL89" s="74"/>
      <c r="EM89" s="110"/>
      <c r="EN89" s="110"/>
      <c r="EO89" s="74"/>
      <c r="EP89" s="110"/>
      <c r="EQ89" s="110"/>
      <c r="ER89" s="74"/>
    </row>
    <row r="90" spans="1:148" s="31" customFormat="1" ht="15.75" x14ac:dyDescent="0.25">
      <c r="A90" s="43" t="s">
        <v>363</v>
      </c>
      <c r="B90" s="94">
        <f t="shared" si="811"/>
        <v>0</v>
      </c>
      <c r="C90" s="94">
        <f t="shared" si="812"/>
        <v>0</v>
      </c>
      <c r="D90" s="94"/>
      <c r="E90" s="94"/>
      <c r="F90" s="94"/>
      <c r="G90" s="94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74"/>
      <c r="W90" s="110"/>
      <c r="X90" s="110"/>
      <c r="Y90" s="74"/>
      <c r="Z90" s="110"/>
      <c r="AA90" s="110"/>
      <c r="AB90" s="74"/>
      <c r="AC90" s="110"/>
      <c r="AD90" s="110"/>
      <c r="AE90" s="74"/>
      <c r="AF90" s="113"/>
      <c r="AG90" s="113"/>
      <c r="AH90" s="113"/>
      <c r="AI90" s="113"/>
      <c r="AJ90" s="113"/>
      <c r="AK90" s="113"/>
      <c r="AL90" s="113"/>
      <c r="AM90" s="113"/>
      <c r="AN90" s="113"/>
      <c r="AO90" s="110"/>
      <c r="AP90" s="110"/>
      <c r="AQ90" s="74"/>
      <c r="AR90" s="110"/>
      <c r="AS90" s="110"/>
      <c r="AT90" s="74"/>
      <c r="AU90" s="110"/>
      <c r="AV90" s="110"/>
      <c r="AW90" s="74"/>
      <c r="AX90" s="110"/>
      <c r="AY90" s="110"/>
      <c r="AZ90" s="74"/>
      <c r="BA90" s="110"/>
      <c r="BB90" s="110"/>
      <c r="BC90" s="74"/>
      <c r="BD90" s="110"/>
      <c r="BE90" s="110"/>
      <c r="BF90" s="74"/>
      <c r="BG90" s="110"/>
      <c r="BH90" s="110"/>
      <c r="BI90" s="74"/>
      <c r="BJ90" s="110"/>
      <c r="BK90" s="110"/>
      <c r="BL90" s="74"/>
      <c r="BM90" s="110"/>
      <c r="BN90" s="110"/>
      <c r="BO90" s="74"/>
      <c r="BP90" s="110"/>
      <c r="BQ90" s="110"/>
      <c r="BR90" s="74"/>
      <c r="BS90" s="113"/>
      <c r="BT90" s="113"/>
      <c r="BU90" s="74"/>
      <c r="BV90" s="113"/>
      <c r="BW90" s="113"/>
      <c r="BX90" s="74"/>
      <c r="BY90" s="113"/>
      <c r="BZ90" s="113"/>
      <c r="CA90" s="113"/>
      <c r="CB90" s="113"/>
      <c r="CC90" s="113"/>
      <c r="CD90" s="113"/>
      <c r="CE90" s="113"/>
      <c r="CF90" s="113"/>
      <c r="CG90" s="113"/>
      <c r="CH90" s="113"/>
      <c r="CI90" s="113"/>
      <c r="CJ90" s="74"/>
      <c r="CK90" s="113"/>
      <c r="CL90" s="113"/>
      <c r="CM90" s="74"/>
      <c r="CN90" s="110"/>
      <c r="CO90" s="110"/>
      <c r="CP90" s="74"/>
      <c r="CQ90" s="110"/>
      <c r="CR90" s="110"/>
      <c r="CS90" s="74"/>
      <c r="CT90" s="110"/>
      <c r="CU90" s="110"/>
      <c r="CV90" s="74"/>
      <c r="CW90" s="110"/>
      <c r="CX90" s="110"/>
      <c r="CY90" s="74"/>
      <c r="CZ90" s="110"/>
      <c r="DA90" s="110"/>
      <c r="DB90" s="74"/>
      <c r="DC90" s="110"/>
      <c r="DD90" s="110"/>
      <c r="DE90" s="74"/>
      <c r="DF90" s="110"/>
      <c r="DG90" s="110"/>
      <c r="DH90" s="74"/>
      <c r="DI90" s="110"/>
      <c r="DJ90" s="110"/>
      <c r="DK90" s="74"/>
      <c r="DL90" s="110"/>
      <c r="DM90" s="110"/>
      <c r="DN90" s="74"/>
      <c r="DO90" s="110"/>
      <c r="DP90" s="110"/>
      <c r="DQ90" s="74"/>
      <c r="DR90" s="110"/>
      <c r="DS90" s="110"/>
      <c r="DT90" s="74"/>
      <c r="DU90" s="110"/>
      <c r="DV90" s="110"/>
      <c r="DW90" s="74"/>
      <c r="DX90" s="110"/>
      <c r="DY90" s="110"/>
      <c r="DZ90" s="74"/>
      <c r="EA90" s="110"/>
      <c r="EB90" s="110"/>
      <c r="EC90" s="74"/>
      <c r="ED90" s="110"/>
      <c r="EE90" s="110"/>
      <c r="EF90" s="74"/>
      <c r="EG90" s="110"/>
      <c r="EH90" s="110"/>
      <c r="EI90" s="74"/>
      <c r="EJ90" s="110"/>
      <c r="EK90" s="110"/>
      <c r="EL90" s="74"/>
      <c r="EM90" s="110"/>
      <c r="EN90" s="110"/>
      <c r="EO90" s="74"/>
      <c r="EP90" s="110"/>
      <c r="EQ90" s="110"/>
      <c r="ER90" s="74"/>
    </row>
    <row r="91" spans="1:148" s="31" customFormat="1" ht="15.75" x14ac:dyDescent="0.25">
      <c r="A91" s="43" t="s">
        <v>364</v>
      </c>
      <c r="B91" s="94">
        <f t="shared" si="811"/>
        <v>0</v>
      </c>
      <c r="C91" s="94">
        <f t="shared" si="812"/>
        <v>0</v>
      </c>
      <c r="D91" s="94"/>
      <c r="E91" s="94"/>
      <c r="F91" s="94"/>
      <c r="G91" s="94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74"/>
      <c r="W91" s="110"/>
      <c r="X91" s="110"/>
      <c r="Y91" s="74"/>
      <c r="Z91" s="110"/>
      <c r="AA91" s="110"/>
      <c r="AB91" s="74"/>
      <c r="AC91" s="110"/>
      <c r="AD91" s="110"/>
      <c r="AE91" s="74"/>
      <c r="AF91" s="113"/>
      <c r="AG91" s="113"/>
      <c r="AH91" s="113"/>
      <c r="AI91" s="113"/>
      <c r="AJ91" s="113"/>
      <c r="AK91" s="113"/>
      <c r="AL91" s="113"/>
      <c r="AM91" s="113"/>
      <c r="AN91" s="113"/>
      <c r="AO91" s="110"/>
      <c r="AP91" s="110"/>
      <c r="AQ91" s="74"/>
      <c r="AR91" s="110"/>
      <c r="AS91" s="110"/>
      <c r="AT91" s="74"/>
      <c r="AU91" s="110"/>
      <c r="AV91" s="110"/>
      <c r="AW91" s="74"/>
      <c r="AX91" s="110"/>
      <c r="AY91" s="110"/>
      <c r="AZ91" s="74"/>
      <c r="BA91" s="110"/>
      <c r="BB91" s="110"/>
      <c r="BC91" s="74"/>
      <c r="BD91" s="110"/>
      <c r="BE91" s="110"/>
      <c r="BF91" s="74"/>
      <c r="BG91" s="110"/>
      <c r="BH91" s="110"/>
      <c r="BI91" s="74"/>
      <c r="BJ91" s="110"/>
      <c r="BK91" s="110"/>
      <c r="BL91" s="74"/>
      <c r="BM91" s="110"/>
      <c r="BN91" s="110"/>
      <c r="BO91" s="74"/>
      <c r="BP91" s="110"/>
      <c r="BQ91" s="110"/>
      <c r="BR91" s="74"/>
      <c r="BS91" s="113"/>
      <c r="BT91" s="113"/>
      <c r="BU91" s="74"/>
      <c r="BV91" s="113"/>
      <c r="BW91" s="113"/>
      <c r="BX91" s="74"/>
      <c r="BY91" s="113"/>
      <c r="BZ91" s="113"/>
      <c r="CA91" s="113"/>
      <c r="CB91" s="113"/>
      <c r="CC91" s="113"/>
      <c r="CD91" s="113"/>
      <c r="CE91" s="113"/>
      <c r="CF91" s="113"/>
      <c r="CG91" s="113"/>
      <c r="CH91" s="113"/>
      <c r="CI91" s="113"/>
      <c r="CJ91" s="74"/>
      <c r="CK91" s="113"/>
      <c r="CL91" s="113"/>
      <c r="CM91" s="74"/>
      <c r="CN91" s="110"/>
      <c r="CO91" s="110"/>
      <c r="CP91" s="74"/>
      <c r="CQ91" s="110"/>
      <c r="CR91" s="110"/>
      <c r="CS91" s="74"/>
      <c r="CT91" s="110"/>
      <c r="CU91" s="110"/>
      <c r="CV91" s="74"/>
      <c r="CW91" s="110"/>
      <c r="CX91" s="110"/>
      <c r="CY91" s="74"/>
      <c r="CZ91" s="110"/>
      <c r="DA91" s="110"/>
      <c r="DB91" s="74"/>
      <c r="DC91" s="110"/>
      <c r="DD91" s="110"/>
      <c r="DE91" s="74"/>
      <c r="DF91" s="110"/>
      <c r="DG91" s="110"/>
      <c r="DH91" s="74"/>
      <c r="DI91" s="110"/>
      <c r="DJ91" s="110"/>
      <c r="DK91" s="74"/>
      <c r="DL91" s="110"/>
      <c r="DM91" s="110"/>
      <c r="DN91" s="74"/>
      <c r="DO91" s="110"/>
      <c r="DP91" s="110"/>
      <c r="DQ91" s="74"/>
      <c r="DR91" s="110"/>
      <c r="DS91" s="110"/>
      <c r="DT91" s="74"/>
      <c r="DU91" s="110"/>
      <c r="DV91" s="110"/>
      <c r="DW91" s="74"/>
      <c r="DX91" s="110"/>
      <c r="DY91" s="110"/>
      <c r="DZ91" s="74"/>
      <c r="EA91" s="110"/>
      <c r="EB91" s="110"/>
      <c r="EC91" s="74"/>
      <c r="ED91" s="110"/>
      <c r="EE91" s="110"/>
      <c r="EF91" s="74"/>
      <c r="EG91" s="110"/>
      <c r="EH91" s="110"/>
      <c r="EI91" s="74"/>
      <c r="EJ91" s="110"/>
      <c r="EK91" s="110"/>
      <c r="EL91" s="74"/>
      <c r="EM91" s="110"/>
      <c r="EN91" s="110"/>
      <c r="EO91" s="74"/>
      <c r="EP91" s="110"/>
      <c r="EQ91" s="110"/>
      <c r="ER91" s="74"/>
    </row>
    <row r="92" spans="1:148" s="31" customFormat="1" ht="15.75" x14ac:dyDescent="0.25">
      <c r="A92" s="43" t="s">
        <v>365</v>
      </c>
      <c r="B92" s="94">
        <f t="shared" si="811"/>
        <v>0</v>
      </c>
      <c r="C92" s="94">
        <f t="shared" si="812"/>
        <v>0</v>
      </c>
      <c r="D92" s="94"/>
      <c r="E92" s="94"/>
      <c r="F92" s="94"/>
      <c r="G92" s="94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74"/>
      <c r="W92" s="110"/>
      <c r="X92" s="110"/>
      <c r="Y92" s="74"/>
      <c r="Z92" s="110"/>
      <c r="AA92" s="110"/>
      <c r="AB92" s="74"/>
      <c r="AC92" s="110"/>
      <c r="AD92" s="110"/>
      <c r="AE92" s="74"/>
      <c r="AF92" s="113"/>
      <c r="AG92" s="113"/>
      <c r="AH92" s="113"/>
      <c r="AI92" s="113"/>
      <c r="AJ92" s="113"/>
      <c r="AK92" s="113"/>
      <c r="AL92" s="113"/>
      <c r="AM92" s="113"/>
      <c r="AN92" s="113"/>
      <c r="AO92" s="110"/>
      <c r="AP92" s="110"/>
      <c r="AQ92" s="74"/>
      <c r="AR92" s="110"/>
      <c r="AS92" s="110"/>
      <c r="AT92" s="74"/>
      <c r="AU92" s="110"/>
      <c r="AV92" s="110"/>
      <c r="AW92" s="74"/>
      <c r="AX92" s="110"/>
      <c r="AY92" s="110"/>
      <c r="AZ92" s="74"/>
      <c r="BA92" s="110"/>
      <c r="BB92" s="110"/>
      <c r="BC92" s="74"/>
      <c r="BD92" s="110"/>
      <c r="BE92" s="110"/>
      <c r="BF92" s="74"/>
      <c r="BG92" s="110"/>
      <c r="BH92" s="110"/>
      <c r="BI92" s="74"/>
      <c r="BJ92" s="110"/>
      <c r="BK92" s="110"/>
      <c r="BL92" s="74"/>
      <c r="BM92" s="110"/>
      <c r="BN92" s="110"/>
      <c r="BO92" s="74"/>
      <c r="BP92" s="110"/>
      <c r="BQ92" s="110"/>
      <c r="BR92" s="74"/>
      <c r="BS92" s="113"/>
      <c r="BT92" s="113"/>
      <c r="BU92" s="74"/>
      <c r="BV92" s="113"/>
      <c r="BW92" s="113"/>
      <c r="BX92" s="74"/>
      <c r="BY92" s="113"/>
      <c r="BZ92" s="113"/>
      <c r="CA92" s="113"/>
      <c r="CB92" s="113"/>
      <c r="CC92" s="113"/>
      <c r="CD92" s="113"/>
      <c r="CE92" s="113"/>
      <c r="CF92" s="113"/>
      <c r="CG92" s="113"/>
      <c r="CH92" s="113"/>
      <c r="CI92" s="113"/>
      <c r="CJ92" s="74"/>
      <c r="CK92" s="113"/>
      <c r="CL92" s="113"/>
      <c r="CM92" s="74"/>
      <c r="CN92" s="110"/>
      <c r="CO92" s="110"/>
      <c r="CP92" s="74"/>
      <c r="CQ92" s="110"/>
      <c r="CR92" s="110"/>
      <c r="CS92" s="74"/>
      <c r="CT92" s="110"/>
      <c r="CU92" s="110"/>
      <c r="CV92" s="74"/>
      <c r="CW92" s="110"/>
      <c r="CX92" s="110"/>
      <c r="CY92" s="74"/>
      <c r="CZ92" s="110"/>
      <c r="DA92" s="110"/>
      <c r="DB92" s="74"/>
      <c r="DC92" s="110"/>
      <c r="DD92" s="110"/>
      <c r="DE92" s="74"/>
      <c r="DF92" s="110"/>
      <c r="DG92" s="110"/>
      <c r="DH92" s="74"/>
      <c r="DI92" s="110"/>
      <c r="DJ92" s="110"/>
      <c r="DK92" s="74"/>
      <c r="DL92" s="110"/>
      <c r="DM92" s="110"/>
      <c r="DN92" s="74"/>
      <c r="DO92" s="110"/>
      <c r="DP92" s="110"/>
      <c r="DQ92" s="74"/>
      <c r="DR92" s="110"/>
      <c r="DS92" s="110"/>
      <c r="DT92" s="74"/>
      <c r="DU92" s="110"/>
      <c r="DV92" s="110"/>
      <c r="DW92" s="74"/>
      <c r="DX92" s="110"/>
      <c r="DY92" s="110"/>
      <c r="DZ92" s="74"/>
      <c r="EA92" s="110"/>
      <c r="EB92" s="110"/>
      <c r="EC92" s="74"/>
      <c r="ED92" s="110"/>
      <c r="EE92" s="110"/>
      <c r="EF92" s="74"/>
      <c r="EG92" s="110"/>
      <c r="EH92" s="110"/>
      <c r="EI92" s="74"/>
      <c r="EJ92" s="110"/>
      <c r="EK92" s="110"/>
      <c r="EL92" s="74"/>
      <c r="EM92" s="110"/>
      <c r="EN92" s="110"/>
      <c r="EO92" s="74"/>
      <c r="EP92" s="110"/>
      <c r="EQ92" s="110"/>
      <c r="ER92" s="74"/>
    </row>
    <row r="93" spans="1:148" s="31" customFormat="1" ht="15.75" x14ac:dyDescent="0.25">
      <c r="A93" s="43" t="s">
        <v>366</v>
      </c>
      <c r="B93" s="94">
        <f t="shared" si="811"/>
        <v>0</v>
      </c>
      <c r="C93" s="94">
        <f t="shared" si="812"/>
        <v>0</v>
      </c>
      <c r="D93" s="94"/>
      <c r="E93" s="94"/>
      <c r="F93" s="94"/>
      <c r="G93" s="94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74"/>
      <c r="W93" s="110"/>
      <c r="X93" s="110"/>
      <c r="Y93" s="74"/>
      <c r="Z93" s="110"/>
      <c r="AA93" s="110"/>
      <c r="AB93" s="74"/>
      <c r="AC93" s="110"/>
      <c r="AD93" s="110"/>
      <c r="AE93" s="74"/>
      <c r="AF93" s="113"/>
      <c r="AG93" s="113"/>
      <c r="AH93" s="113"/>
      <c r="AI93" s="113"/>
      <c r="AJ93" s="113"/>
      <c r="AK93" s="113"/>
      <c r="AL93" s="113"/>
      <c r="AM93" s="113"/>
      <c r="AN93" s="113"/>
      <c r="AO93" s="110"/>
      <c r="AP93" s="110"/>
      <c r="AQ93" s="74"/>
      <c r="AR93" s="110"/>
      <c r="AS93" s="110"/>
      <c r="AT93" s="74"/>
      <c r="AU93" s="110"/>
      <c r="AV93" s="110"/>
      <c r="AW93" s="74"/>
      <c r="AX93" s="110"/>
      <c r="AY93" s="110"/>
      <c r="AZ93" s="74"/>
      <c r="BA93" s="110"/>
      <c r="BB93" s="110"/>
      <c r="BC93" s="74"/>
      <c r="BD93" s="110"/>
      <c r="BE93" s="110"/>
      <c r="BF93" s="74"/>
      <c r="BG93" s="110"/>
      <c r="BH93" s="110"/>
      <c r="BI93" s="74"/>
      <c r="BJ93" s="110"/>
      <c r="BK93" s="110"/>
      <c r="BL93" s="74"/>
      <c r="BM93" s="110"/>
      <c r="BN93" s="110"/>
      <c r="BO93" s="74"/>
      <c r="BP93" s="110"/>
      <c r="BQ93" s="110"/>
      <c r="BR93" s="74"/>
      <c r="BS93" s="113"/>
      <c r="BT93" s="113"/>
      <c r="BU93" s="74"/>
      <c r="BV93" s="113"/>
      <c r="BW93" s="113"/>
      <c r="BX93" s="74"/>
      <c r="BY93" s="113"/>
      <c r="BZ93" s="113"/>
      <c r="CA93" s="113"/>
      <c r="CB93" s="113"/>
      <c r="CC93" s="113"/>
      <c r="CD93" s="113"/>
      <c r="CE93" s="113"/>
      <c r="CF93" s="113"/>
      <c r="CG93" s="113"/>
      <c r="CH93" s="113"/>
      <c r="CI93" s="113"/>
      <c r="CJ93" s="74"/>
      <c r="CK93" s="113"/>
      <c r="CL93" s="113"/>
      <c r="CM93" s="74"/>
      <c r="CN93" s="110"/>
      <c r="CO93" s="110"/>
      <c r="CP93" s="74"/>
      <c r="CQ93" s="110"/>
      <c r="CR93" s="110"/>
      <c r="CS93" s="74"/>
      <c r="CT93" s="110"/>
      <c r="CU93" s="110"/>
      <c r="CV93" s="74"/>
      <c r="CW93" s="110"/>
      <c r="CX93" s="110"/>
      <c r="CY93" s="74"/>
      <c r="CZ93" s="110"/>
      <c r="DA93" s="110"/>
      <c r="DB93" s="74"/>
      <c r="DC93" s="110"/>
      <c r="DD93" s="110"/>
      <c r="DE93" s="74"/>
      <c r="DF93" s="110"/>
      <c r="DG93" s="110"/>
      <c r="DH93" s="74"/>
      <c r="DI93" s="110"/>
      <c r="DJ93" s="110"/>
      <c r="DK93" s="74"/>
      <c r="DL93" s="110"/>
      <c r="DM93" s="110"/>
      <c r="DN93" s="74"/>
      <c r="DO93" s="110"/>
      <c r="DP93" s="110"/>
      <c r="DQ93" s="74"/>
      <c r="DR93" s="110"/>
      <c r="DS93" s="110"/>
      <c r="DT93" s="74"/>
      <c r="DU93" s="110"/>
      <c r="DV93" s="110"/>
      <c r="DW93" s="74"/>
      <c r="DX93" s="110"/>
      <c r="DY93" s="110"/>
      <c r="DZ93" s="74"/>
      <c r="EA93" s="110"/>
      <c r="EB93" s="110"/>
      <c r="EC93" s="74"/>
      <c r="ED93" s="110"/>
      <c r="EE93" s="110"/>
      <c r="EF93" s="74"/>
      <c r="EG93" s="110"/>
      <c r="EH93" s="110"/>
      <c r="EI93" s="74"/>
      <c r="EJ93" s="110"/>
      <c r="EK93" s="110"/>
      <c r="EL93" s="74"/>
      <c r="EM93" s="110"/>
      <c r="EN93" s="110"/>
      <c r="EO93" s="74"/>
      <c r="EP93" s="110"/>
      <c r="EQ93" s="110"/>
      <c r="ER93" s="74"/>
    </row>
    <row r="94" spans="1:148" s="32" customFormat="1" ht="31.5" x14ac:dyDescent="0.25">
      <c r="A94" s="148" t="s">
        <v>369</v>
      </c>
      <c r="B94" s="103">
        <f t="shared" si="811"/>
        <v>39642.9</v>
      </c>
      <c r="C94" s="103">
        <f t="shared" si="812"/>
        <v>18415.068240000001</v>
      </c>
      <c r="D94" s="92">
        <f t="shared" ref="D94" si="950">C94/B94*100</f>
        <v>46.452374170406301</v>
      </c>
      <c r="E94" s="92">
        <f t="shared" ref="E94:AJ94" si="951">E95+E96</f>
        <v>0</v>
      </c>
      <c r="F94" s="92">
        <f t="shared" si="951"/>
        <v>0</v>
      </c>
      <c r="G94" s="92"/>
      <c r="H94" s="92">
        <f t="shared" si="951"/>
        <v>0</v>
      </c>
      <c r="I94" s="92">
        <f t="shared" si="951"/>
        <v>0</v>
      </c>
      <c r="J94" s="92">
        <f t="shared" si="951"/>
        <v>0</v>
      </c>
      <c r="K94" s="92">
        <f t="shared" si="951"/>
        <v>0</v>
      </c>
      <c r="L94" s="92">
        <f t="shared" si="951"/>
        <v>0</v>
      </c>
      <c r="M94" s="92">
        <f t="shared" si="951"/>
        <v>0</v>
      </c>
      <c r="N94" s="92">
        <f t="shared" si="951"/>
        <v>0</v>
      </c>
      <c r="O94" s="92">
        <f t="shared" si="951"/>
        <v>0</v>
      </c>
      <c r="P94" s="92">
        <f t="shared" si="951"/>
        <v>0</v>
      </c>
      <c r="Q94" s="92">
        <f t="shared" si="951"/>
        <v>1323.8</v>
      </c>
      <c r="R94" s="92">
        <f t="shared" si="951"/>
        <v>834.36099999999999</v>
      </c>
      <c r="S94" s="91">
        <f t="shared" si="185"/>
        <v>63.027723221030371</v>
      </c>
      <c r="T94" s="92">
        <f t="shared" si="951"/>
        <v>256.2</v>
      </c>
      <c r="U94" s="92">
        <f t="shared" si="951"/>
        <v>154.76662999999999</v>
      </c>
      <c r="V94" s="91">
        <f t="shared" si="767"/>
        <v>60.408520686963307</v>
      </c>
      <c r="W94" s="92">
        <f t="shared" ref="W94:X94" si="952">W95+W96</f>
        <v>942.9</v>
      </c>
      <c r="X94" s="92">
        <f t="shared" si="952"/>
        <v>883.26800000000003</v>
      </c>
      <c r="Y94" s="91">
        <f t="shared" ref="Y94:Y95" si="953">X94/W94*100</f>
        <v>93.675681408420829</v>
      </c>
      <c r="Z94" s="92">
        <f t="shared" ref="Z94:AA94" si="954">Z95+Z96</f>
        <v>670</v>
      </c>
      <c r="AA94" s="92">
        <f t="shared" si="954"/>
        <v>273.75</v>
      </c>
      <c r="AB94" s="91">
        <f t="shared" ref="AB94:AB95" si="955">AA94/Z94*100</f>
        <v>40.85820895522388</v>
      </c>
      <c r="AC94" s="92">
        <f t="shared" ref="AC94:AD94" si="956">AC95+AC96</f>
        <v>0</v>
      </c>
      <c r="AD94" s="92">
        <f t="shared" si="956"/>
        <v>0</v>
      </c>
      <c r="AE94" s="91"/>
      <c r="AF94" s="92">
        <f t="shared" si="951"/>
        <v>0</v>
      </c>
      <c r="AG94" s="92">
        <f t="shared" si="951"/>
        <v>0</v>
      </c>
      <c r="AH94" s="92">
        <f t="shared" si="951"/>
        <v>0</v>
      </c>
      <c r="AI94" s="92">
        <f t="shared" si="951"/>
        <v>0</v>
      </c>
      <c r="AJ94" s="92">
        <f t="shared" si="951"/>
        <v>0</v>
      </c>
      <c r="AK94" s="92">
        <f t="shared" ref="AK94:AM94" si="957">AK95+AK96</f>
        <v>0</v>
      </c>
      <c r="AL94" s="92">
        <f t="shared" si="957"/>
        <v>0</v>
      </c>
      <c r="AM94" s="92">
        <f t="shared" si="957"/>
        <v>0</v>
      </c>
      <c r="AN94" s="91"/>
      <c r="AO94" s="92">
        <f t="shared" ref="AO94:AP94" si="958">AO95+AO96</f>
        <v>1000</v>
      </c>
      <c r="AP94" s="92">
        <f t="shared" si="958"/>
        <v>1000</v>
      </c>
      <c r="AQ94" s="91">
        <f t="shared" ref="AQ94:AQ95" si="959">AP94/AO94*100</f>
        <v>100</v>
      </c>
      <c r="AR94" s="92">
        <f t="shared" ref="AR94:AS94" si="960">AR95+AR96</f>
        <v>0</v>
      </c>
      <c r="AS94" s="92">
        <f t="shared" si="960"/>
        <v>0</v>
      </c>
      <c r="AT94" s="91"/>
      <c r="AU94" s="92">
        <f t="shared" ref="AU94:AV94" si="961">AU95+AU96</f>
        <v>0</v>
      </c>
      <c r="AV94" s="92">
        <f t="shared" si="961"/>
        <v>0</v>
      </c>
      <c r="AW94" s="91"/>
      <c r="AX94" s="92">
        <f t="shared" ref="AX94:AY94" si="962">AX95+AX96</f>
        <v>0</v>
      </c>
      <c r="AY94" s="92">
        <f t="shared" si="962"/>
        <v>0</v>
      </c>
      <c r="AZ94" s="91"/>
      <c r="BA94" s="92">
        <f t="shared" ref="BA94:BB94" si="963">BA95+BA96</f>
        <v>0</v>
      </c>
      <c r="BB94" s="92">
        <f t="shared" si="963"/>
        <v>0</v>
      </c>
      <c r="BC94" s="91"/>
      <c r="BD94" s="92">
        <f t="shared" ref="BD94:BE94" si="964">BD95+BD96</f>
        <v>0</v>
      </c>
      <c r="BE94" s="92">
        <f t="shared" si="964"/>
        <v>0</v>
      </c>
      <c r="BF94" s="91"/>
      <c r="BG94" s="92">
        <f t="shared" ref="BG94:BH94" si="965">BG95+BG96</f>
        <v>0</v>
      </c>
      <c r="BH94" s="92">
        <f t="shared" si="965"/>
        <v>0</v>
      </c>
      <c r="BI94" s="91"/>
      <c r="BJ94" s="92">
        <f t="shared" ref="BJ94:BK94" si="966">BJ95+BJ96</f>
        <v>0</v>
      </c>
      <c r="BK94" s="92">
        <f t="shared" si="966"/>
        <v>0</v>
      </c>
      <c r="BL94" s="91"/>
      <c r="BM94" s="92">
        <f t="shared" ref="BM94:BN94" si="967">BM95+BM96</f>
        <v>0</v>
      </c>
      <c r="BN94" s="92">
        <f t="shared" si="967"/>
        <v>0</v>
      </c>
      <c r="BO94" s="91"/>
      <c r="BP94" s="92">
        <f t="shared" ref="BP94:BQ94" si="968">BP95+BP96</f>
        <v>0</v>
      </c>
      <c r="BQ94" s="92">
        <f t="shared" si="968"/>
        <v>0</v>
      </c>
      <c r="BR94" s="91"/>
      <c r="BS94" s="92">
        <f t="shared" ref="BS94:BT94" si="969">BS95+BS96</f>
        <v>10000</v>
      </c>
      <c r="BT94" s="92">
        <f t="shared" si="969"/>
        <v>3507.6682299999998</v>
      </c>
      <c r="BU94" s="91">
        <f t="shared" ref="BU94:BU96" si="970">BT94/BS94*100</f>
        <v>35.076682299999995</v>
      </c>
      <c r="BV94" s="92">
        <f t="shared" ref="BV94:BW94" si="971">BV95+BV96</f>
        <v>15000</v>
      </c>
      <c r="BW94" s="92">
        <f t="shared" si="971"/>
        <v>1311.2543799999999</v>
      </c>
      <c r="BX94" s="91">
        <f t="shared" ref="BX94" si="972">BW94/BV94*100</f>
        <v>8.7416958666666655</v>
      </c>
      <c r="BY94" s="92">
        <f t="shared" ref="BY94:CI94" si="973">BY95+BY96</f>
        <v>0</v>
      </c>
      <c r="BZ94" s="92">
        <f t="shared" si="973"/>
        <v>0</v>
      </c>
      <c r="CA94" s="92">
        <f t="shared" si="973"/>
        <v>0</v>
      </c>
      <c r="CB94" s="92">
        <f t="shared" si="973"/>
        <v>0</v>
      </c>
      <c r="CC94" s="92">
        <f t="shared" si="973"/>
        <v>0</v>
      </c>
      <c r="CD94" s="92">
        <f t="shared" si="973"/>
        <v>0</v>
      </c>
      <c r="CE94" s="92">
        <f t="shared" si="973"/>
        <v>0</v>
      </c>
      <c r="CF94" s="92">
        <f t="shared" si="973"/>
        <v>0</v>
      </c>
      <c r="CG94" s="92">
        <f t="shared" si="973"/>
        <v>0</v>
      </c>
      <c r="CH94" s="92"/>
      <c r="CI94" s="92">
        <f t="shared" si="973"/>
        <v>0</v>
      </c>
      <c r="CJ94" s="91"/>
      <c r="CK94" s="92"/>
      <c r="CL94" s="92">
        <f t="shared" ref="CL94" si="974">CL95+CL96</f>
        <v>0</v>
      </c>
      <c r="CM94" s="91"/>
      <c r="CN94" s="92">
        <f t="shared" ref="CN94:CO94" si="975">CN95+CN96</f>
        <v>10000</v>
      </c>
      <c r="CO94" s="92">
        <f t="shared" si="975"/>
        <v>10000</v>
      </c>
      <c r="CP94" s="91">
        <f t="shared" ref="CP94:CP96" si="976">CO94/CN94*100</f>
        <v>100</v>
      </c>
      <c r="CQ94" s="92">
        <f t="shared" ref="CQ94:CR94" si="977">CQ95+CQ96</f>
        <v>0</v>
      </c>
      <c r="CR94" s="92">
        <f t="shared" si="977"/>
        <v>0</v>
      </c>
      <c r="CS94" s="91"/>
      <c r="CT94" s="92">
        <f t="shared" ref="CT94:CU94" si="978">CT95+CT96</f>
        <v>0</v>
      </c>
      <c r="CU94" s="92">
        <f t="shared" si="978"/>
        <v>0</v>
      </c>
      <c r="CV94" s="91"/>
      <c r="CW94" s="92">
        <f t="shared" ref="CW94:CX94" si="979">CW95+CW96</f>
        <v>450</v>
      </c>
      <c r="CX94" s="92">
        <f t="shared" si="979"/>
        <v>450</v>
      </c>
      <c r="CY94" s="91">
        <f t="shared" ref="CY94:CY95" si="980">CX94/CW94*100</f>
        <v>100</v>
      </c>
      <c r="CZ94" s="92">
        <f t="shared" ref="CZ94:DA94" si="981">CZ95+CZ96</f>
        <v>0</v>
      </c>
      <c r="DA94" s="92">
        <f t="shared" si="981"/>
        <v>0</v>
      </c>
      <c r="DB94" s="91"/>
      <c r="DC94" s="92">
        <f t="shared" ref="DC94:DD94" si="982">DC95+DC96</f>
        <v>0</v>
      </c>
      <c r="DD94" s="92">
        <f t="shared" si="982"/>
        <v>0</v>
      </c>
      <c r="DE94" s="91"/>
      <c r="DF94" s="92">
        <f t="shared" ref="DF94:DG94" si="983">DF95+DF96</f>
        <v>0</v>
      </c>
      <c r="DG94" s="92">
        <f t="shared" si="983"/>
        <v>0</v>
      </c>
      <c r="DH94" s="91"/>
      <c r="DI94" s="92">
        <f t="shared" ref="DI94:DJ94" si="984">DI95+DI96</f>
        <v>0</v>
      </c>
      <c r="DJ94" s="92">
        <f t="shared" si="984"/>
        <v>0</v>
      </c>
      <c r="DK94" s="91"/>
      <c r="DL94" s="92">
        <f t="shared" ref="DL94:DM94" si="985">DL95+DL96</f>
        <v>0</v>
      </c>
      <c r="DM94" s="92">
        <f t="shared" si="985"/>
        <v>0</v>
      </c>
      <c r="DN94" s="91"/>
      <c r="DO94" s="92">
        <f t="shared" ref="DO94:DP94" si="986">DO95+DO96</f>
        <v>0</v>
      </c>
      <c r="DP94" s="92">
        <f t="shared" si="986"/>
        <v>0</v>
      </c>
      <c r="DQ94" s="91"/>
      <c r="DR94" s="92">
        <f t="shared" ref="DR94:DS94" si="987">DR95+DR96</f>
        <v>0</v>
      </c>
      <c r="DS94" s="92">
        <f t="shared" si="987"/>
        <v>0</v>
      </c>
      <c r="DT94" s="91"/>
      <c r="DU94" s="92">
        <f t="shared" ref="DU94:DV94" si="988">DU95+DU96</f>
        <v>0</v>
      </c>
      <c r="DV94" s="92">
        <f t="shared" si="988"/>
        <v>0</v>
      </c>
      <c r="DW94" s="91"/>
      <c r="DX94" s="92">
        <f t="shared" ref="DX94:DY94" si="989">DX95+DX96</f>
        <v>0</v>
      </c>
      <c r="DY94" s="92">
        <f t="shared" si="989"/>
        <v>0</v>
      </c>
      <c r="DZ94" s="91"/>
      <c r="EA94" s="92">
        <f t="shared" ref="EA94:EB94" si="990">EA95+EA96</f>
        <v>0</v>
      </c>
      <c r="EB94" s="92">
        <f t="shared" si="990"/>
        <v>0</v>
      </c>
      <c r="EC94" s="91"/>
      <c r="ED94" s="92">
        <f t="shared" ref="ED94:EE94" si="991">ED95+ED96</f>
        <v>0</v>
      </c>
      <c r="EE94" s="92">
        <f t="shared" si="991"/>
        <v>0</v>
      </c>
      <c r="EF94" s="91"/>
      <c r="EG94" s="92">
        <f t="shared" ref="EG94:EH94" si="992">EG95+EG96</f>
        <v>0</v>
      </c>
      <c r="EH94" s="92">
        <f t="shared" si="992"/>
        <v>0</v>
      </c>
      <c r="EI94" s="91"/>
      <c r="EJ94" s="92">
        <f t="shared" ref="EJ94:EK94" si="993">EJ95+EJ96</f>
        <v>0</v>
      </c>
      <c r="EK94" s="92">
        <f t="shared" si="993"/>
        <v>0</v>
      </c>
      <c r="EL94" s="91"/>
      <c r="EM94" s="92">
        <f t="shared" ref="EM94:EN94" si="994">EM95+EM96</f>
        <v>0</v>
      </c>
      <c r="EN94" s="92">
        <f t="shared" si="994"/>
        <v>0</v>
      </c>
      <c r="EO94" s="91"/>
      <c r="EP94" s="92">
        <f t="shared" ref="EP94:EQ94" si="995">EP95+EP96</f>
        <v>0</v>
      </c>
      <c r="EQ94" s="92">
        <f t="shared" si="995"/>
        <v>0</v>
      </c>
      <c r="ER94" s="91"/>
    </row>
    <row r="95" spans="1:148" s="31" customFormat="1" ht="35.25" customHeight="1" x14ac:dyDescent="0.25">
      <c r="A95" s="145" t="s">
        <v>335</v>
      </c>
      <c r="B95" s="94">
        <f t="shared" si="811"/>
        <v>4642.8999999999996</v>
      </c>
      <c r="C95" s="94">
        <f t="shared" si="812"/>
        <v>3596.14563</v>
      </c>
      <c r="D95" s="78">
        <f t="shared" si="46"/>
        <v>77.454729371728888</v>
      </c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4"/>
      <c r="Q95" s="78">
        <v>1323.8</v>
      </c>
      <c r="R95" s="78">
        <v>834.36099999999999</v>
      </c>
      <c r="S95" s="74">
        <f t="shared" si="185"/>
        <v>63.027723221030371</v>
      </c>
      <c r="T95" s="78">
        <v>256.2</v>
      </c>
      <c r="U95" s="78">
        <v>154.76662999999999</v>
      </c>
      <c r="V95" s="74">
        <f t="shared" si="767"/>
        <v>60.408520686963307</v>
      </c>
      <c r="W95" s="255">
        <v>942.9</v>
      </c>
      <c r="X95" s="272">
        <v>883.26800000000003</v>
      </c>
      <c r="Y95" s="74">
        <f t="shared" si="953"/>
        <v>93.675681408420829</v>
      </c>
      <c r="Z95" s="255">
        <v>670</v>
      </c>
      <c r="AA95" s="307">
        <v>273.75</v>
      </c>
      <c r="AB95" s="74">
        <f t="shared" si="955"/>
        <v>40.85820895522388</v>
      </c>
      <c r="AC95" s="255"/>
      <c r="AD95" s="255"/>
      <c r="AE95" s="74"/>
      <c r="AF95" s="78"/>
      <c r="AG95" s="78"/>
      <c r="AH95" s="74"/>
      <c r="AI95" s="78"/>
      <c r="AJ95" s="78"/>
      <c r="AK95" s="74"/>
      <c r="AL95" s="78"/>
      <c r="AM95" s="78"/>
      <c r="AN95" s="74"/>
      <c r="AO95" s="255">
        <v>1000</v>
      </c>
      <c r="AP95" s="255">
        <v>1000</v>
      </c>
      <c r="AQ95" s="74">
        <f t="shared" si="959"/>
        <v>100</v>
      </c>
      <c r="AR95" s="255"/>
      <c r="AS95" s="255"/>
      <c r="AT95" s="74"/>
      <c r="AU95" s="255"/>
      <c r="AV95" s="255"/>
      <c r="AW95" s="74"/>
      <c r="AX95" s="255"/>
      <c r="AY95" s="255"/>
      <c r="AZ95" s="74"/>
      <c r="BA95" s="255"/>
      <c r="BB95" s="255"/>
      <c r="BC95" s="74"/>
      <c r="BD95" s="255"/>
      <c r="BE95" s="255"/>
      <c r="BF95" s="74"/>
      <c r="BG95" s="255"/>
      <c r="BH95" s="255"/>
      <c r="BI95" s="74"/>
      <c r="BJ95" s="255"/>
      <c r="BK95" s="255"/>
      <c r="BL95" s="74"/>
      <c r="BM95" s="255"/>
      <c r="BN95" s="255"/>
      <c r="BO95" s="74"/>
      <c r="BP95" s="255"/>
      <c r="BQ95" s="255"/>
      <c r="BR95" s="74"/>
      <c r="BS95" s="78"/>
      <c r="BT95" s="78"/>
      <c r="BU95" s="74"/>
      <c r="BV95" s="78"/>
      <c r="BW95" s="78"/>
      <c r="BX95" s="74"/>
      <c r="BY95" s="78"/>
      <c r="BZ95" s="78"/>
      <c r="CA95" s="74"/>
      <c r="CB95" s="78"/>
      <c r="CC95" s="78"/>
      <c r="CD95" s="74"/>
      <c r="CE95" s="78"/>
      <c r="CF95" s="78"/>
      <c r="CG95" s="74"/>
      <c r="CH95" s="78"/>
      <c r="CI95" s="78"/>
      <c r="CJ95" s="74"/>
      <c r="CK95" s="78"/>
      <c r="CL95" s="78"/>
      <c r="CM95" s="74"/>
      <c r="CN95" s="255"/>
      <c r="CO95" s="322"/>
      <c r="CP95" s="74"/>
      <c r="CQ95" s="255"/>
      <c r="CR95" s="322"/>
      <c r="CS95" s="74"/>
      <c r="CT95" s="255"/>
      <c r="CU95" s="255"/>
      <c r="CV95" s="74"/>
      <c r="CW95" s="255">
        <v>450</v>
      </c>
      <c r="CX95" s="255">
        <v>450</v>
      </c>
      <c r="CY95" s="74">
        <f t="shared" si="980"/>
        <v>100</v>
      </c>
      <c r="CZ95" s="255"/>
      <c r="DA95" s="255"/>
      <c r="DB95" s="74"/>
      <c r="DC95" s="255"/>
      <c r="DD95" s="255"/>
      <c r="DE95" s="74"/>
      <c r="DF95" s="255"/>
      <c r="DG95" s="255"/>
      <c r="DH95" s="74"/>
      <c r="DI95" s="255"/>
      <c r="DJ95" s="255"/>
      <c r="DK95" s="74"/>
      <c r="DL95" s="255"/>
      <c r="DM95" s="255"/>
      <c r="DN95" s="74"/>
      <c r="DO95" s="255"/>
      <c r="DP95" s="255"/>
      <c r="DQ95" s="74"/>
      <c r="DR95" s="255"/>
      <c r="DS95" s="255"/>
      <c r="DT95" s="74"/>
      <c r="DU95" s="255"/>
      <c r="DV95" s="255"/>
      <c r="DW95" s="74"/>
      <c r="DX95" s="255"/>
      <c r="DY95" s="255"/>
      <c r="DZ95" s="74"/>
      <c r="EA95" s="255"/>
      <c r="EB95" s="255"/>
      <c r="EC95" s="74"/>
      <c r="ED95" s="255"/>
      <c r="EE95" s="255"/>
      <c r="EF95" s="74"/>
      <c r="EG95" s="255"/>
      <c r="EH95" s="255"/>
      <c r="EI95" s="74"/>
      <c r="EJ95" s="255"/>
      <c r="EK95" s="255"/>
      <c r="EL95" s="74"/>
      <c r="EM95" s="255"/>
      <c r="EN95" s="255"/>
      <c r="EO95" s="74"/>
      <c r="EP95" s="255"/>
      <c r="EQ95" s="255"/>
      <c r="ER95" s="74"/>
    </row>
    <row r="96" spans="1:148" s="31" customFormat="1" ht="15" customHeight="1" x14ac:dyDescent="0.25">
      <c r="A96" s="43" t="s">
        <v>368</v>
      </c>
      <c r="B96" s="94">
        <f t="shared" si="811"/>
        <v>35000</v>
      </c>
      <c r="C96" s="94">
        <f t="shared" si="812"/>
        <v>14818.92261</v>
      </c>
      <c r="D96" s="78">
        <f t="shared" si="46"/>
        <v>42.339778885714288</v>
      </c>
      <c r="E96" s="94"/>
      <c r="F96" s="94"/>
      <c r="G96" s="94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74"/>
      <c r="W96" s="110"/>
      <c r="X96" s="110"/>
      <c r="Y96" s="74"/>
      <c r="Z96" s="110"/>
      <c r="AA96" s="110"/>
      <c r="AB96" s="74"/>
      <c r="AC96" s="110"/>
      <c r="AD96" s="110"/>
      <c r="AE96" s="74"/>
      <c r="AF96" s="113"/>
      <c r="AG96" s="113"/>
      <c r="AH96" s="113"/>
      <c r="AI96" s="113"/>
      <c r="AJ96" s="113"/>
      <c r="AK96" s="113"/>
      <c r="AL96" s="113"/>
      <c r="AM96" s="113"/>
      <c r="AN96" s="113"/>
      <c r="AO96" s="110"/>
      <c r="AP96" s="110"/>
      <c r="AQ96" s="74"/>
      <c r="AR96" s="110"/>
      <c r="AS96" s="110"/>
      <c r="AT96" s="74"/>
      <c r="AU96" s="110"/>
      <c r="AV96" s="110"/>
      <c r="AW96" s="74"/>
      <c r="AX96" s="110"/>
      <c r="AY96" s="110"/>
      <c r="AZ96" s="74"/>
      <c r="BA96" s="110"/>
      <c r="BB96" s="110"/>
      <c r="BC96" s="74"/>
      <c r="BD96" s="110"/>
      <c r="BE96" s="110"/>
      <c r="BF96" s="74"/>
      <c r="BG96" s="110"/>
      <c r="BH96" s="110"/>
      <c r="BI96" s="74"/>
      <c r="BJ96" s="110"/>
      <c r="BK96" s="110"/>
      <c r="BL96" s="74"/>
      <c r="BM96" s="110"/>
      <c r="BN96" s="110"/>
      <c r="BO96" s="74"/>
      <c r="BP96" s="110"/>
      <c r="BQ96" s="110"/>
      <c r="BR96" s="74"/>
      <c r="BS96" s="74">
        <v>10000</v>
      </c>
      <c r="BT96" s="74">
        <v>3507.6682299999998</v>
      </c>
      <c r="BU96" s="74">
        <f t="shared" si="970"/>
        <v>35.076682299999995</v>
      </c>
      <c r="BV96" s="74">
        <v>15000</v>
      </c>
      <c r="BW96" s="74">
        <v>1311.2543799999999</v>
      </c>
      <c r="BX96" s="74">
        <f t="shared" ref="BX96" si="996">BW96/BV96*100</f>
        <v>8.7416958666666655</v>
      </c>
      <c r="BY96" s="113"/>
      <c r="BZ96" s="113"/>
      <c r="CA96" s="113"/>
      <c r="CB96" s="113"/>
      <c r="CC96" s="113"/>
      <c r="CD96" s="113"/>
      <c r="CE96" s="113"/>
      <c r="CF96" s="113"/>
      <c r="CG96" s="113"/>
      <c r="CH96" s="74"/>
      <c r="CI96" s="113"/>
      <c r="CJ96" s="74"/>
      <c r="CK96" s="74"/>
      <c r="CL96" s="113"/>
      <c r="CM96" s="74"/>
      <c r="CN96" s="255">
        <v>10000</v>
      </c>
      <c r="CO96" s="255">
        <v>10000</v>
      </c>
      <c r="CP96" s="74">
        <f t="shared" si="976"/>
        <v>100</v>
      </c>
      <c r="CQ96" s="255"/>
      <c r="CR96" s="255"/>
      <c r="CS96" s="74"/>
      <c r="CT96" s="110"/>
      <c r="CU96" s="110"/>
      <c r="CV96" s="74"/>
      <c r="CW96" s="110"/>
      <c r="CX96" s="110"/>
      <c r="CY96" s="74"/>
      <c r="CZ96" s="110"/>
      <c r="DA96" s="110"/>
      <c r="DB96" s="74"/>
      <c r="DC96" s="110"/>
      <c r="DD96" s="110"/>
      <c r="DE96" s="74"/>
      <c r="DF96" s="110"/>
      <c r="DG96" s="110"/>
      <c r="DH96" s="74"/>
      <c r="DI96" s="110"/>
      <c r="DJ96" s="110"/>
      <c r="DK96" s="74"/>
      <c r="DL96" s="110"/>
      <c r="DM96" s="110"/>
      <c r="DN96" s="74"/>
      <c r="DO96" s="110"/>
      <c r="DP96" s="110"/>
      <c r="DQ96" s="74"/>
      <c r="DR96" s="110"/>
      <c r="DS96" s="110"/>
      <c r="DT96" s="74"/>
      <c r="DU96" s="110"/>
      <c r="DV96" s="110"/>
      <c r="DW96" s="74"/>
      <c r="DX96" s="110"/>
      <c r="DY96" s="110"/>
      <c r="DZ96" s="74"/>
      <c r="EA96" s="110"/>
      <c r="EB96" s="110"/>
      <c r="EC96" s="74"/>
      <c r="ED96" s="110"/>
      <c r="EE96" s="110"/>
      <c r="EF96" s="74"/>
      <c r="EG96" s="110"/>
      <c r="EH96" s="110"/>
      <c r="EI96" s="74"/>
      <c r="EJ96" s="110"/>
      <c r="EK96" s="110"/>
      <c r="EL96" s="74"/>
      <c r="EM96" s="110"/>
      <c r="EN96" s="110"/>
      <c r="EO96" s="74"/>
      <c r="EP96" s="110"/>
      <c r="EQ96" s="110"/>
      <c r="ER96" s="74"/>
    </row>
    <row r="97" spans="1:148" s="32" customFormat="1" ht="33.75" customHeight="1" x14ac:dyDescent="0.25">
      <c r="A97" s="254" t="s">
        <v>373</v>
      </c>
      <c r="B97" s="103">
        <f t="shared" si="811"/>
        <v>21562.6</v>
      </c>
      <c r="C97" s="103">
        <f t="shared" si="812"/>
        <v>12267.68029</v>
      </c>
      <c r="D97" s="92">
        <f t="shared" ref="D97" si="997">C97/B97*100</f>
        <v>56.893325897619029</v>
      </c>
      <c r="E97" s="103">
        <f t="shared" ref="E97:AJ97" si="998">E98+E99+E100+E101</f>
        <v>3300</v>
      </c>
      <c r="F97" s="103">
        <f t="shared" si="998"/>
        <v>3293.8470899999998</v>
      </c>
      <c r="G97" s="92">
        <f>F97/E97*100</f>
        <v>99.813548181818177</v>
      </c>
      <c r="H97" s="103">
        <f t="shared" si="998"/>
        <v>0</v>
      </c>
      <c r="I97" s="103">
        <f t="shared" si="998"/>
        <v>0</v>
      </c>
      <c r="J97" s="103">
        <f t="shared" si="998"/>
        <v>0</v>
      </c>
      <c r="K97" s="103">
        <f t="shared" si="998"/>
        <v>0</v>
      </c>
      <c r="L97" s="103">
        <f t="shared" si="998"/>
        <v>0</v>
      </c>
      <c r="M97" s="103">
        <f t="shared" si="998"/>
        <v>0</v>
      </c>
      <c r="N97" s="103">
        <f t="shared" si="998"/>
        <v>0</v>
      </c>
      <c r="O97" s="103">
        <f t="shared" si="998"/>
        <v>0</v>
      </c>
      <c r="P97" s="103">
        <f t="shared" si="998"/>
        <v>0</v>
      </c>
      <c r="Q97" s="103">
        <f t="shared" si="998"/>
        <v>1190.7</v>
      </c>
      <c r="R97" s="103">
        <f t="shared" si="998"/>
        <v>464.63</v>
      </c>
      <c r="S97" s="91">
        <f t="shared" si="185"/>
        <v>39.021583942218861</v>
      </c>
      <c r="T97" s="103">
        <f t="shared" si="998"/>
        <v>746.2</v>
      </c>
      <c r="U97" s="103">
        <f t="shared" si="998"/>
        <v>746.2</v>
      </c>
      <c r="V97" s="91">
        <f t="shared" si="767"/>
        <v>100</v>
      </c>
      <c r="W97" s="103">
        <f t="shared" ref="W97:X97" si="999">W98+W99+W100+W101</f>
        <v>1863.2</v>
      </c>
      <c r="X97" s="103">
        <f t="shared" si="999"/>
        <v>1863.2</v>
      </c>
      <c r="Y97" s="91">
        <f t="shared" ref="Y97:Y98" si="1000">X97/W97*100</f>
        <v>100</v>
      </c>
      <c r="Z97" s="103">
        <f t="shared" ref="Z97:AA97" si="1001">Z98+Z99+Z100+Z101</f>
        <v>1185</v>
      </c>
      <c r="AA97" s="103">
        <f t="shared" si="1001"/>
        <v>1185</v>
      </c>
      <c r="AB97" s="91">
        <f t="shared" ref="AB97:AB98" si="1002">AA97/Z97*100</f>
        <v>100</v>
      </c>
      <c r="AC97" s="103">
        <f t="shared" ref="AC97:AD97" si="1003">AC98+AC99+AC100+AC101</f>
        <v>0</v>
      </c>
      <c r="AD97" s="103">
        <f t="shared" si="1003"/>
        <v>0</v>
      </c>
      <c r="AE97" s="91"/>
      <c r="AF97" s="103">
        <f t="shared" si="998"/>
        <v>0</v>
      </c>
      <c r="AG97" s="103">
        <f t="shared" si="998"/>
        <v>0</v>
      </c>
      <c r="AH97" s="103">
        <f t="shared" si="998"/>
        <v>0</v>
      </c>
      <c r="AI97" s="103">
        <f t="shared" si="998"/>
        <v>0</v>
      </c>
      <c r="AJ97" s="103">
        <f t="shared" si="998"/>
        <v>0</v>
      </c>
      <c r="AK97" s="103">
        <f t="shared" ref="AK97:AM97" si="1004">AK98+AK99+AK100+AK101</f>
        <v>0</v>
      </c>
      <c r="AL97" s="103">
        <f t="shared" si="1004"/>
        <v>0</v>
      </c>
      <c r="AM97" s="103">
        <f t="shared" si="1004"/>
        <v>0</v>
      </c>
      <c r="AN97" s="91"/>
      <c r="AO97" s="103">
        <f t="shared" ref="AO97:AP97" si="1005">AO98+AO99+AO100+AO101</f>
        <v>1550</v>
      </c>
      <c r="AP97" s="103">
        <f t="shared" si="1005"/>
        <v>1550</v>
      </c>
      <c r="AQ97" s="91">
        <f t="shared" ref="AQ97:AQ98" si="1006">AP97/AO97*100</f>
        <v>100</v>
      </c>
      <c r="AR97" s="103">
        <f t="shared" ref="AR97:AS97" si="1007">AR98+AR99+AR100+AR101</f>
        <v>0</v>
      </c>
      <c r="AS97" s="103">
        <f t="shared" si="1007"/>
        <v>0</v>
      </c>
      <c r="AT97" s="91"/>
      <c r="AU97" s="103">
        <f t="shared" ref="AU97:AV97" si="1008">AU98+AU99+AU100+AU101</f>
        <v>0</v>
      </c>
      <c r="AV97" s="103">
        <f t="shared" si="1008"/>
        <v>0</v>
      </c>
      <c r="AW97" s="91"/>
      <c r="AX97" s="103">
        <f t="shared" ref="AX97:AY97" si="1009">AX98+AX99+AX100+AX101</f>
        <v>0</v>
      </c>
      <c r="AY97" s="103">
        <f t="shared" si="1009"/>
        <v>0</v>
      </c>
      <c r="AZ97" s="91"/>
      <c r="BA97" s="103">
        <f t="shared" ref="BA97:BB97" si="1010">BA98+BA99+BA100+BA101</f>
        <v>0</v>
      </c>
      <c r="BB97" s="103">
        <f t="shared" si="1010"/>
        <v>0</v>
      </c>
      <c r="BC97" s="91"/>
      <c r="BD97" s="103">
        <f t="shared" ref="BD97:BE97" si="1011">BD98+BD99+BD100+BD101</f>
        <v>0</v>
      </c>
      <c r="BE97" s="103">
        <f t="shared" si="1011"/>
        <v>0</v>
      </c>
      <c r="BF97" s="91"/>
      <c r="BG97" s="103">
        <f t="shared" ref="BG97:BH97" si="1012">BG98+BG99+BG100+BG101</f>
        <v>0</v>
      </c>
      <c r="BH97" s="103">
        <f t="shared" si="1012"/>
        <v>0</v>
      </c>
      <c r="BI97" s="91"/>
      <c r="BJ97" s="103">
        <f t="shared" ref="BJ97:BK97" si="1013">BJ98+BJ99+BJ100+BJ101</f>
        <v>0</v>
      </c>
      <c r="BK97" s="103">
        <f t="shared" si="1013"/>
        <v>0</v>
      </c>
      <c r="BL97" s="91"/>
      <c r="BM97" s="103">
        <f t="shared" ref="BM97:BN97" si="1014">BM98+BM99+BM100+BM101</f>
        <v>0</v>
      </c>
      <c r="BN97" s="103">
        <f t="shared" si="1014"/>
        <v>0</v>
      </c>
      <c r="BO97" s="91"/>
      <c r="BP97" s="103">
        <f t="shared" ref="BP97:BQ97" si="1015">BP98+BP99+BP100+BP101</f>
        <v>0</v>
      </c>
      <c r="BQ97" s="103">
        <f t="shared" si="1015"/>
        <v>0</v>
      </c>
      <c r="BR97" s="91"/>
      <c r="BS97" s="103">
        <f t="shared" ref="BS97:BT97" si="1016">BS98+BS99+BS100+BS101</f>
        <v>10000</v>
      </c>
      <c r="BT97" s="103">
        <f t="shared" si="1016"/>
        <v>1437.3032000000001</v>
      </c>
      <c r="BU97" s="91">
        <f t="shared" ref="BU97:BU99" si="1017">BT97/BS97*100</f>
        <v>14.373032</v>
      </c>
      <c r="BV97" s="103">
        <f t="shared" ref="BV97:BW97" si="1018">BV98+BV99+BV100+BV101</f>
        <v>0</v>
      </c>
      <c r="BW97" s="103">
        <f t="shared" si="1018"/>
        <v>0</v>
      </c>
      <c r="BX97" s="91"/>
      <c r="BY97" s="103">
        <f t="shared" ref="BY97:CI97" si="1019">BY98+BY99+BY100+BY101</f>
        <v>0</v>
      </c>
      <c r="BZ97" s="103">
        <f t="shared" si="1019"/>
        <v>0</v>
      </c>
      <c r="CA97" s="103">
        <f t="shared" si="1019"/>
        <v>0</v>
      </c>
      <c r="CB97" s="103">
        <f t="shared" si="1019"/>
        <v>0</v>
      </c>
      <c r="CC97" s="103">
        <f t="shared" si="1019"/>
        <v>0</v>
      </c>
      <c r="CD97" s="103">
        <f t="shared" si="1019"/>
        <v>0</v>
      </c>
      <c r="CE97" s="103">
        <f t="shared" si="1019"/>
        <v>0</v>
      </c>
      <c r="CF97" s="103">
        <f t="shared" si="1019"/>
        <v>0</v>
      </c>
      <c r="CG97" s="103">
        <f t="shared" si="1019"/>
        <v>0</v>
      </c>
      <c r="CH97" s="103"/>
      <c r="CI97" s="103">
        <f t="shared" si="1019"/>
        <v>0</v>
      </c>
      <c r="CJ97" s="91"/>
      <c r="CK97" s="103"/>
      <c r="CL97" s="103">
        <f t="shared" ref="CL97" si="1020">CL98+CL99+CL100+CL101</f>
        <v>0</v>
      </c>
      <c r="CM97" s="91"/>
      <c r="CN97" s="103">
        <f t="shared" ref="CN97:CO97" si="1021">CN98+CN99+CN100+CN101</f>
        <v>0</v>
      </c>
      <c r="CO97" s="103">
        <f t="shared" si="1021"/>
        <v>0</v>
      </c>
      <c r="CP97" s="91"/>
      <c r="CQ97" s="103">
        <f t="shared" ref="CQ97:CR97" si="1022">CQ98+CQ99+CQ100+CQ101</f>
        <v>0</v>
      </c>
      <c r="CR97" s="103">
        <f t="shared" si="1022"/>
        <v>0</v>
      </c>
      <c r="CS97" s="91"/>
      <c r="CT97" s="103">
        <f t="shared" ref="CT97:CU97" si="1023">CT98+CT99+CT100+CT101</f>
        <v>0</v>
      </c>
      <c r="CU97" s="103">
        <f t="shared" si="1023"/>
        <v>0</v>
      </c>
      <c r="CV97" s="91"/>
      <c r="CW97" s="103">
        <f t="shared" ref="CW97:CX97" si="1024">CW98+CW99+CW100+CW101</f>
        <v>550</v>
      </c>
      <c r="CX97" s="103">
        <f t="shared" si="1024"/>
        <v>550</v>
      </c>
      <c r="CY97" s="91">
        <f t="shared" ref="CY97:CY98" si="1025">CX97/CW97*100</f>
        <v>100</v>
      </c>
      <c r="CZ97" s="103">
        <f t="shared" ref="CZ97:DA97" si="1026">CZ98+CZ99+CZ100+CZ101</f>
        <v>0</v>
      </c>
      <c r="DA97" s="103">
        <f t="shared" si="1026"/>
        <v>0</v>
      </c>
      <c r="DB97" s="91"/>
      <c r="DC97" s="103">
        <f t="shared" ref="DC97:DD97" si="1027">DC98+DC99+DC100+DC101</f>
        <v>0</v>
      </c>
      <c r="DD97" s="103">
        <f t="shared" si="1027"/>
        <v>0</v>
      </c>
      <c r="DE97" s="91"/>
      <c r="DF97" s="103">
        <f t="shared" ref="DF97:DG97" si="1028">DF98+DF99+DF100+DF101</f>
        <v>0</v>
      </c>
      <c r="DG97" s="103">
        <f t="shared" si="1028"/>
        <v>0</v>
      </c>
      <c r="DH97" s="91"/>
      <c r="DI97" s="103">
        <f t="shared" ref="DI97:DJ97" si="1029">DI98+DI99+DI100+DI101</f>
        <v>0</v>
      </c>
      <c r="DJ97" s="103">
        <f t="shared" si="1029"/>
        <v>0</v>
      </c>
      <c r="DK97" s="91"/>
      <c r="DL97" s="103">
        <f t="shared" ref="DL97:DM97" si="1030">DL98+DL99+DL100+DL101</f>
        <v>0</v>
      </c>
      <c r="DM97" s="103">
        <f t="shared" si="1030"/>
        <v>0</v>
      </c>
      <c r="DN97" s="91"/>
      <c r="DO97" s="103">
        <f t="shared" ref="DO97:DP97" si="1031">DO98+DO99+DO100+DO101</f>
        <v>0</v>
      </c>
      <c r="DP97" s="103">
        <f t="shared" si="1031"/>
        <v>0</v>
      </c>
      <c r="DQ97" s="91"/>
      <c r="DR97" s="103">
        <f t="shared" ref="DR97:DS97" si="1032">DR98+DR99+DR100+DR101</f>
        <v>0</v>
      </c>
      <c r="DS97" s="103">
        <f t="shared" si="1032"/>
        <v>0</v>
      </c>
      <c r="DT97" s="91"/>
      <c r="DU97" s="103">
        <f t="shared" ref="DU97:DV97" si="1033">DU98+DU99+DU100+DU101</f>
        <v>0</v>
      </c>
      <c r="DV97" s="103">
        <f t="shared" si="1033"/>
        <v>0</v>
      </c>
      <c r="DW97" s="91"/>
      <c r="DX97" s="103">
        <f t="shared" ref="DX97:DY97" si="1034">DX98+DX99+DX100+DX101</f>
        <v>0</v>
      </c>
      <c r="DY97" s="103">
        <f t="shared" si="1034"/>
        <v>0</v>
      </c>
      <c r="DZ97" s="91"/>
      <c r="EA97" s="103">
        <f t="shared" ref="EA97:EB97" si="1035">EA98+EA99+EA100+EA101</f>
        <v>0</v>
      </c>
      <c r="EB97" s="103">
        <f t="shared" si="1035"/>
        <v>0</v>
      </c>
      <c r="EC97" s="91"/>
      <c r="ED97" s="103">
        <f t="shared" ref="ED97:EE97" si="1036">ED98+ED99+ED100+ED101</f>
        <v>1177.5</v>
      </c>
      <c r="EE97" s="103">
        <f t="shared" si="1036"/>
        <v>1177.5</v>
      </c>
      <c r="EF97" s="91">
        <f t="shared" si="853"/>
        <v>100</v>
      </c>
      <c r="EG97" s="103">
        <f t="shared" ref="EG97:EH97" si="1037">EG98+EG99+EG100+EG101</f>
        <v>0</v>
      </c>
      <c r="EH97" s="103">
        <f t="shared" si="1037"/>
        <v>0</v>
      </c>
      <c r="EI97" s="91"/>
      <c r="EJ97" s="103">
        <f t="shared" ref="EJ97:EK97" si="1038">EJ98+EJ99+EJ100+EJ101</f>
        <v>0</v>
      </c>
      <c r="EK97" s="103">
        <f t="shared" si="1038"/>
        <v>0</v>
      </c>
      <c r="EL97" s="91"/>
      <c r="EM97" s="103">
        <f t="shared" ref="EM97:EN97" si="1039">EM98+EM99+EM100+EM101</f>
        <v>0</v>
      </c>
      <c r="EN97" s="103">
        <f t="shared" si="1039"/>
        <v>0</v>
      </c>
      <c r="EO97" s="91"/>
      <c r="EP97" s="103">
        <f t="shared" ref="EP97:EQ97" si="1040">EP98+EP99+EP100+EP101</f>
        <v>0</v>
      </c>
      <c r="EQ97" s="103">
        <f t="shared" si="1040"/>
        <v>0</v>
      </c>
      <c r="ER97" s="91"/>
    </row>
    <row r="98" spans="1:148" s="31" customFormat="1" ht="33.75" customHeight="1" x14ac:dyDescent="0.25">
      <c r="A98" s="145" t="s">
        <v>353</v>
      </c>
      <c r="B98" s="94">
        <f t="shared" si="811"/>
        <v>11562.599999999999</v>
      </c>
      <c r="C98" s="94">
        <f t="shared" si="812"/>
        <v>10830.37709</v>
      </c>
      <c r="D98" s="78">
        <f t="shared" si="46"/>
        <v>93.667316088077087</v>
      </c>
      <c r="E98" s="78">
        <v>3300</v>
      </c>
      <c r="F98" s="78">
        <v>3293.8470899999998</v>
      </c>
      <c r="G98" s="78">
        <f>F98/E98*100</f>
        <v>99.813548181818177</v>
      </c>
      <c r="H98" s="78"/>
      <c r="I98" s="78"/>
      <c r="J98" s="78"/>
      <c r="K98" s="78"/>
      <c r="L98" s="78"/>
      <c r="M98" s="78"/>
      <c r="N98" s="78"/>
      <c r="O98" s="78"/>
      <c r="P98" s="74"/>
      <c r="Q98" s="78">
        <v>1190.7</v>
      </c>
      <c r="R98" s="78">
        <v>464.63</v>
      </c>
      <c r="S98" s="74">
        <f t="shared" si="185"/>
        <v>39.021583942218861</v>
      </c>
      <c r="T98" s="78">
        <v>746.2</v>
      </c>
      <c r="U98" s="78">
        <v>746.2</v>
      </c>
      <c r="V98" s="74">
        <f t="shared" si="767"/>
        <v>100</v>
      </c>
      <c r="W98" s="255">
        <v>1863.2</v>
      </c>
      <c r="X98" s="273">
        <v>1863.2</v>
      </c>
      <c r="Y98" s="74">
        <f t="shared" si="1000"/>
        <v>100</v>
      </c>
      <c r="Z98" s="255">
        <v>1185</v>
      </c>
      <c r="AA98" s="308">
        <v>1185</v>
      </c>
      <c r="AB98" s="74">
        <f t="shared" si="1002"/>
        <v>100</v>
      </c>
      <c r="AC98" s="255"/>
      <c r="AD98" s="255"/>
      <c r="AE98" s="74"/>
      <c r="AF98" s="78"/>
      <c r="AG98" s="78"/>
      <c r="AH98" s="74"/>
      <c r="AI98" s="78"/>
      <c r="AJ98" s="78"/>
      <c r="AK98" s="74"/>
      <c r="AL98" s="78"/>
      <c r="AM98" s="78"/>
      <c r="AN98" s="74"/>
      <c r="AO98" s="255">
        <v>1550</v>
      </c>
      <c r="AP98" s="255">
        <v>1550</v>
      </c>
      <c r="AQ98" s="74">
        <f t="shared" si="1006"/>
        <v>100</v>
      </c>
      <c r="AR98" s="255"/>
      <c r="AS98" s="255"/>
      <c r="AT98" s="74"/>
      <c r="AU98" s="255"/>
      <c r="AV98" s="255"/>
      <c r="AW98" s="74"/>
      <c r="AX98" s="255"/>
      <c r="AY98" s="255"/>
      <c r="AZ98" s="74"/>
      <c r="BA98" s="255"/>
      <c r="BB98" s="255"/>
      <c r="BC98" s="74"/>
      <c r="BD98" s="255"/>
      <c r="BE98" s="255"/>
      <c r="BF98" s="74"/>
      <c r="BG98" s="255"/>
      <c r="BH98" s="255"/>
      <c r="BI98" s="74"/>
      <c r="BJ98" s="255"/>
      <c r="BK98" s="255"/>
      <c r="BL98" s="74"/>
      <c r="BM98" s="255"/>
      <c r="BN98" s="255"/>
      <c r="BO98" s="74"/>
      <c r="BP98" s="255"/>
      <c r="BQ98" s="255"/>
      <c r="BR98" s="74"/>
      <c r="BS98" s="78"/>
      <c r="BT98" s="78"/>
      <c r="BU98" s="74"/>
      <c r="BV98" s="78"/>
      <c r="BW98" s="78"/>
      <c r="BX98" s="74"/>
      <c r="BY98" s="78"/>
      <c r="BZ98" s="78"/>
      <c r="CA98" s="74"/>
      <c r="CB98" s="78"/>
      <c r="CC98" s="78"/>
      <c r="CD98" s="74"/>
      <c r="CE98" s="78"/>
      <c r="CF98" s="78"/>
      <c r="CG98" s="74"/>
      <c r="CH98" s="78"/>
      <c r="CI98" s="78"/>
      <c r="CJ98" s="74"/>
      <c r="CK98" s="78"/>
      <c r="CL98" s="78"/>
      <c r="CM98" s="74"/>
      <c r="CN98" s="255"/>
      <c r="CO98" s="322"/>
      <c r="CP98" s="74"/>
      <c r="CQ98" s="255"/>
      <c r="CR98" s="322"/>
      <c r="CS98" s="74"/>
      <c r="CT98" s="255"/>
      <c r="CU98" s="255"/>
      <c r="CV98" s="74"/>
      <c r="CW98" s="255">
        <v>550</v>
      </c>
      <c r="CX98" s="255">
        <v>550</v>
      </c>
      <c r="CY98" s="74">
        <f t="shared" si="1025"/>
        <v>100</v>
      </c>
      <c r="CZ98" s="255"/>
      <c r="DA98" s="255"/>
      <c r="DB98" s="74"/>
      <c r="DC98" s="255"/>
      <c r="DD98" s="255"/>
      <c r="DE98" s="74"/>
      <c r="DF98" s="255"/>
      <c r="DG98" s="255"/>
      <c r="DH98" s="74"/>
      <c r="DI98" s="255"/>
      <c r="DJ98" s="255"/>
      <c r="DK98" s="74"/>
      <c r="DL98" s="255"/>
      <c r="DM98" s="255"/>
      <c r="DN98" s="74"/>
      <c r="DO98" s="255"/>
      <c r="DP98" s="255"/>
      <c r="DQ98" s="74"/>
      <c r="DR98" s="255"/>
      <c r="DS98" s="255"/>
      <c r="DT98" s="74"/>
      <c r="DU98" s="255"/>
      <c r="DV98" s="255"/>
      <c r="DW98" s="74"/>
      <c r="DX98" s="255"/>
      <c r="DY98" s="255"/>
      <c r="DZ98" s="74"/>
      <c r="EA98" s="255"/>
      <c r="EB98" s="255"/>
      <c r="EC98" s="74"/>
      <c r="ED98" s="255">
        <v>1177.5</v>
      </c>
      <c r="EE98" s="255">
        <v>1177.5</v>
      </c>
      <c r="EF98" s="74">
        <f t="shared" si="853"/>
        <v>100</v>
      </c>
      <c r="EG98" s="255"/>
      <c r="EH98" s="255"/>
      <c r="EI98" s="74"/>
      <c r="EJ98" s="255"/>
      <c r="EK98" s="255"/>
      <c r="EL98" s="74"/>
      <c r="EM98" s="255"/>
      <c r="EN98" s="255"/>
      <c r="EO98" s="74"/>
      <c r="EP98" s="255"/>
      <c r="EQ98" s="255"/>
      <c r="ER98" s="74"/>
    </row>
    <row r="99" spans="1:148" s="31" customFormat="1" ht="15.75" x14ac:dyDescent="0.25">
      <c r="A99" s="43" t="s">
        <v>370</v>
      </c>
      <c r="B99" s="94">
        <f t="shared" si="811"/>
        <v>10000</v>
      </c>
      <c r="C99" s="94">
        <f t="shared" si="812"/>
        <v>1437.3032000000001</v>
      </c>
      <c r="D99" s="78">
        <f t="shared" si="46"/>
        <v>14.373032</v>
      </c>
      <c r="E99" s="94"/>
      <c r="F99" s="94"/>
      <c r="G99" s="94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74"/>
      <c r="W99" s="110"/>
      <c r="X99" s="110"/>
      <c r="Y99" s="74"/>
      <c r="Z99" s="110"/>
      <c r="AA99" s="110"/>
      <c r="AB99" s="74"/>
      <c r="AC99" s="110"/>
      <c r="AD99" s="110"/>
      <c r="AE99" s="74"/>
      <c r="AF99" s="113"/>
      <c r="AG99" s="113"/>
      <c r="AH99" s="113"/>
      <c r="AI99" s="113"/>
      <c r="AJ99" s="113"/>
      <c r="AK99" s="113"/>
      <c r="AL99" s="113"/>
      <c r="AM99" s="113"/>
      <c r="AN99" s="113"/>
      <c r="AO99" s="110"/>
      <c r="AP99" s="110"/>
      <c r="AQ99" s="74"/>
      <c r="AR99" s="110"/>
      <c r="AS99" s="110"/>
      <c r="AT99" s="74"/>
      <c r="AU99" s="110"/>
      <c r="AV99" s="110"/>
      <c r="AW99" s="74"/>
      <c r="AX99" s="110"/>
      <c r="AY99" s="110"/>
      <c r="AZ99" s="74"/>
      <c r="BA99" s="110"/>
      <c r="BB99" s="110"/>
      <c r="BC99" s="74"/>
      <c r="BD99" s="110"/>
      <c r="BE99" s="110"/>
      <c r="BF99" s="74"/>
      <c r="BG99" s="110"/>
      <c r="BH99" s="110"/>
      <c r="BI99" s="74"/>
      <c r="BJ99" s="110"/>
      <c r="BK99" s="110"/>
      <c r="BL99" s="74"/>
      <c r="BM99" s="110"/>
      <c r="BN99" s="110"/>
      <c r="BO99" s="74"/>
      <c r="BP99" s="110"/>
      <c r="BQ99" s="110"/>
      <c r="BR99" s="74"/>
      <c r="BS99" s="74">
        <v>10000</v>
      </c>
      <c r="BT99" s="74">
        <v>1437.3032000000001</v>
      </c>
      <c r="BU99" s="74">
        <f t="shared" si="1017"/>
        <v>14.373032</v>
      </c>
      <c r="BV99" s="74"/>
      <c r="BW99" s="113"/>
      <c r="BX99" s="74"/>
      <c r="BY99" s="113"/>
      <c r="BZ99" s="113"/>
      <c r="CA99" s="113"/>
      <c r="CB99" s="113"/>
      <c r="CC99" s="113"/>
      <c r="CD99" s="113"/>
      <c r="CE99" s="113"/>
      <c r="CF99" s="113"/>
      <c r="CG99" s="113"/>
      <c r="CH99" s="74"/>
      <c r="CI99" s="113"/>
      <c r="CJ99" s="74"/>
      <c r="CK99" s="74"/>
      <c r="CL99" s="113"/>
      <c r="CM99" s="74"/>
      <c r="CN99" s="110"/>
      <c r="CO99" s="110"/>
      <c r="CP99" s="74"/>
      <c r="CQ99" s="110"/>
      <c r="CR99" s="110"/>
      <c r="CS99" s="74"/>
      <c r="CT99" s="110"/>
      <c r="CU99" s="110"/>
      <c r="CV99" s="74"/>
      <c r="CW99" s="110"/>
      <c r="CX99" s="110"/>
      <c r="CY99" s="74"/>
      <c r="CZ99" s="110"/>
      <c r="DA99" s="110"/>
      <c r="DB99" s="74"/>
      <c r="DC99" s="110"/>
      <c r="DD99" s="110"/>
      <c r="DE99" s="74"/>
      <c r="DF99" s="110"/>
      <c r="DG99" s="110"/>
      <c r="DH99" s="74"/>
      <c r="DI99" s="110"/>
      <c r="DJ99" s="110"/>
      <c r="DK99" s="74"/>
      <c r="DL99" s="110"/>
      <c r="DM99" s="110"/>
      <c r="DN99" s="74"/>
      <c r="DO99" s="110"/>
      <c r="DP99" s="110"/>
      <c r="DQ99" s="74"/>
      <c r="DR99" s="110"/>
      <c r="DS99" s="110"/>
      <c r="DT99" s="74"/>
      <c r="DU99" s="110"/>
      <c r="DV99" s="110"/>
      <c r="DW99" s="74"/>
      <c r="DX99" s="110"/>
      <c r="DY99" s="110"/>
      <c r="DZ99" s="74"/>
      <c r="EA99" s="110"/>
      <c r="EB99" s="110"/>
      <c r="EC99" s="74"/>
      <c r="ED99" s="110"/>
      <c r="EE99" s="110"/>
      <c r="EF99" s="74"/>
      <c r="EG99" s="110"/>
      <c r="EH99" s="110"/>
      <c r="EI99" s="74"/>
      <c r="EJ99" s="110"/>
      <c r="EK99" s="110"/>
      <c r="EL99" s="74"/>
      <c r="EM99" s="110"/>
      <c r="EN99" s="110"/>
      <c r="EO99" s="74"/>
      <c r="EP99" s="110"/>
      <c r="EQ99" s="110"/>
      <c r="ER99" s="74"/>
    </row>
    <row r="100" spans="1:148" s="31" customFormat="1" ht="15.75" x14ac:dyDescent="0.25">
      <c r="A100" s="43" t="s">
        <v>371</v>
      </c>
      <c r="B100" s="94">
        <f t="shared" si="811"/>
        <v>0</v>
      </c>
      <c r="C100" s="94">
        <f t="shared" si="812"/>
        <v>0</v>
      </c>
      <c r="D100" s="94"/>
      <c r="E100" s="94"/>
      <c r="F100" s="94"/>
      <c r="G100" s="94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74"/>
      <c r="W100" s="110"/>
      <c r="X100" s="110"/>
      <c r="Y100" s="74"/>
      <c r="Z100" s="110"/>
      <c r="AA100" s="110"/>
      <c r="AB100" s="74"/>
      <c r="AC100" s="110"/>
      <c r="AD100" s="110"/>
      <c r="AE100" s="74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110"/>
      <c r="AP100" s="110"/>
      <c r="AQ100" s="74"/>
      <c r="AR100" s="110"/>
      <c r="AS100" s="110"/>
      <c r="AT100" s="74"/>
      <c r="AU100" s="110"/>
      <c r="AV100" s="110"/>
      <c r="AW100" s="74"/>
      <c r="AX100" s="110"/>
      <c r="AY100" s="110"/>
      <c r="AZ100" s="74"/>
      <c r="BA100" s="110"/>
      <c r="BB100" s="110"/>
      <c r="BC100" s="74"/>
      <c r="BD100" s="110"/>
      <c r="BE100" s="110"/>
      <c r="BF100" s="74"/>
      <c r="BG100" s="110"/>
      <c r="BH100" s="110"/>
      <c r="BI100" s="74"/>
      <c r="BJ100" s="110"/>
      <c r="BK100" s="110"/>
      <c r="BL100" s="74"/>
      <c r="BM100" s="110"/>
      <c r="BN100" s="110"/>
      <c r="BO100" s="74"/>
      <c r="BP100" s="110"/>
      <c r="BQ100" s="110"/>
      <c r="BR100" s="74"/>
      <c r="BS100" s="113"/>
      <c r="BT100" s="113"/>
      <c r="BU100" s="74"/>
      <c r="BV100" s="113"/>
      <c r="BW100" s="113"/>
      <c r="BX100" s="74"/>
      <c r="BY100" s="113"/>
      <c r="BZ100" s="113"/>
      <c r="CA100" s="113"/>
      <c r="CB100" s="113"/>
      <c r="CC100" s="113"/>
      <c r="CD100" s="113"/>
      <c r="CE100" s="113"/>
      <c r="CF100" s="113"/>
      <c r="CG100" s="113"/>
      <c r="CH100" s="113"/>
      <c r="CI100" s="113"/>
      <c r="CJ100" s="74"/>
      <c r="CK100" s="113"/>
      <c r="CL100" s="113"/>
      <c r="CM100" s="74"/>
      <c r="CN100" s="110"/>
      <c r="CO100" s="110"/>
      <c r="CP100" s="74"/>
      <c r="CQ100" s="110"/>
      <c r="CR100" s="110"/>
      <c r="CS100" s="74"/>
      <c r="CT100" s="110"/>
      <c r="CU100" s="110"/>
      <c r="CV100" s="74"/>
      <c r="CW100" s="110"/>
      <c r="CX100" s="110"/>
      <c r="CY100" s="74"/>
      <c r="CZ100" s="110"/>
      <c r="DA100" s="110"/>
      <c r="DB100" s="74"/>
      <c r="DC100" s="110"/>
      <c r="DD100" s="110"/>
      <c r="DE100" s="74"/>
      <c r="DF100" s="110"/>
      <c r="DG100" s="110"/>
      <c r="DH100" s="74"/>
      <c r="DI100" s="110"/>
      <c r="DJ100" s="110"/>
      <c r="DK100" s="74"/>
      <c r="DL100" s="110"/>
      <c r="DM100" s="110"/>
      <c r="DN100" s="74"/>
      <c r="DO100" s="110"/>
      <c r="DP100" s="110"/>
      <c r="DQ100" s="74"/>
      <c r="DR100" s="110"/>
      <c r="DS100" s="110"/>
      <c r="DT100" s="74"/>
      <c r="DU100" s="110"/>
      <c r="DV100" s="110"/>
      <c r="DW100" s="74"/>
      <c r="DX100" s="110"/>
      <c r="DY100" s="110"/>
      <c r="DZ100" s="74"/>
      <c r="EA100" s="110"/>
      <c r="EB100" s="110"/>
      <c r="EC100" s="74"/>
      <c r="ED100" s="110"/>
      <c r="EE100" s="110"/>
      <c r="EF100" s="74"/>
      <c r="EG100" s="110"/>
      <c r="EH100" s="110"/>
      <c r="EI100" s="74"/>
      <c r="EJ100" s="110"/>
      <c r="EK100" s="110"/>
      <c r="EL100" s="74"/>
      <c r="EM100" s="110"/>
      <c r="EN100" s="110"/>
      <c r="EO100" s="74"/>
      <c r="EP100" s="110"/>
      <c r="EQ100" s="110"/>
      <c r="ER100" s="74"/>
    </row>
    <row r="101" spans="1:148" s="31" customFormat="1" ht="15.75" x14ac:dyDescent="0.25">
      <c r="A101" s="43" t="s">
        <v>372</v>
      </c>
      <c r="B101" s="94">
        <f t="shared" si="811"/>
        <v>0</v>
      </c>
      <c r="C101" s="94">
        <f t="shared" si="812"/>
        <v>0</v>
      </c>
      <c r="D101" s="94"/>
      <c r="E101" s="94"/>
      <c r="F101" s="94"/>
      <c r="G101" s="94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74"/>
      <c r="W101" s="110"/>
      <c r="X101" s="110"/>
      <c r="Y101" s="74"/>
      <c r="Z101" s="110"/>
      <c r="AA101" s="110"/>
      <c r="AB101" s="74"/>
      <c r="AC101" s="110"/>
      <c r="AD101" s="110"/>
      <c r="AE101" s="74"/>
      <c r="AF101" s="113"/>
      <c r="AG101" s="113"/>
      <c r="AH101" s="113"/>
      <c r="AI101" s="113"/>
      <c r="AJ101" s="113"/>
      <c r="AK101" s="113"/>
      <c r="AL101" s="113"/>
      <c r="AM101" s="113"/>
      <c r="AN101" s="113"/>
      <c r="AO101" s="110"/>
      <c r="AP101" s="110"/>
      <c r="AQ101" s="74"/>
      <c r="AR101" s="110"/>
      <c r="AS101" s="110"/>
      <c r="AT101" s="74"/>
      <c r="AU101" s="110"/>
      <c r="AV101" s="110"/>
      <c r="AW101" s="74"/>
      <c r="AX101" s="110"/>
      <c r="AY101" s="110"/>
      <c r="AZ101" s="74"/>
      <c r="BA101" s="110"/>
      <c r="BB101" s="110"/>
      <c r="BC101" s="74"/>
      <c r="BD101" s="110"/>
      <c r="BE101" s="110"/>
      <c r="BF101" s="74"/>
      <c r="BG101" s="110"/>
      <c r="BH101" s="110"/>
      <c r="BI101" s="74"/>
      <c r="BJ101" s="110"/>
      <c r="BK101" s="110"/>
      <c r="BL101" s="74"/>
      <c r="BM101" s="110"/>
      <c r="BN101" s="110"/>
      <c r="BO101" s="74"/>
      <c r="BP101" s="110"/>
      <c r="BQ101" s="110"/>
      <c r="BR101" s="74"/>
      <c r="BS101" s="113"/>
      <c r="BT101" s="113"/>
      <c r="BU101" s="74"/>
      <c r="BV101" s="113"/>
      <c r="BW101" s="113"/>
      <c r="BX101" s="74"/>
      <c r="BY101" s="113"/>
      <c r="BZ101" s="113"/>
      <c r="CA101" s="113"/>
      <c r="CB101" s="113"/>
      <c r="CC101" s="113"/>
      <c r="CD101" s="113"/>
      <c r="CE101" s="113"/>
      <c r="CF101" s="113"/>
      <c r="CG101" s="113"/>
      <c r="CH101" s="113"/>
      <c r="CI101" s="113"/>
      <c r="CJ101" s="74"/>
      <c r="CK101" s="113"/>
      <c r="CL101" s="113"/>
      <c r="CM101" s="74"/>
      <c r="CN101" s="110"/>
      <c r="CO101" s="110"/>
      <c r="CP101" s="74"/>
      <c r="CQ101" s="110"/>
      <c r="CR101" s="110"/>
      <c r="CS101" s="74"/>
      <c r="CT101" s="110"/>
      <c r="CU101" s="110"/>
      <c r="CV101" s="74"/>
      <c r="CW101" s="110"/>
      <c r="CX101" s="110"/>
      <c r="CY101" s="74"/>
      <c r="CZ101" s="110"/>
      <c r="DA101" s="110"/>
      <c r="DB101" s="74"/>
      <c r="DC101" s="110"/>
      <c r="DD101" s="110"/>
      <c r="DE101" s="74"/>
      <c r="DF101" s="110"/>
      <c r="DG101" s="110"/>
      <c r="DH101" s="74"/>
      <c r="DI101" s="110"/>
      <c r="DJ101" s="110"/>
      <c r="DK101" s="74"/>
      <c r="DL101" s="110"/>
      <c r="DM101" s="110"/>
      <c r="DN101" s="74"/>
      <c r="DO101" s="110"/>
      <c r="DP101" s="110"/>
      <c r="DQ101" s="74"/>
      <c r="DR101" s="110"/>
      <c r="DS101" s="110"/>
      <c r="DT101" s="74"/>
      <c r="DU101" s="110"/>
      <c r="DV101" s="110"/>
      <c r="DW101" s="74"/>
      <c r="DX101" s="110"/>
      <c r="DY101" s="110"/>
      <c r="DZ101" s="74"/>
      <c r="EA101" s="110"/>
      <c r="EB101" s="110"/>
      <c r="EC101" s="74"/>
      <c r="ED101" s="110"/>
      <c r="EE101" s="110"/>
      <c r="EF101" s="74"/>
      <c r="EG101" s="110"/>
      <c r="EH101" s="110"/>
      <c r="EI101" s="74"/>
      <c r="EJ101" s="110"/>
      <c r="EK101" s="110"/>
      <c r="EL101" s="74"/>
      <c r="EM101" s="110"/>
      <c r="EN101" s="110"/>
      <c r="EO101" s="74"/>
      <c r="EP101" s="110"/>
      <c r="EQ101" s="110"/>
      <c r="ER101" s="74"/>
    </row>
    <row r="102" spans="1:148" s="32" customFormat="1" ht="31.5" x14ac:dyDescent="0.25">
      <c r="A102" s="148" t="s">
        <v>354</v>
      </c>
      <c r="B102" s="103">
        <f t="shared" si="811"/>
        <v>20720.2</v>
      </c>
      <c r="C102" s="103">
        <f t="shared" si="812"/>
        <v>12440.527749999999</v>
      </c>
      <c r="D102" s="92">
        <f t="shared" si="46"/>
        <v>60.040577552340224</v>
      </c>
      <c r="E102" s="92">
        <f t="shared" ref="E102:AJ102" si="1041">E103+E104+E105+E106</f>
        <v>0</v>
      </c>
      <c r="F102" s="92">
        <f t="shared" si="1041"/>
        <v>0</v>
      </c>
      <c r="G102" s="92">
        <f t="shared" si="1041"/>
        <v>0</v>
      </c>
      <c r="H102" s="92">
        <f t="shared" si="1041"/>
        <v>0</v>
      </c>
      <c r="I102" s="92">
        <f t="shared" si="1041"/>
        <v>0</v>
      </c>
      <c r="J102" s="92">
        <f t="shared" si="1041"/>
        <v>0</v>
      </c>
      <c r="K102" s="92">
        <f t="shared" si="1041"/>
        <v>0</v>
      </c>
      <c r="L102" s="92">
        <f t="shared" si="1041"/>
        <v>0</v>
      </c>
      <c r="M102" s="92">
        <f t="shared" si="1041"/>
        <v>0</v>
      </c>
      <c r="N102" s="92">
        <f t="shared" si="1041"/>
        <v>0</v>
      </c>
      <c r="O102" s="92">
        <f t="shared" si="1041"/>
        <v>0</v>
      </c>
      <c r="P102" s="92">
        <f t="shared" si="1041"/>
        <v>0</v>
      </c>
      <c r="Q102" s="92">
        <f t="shared" si="1041"/>
        <v>1214.4000000000001</v>
      </c>
      <c r="R102" s="92">
        <f t="shared" si="1041"/>
        <v>928.8</v>
      </c>
      <c r="S102" s="91">
        <f t="shared" si="185"/>
        <v>76.482213438735172</v>
      </c>
      <c r="T102" s="92">
        <f t="shared" si="1041"/>
        <v>464.3</v>
      </c>
      <c r="U102" s="92">
        <f t="shared" si="1041"/>
        <v>353.7</v>
      </c>
      <c r="V102" s="91">
        <f t="shared" si="767"/>
        <v>76.179194486323496</v>
      </c>
      <c r="W102" s="92">
        <f t="shared" ref="W102:X102" si="1042">W103+W104+W105+W106</f>
        <v>1506.5</v>
      </c>
      <c r="X102" s="92">
        <f t="shared" si="1042"/>
        <v>1473.7110500000001</v>
      </c>
      <c r="Y102" s="91">
        <f t="shared" ref="Y102:Y103" si="1043">X102/W102*100</f>
        <v>97.823501493528056</v>
      </c>
      <c r="Z102" s="92">
        <f t="shared" ref="Z102:AA102" si="1044">Z103+Z104+Z105+Z106</f>
        <v>239</v>
      </c>
      <c r="AA102" s="92">
        <f t="shared" si="1044"/>
        <v>188.31670000000003</v>
      </c>
      <c r="AB102" s="91">
        <f t="shared" ref="AB102:AB103" si="1045">AA102/Z102*100</f>
        <v>78.793598326359842</v>
      </c>
      <c r="AC102" s="92">
        <f t="shared" ref="AC102:AD102" si="1046">AC103+AC104+AC105+AC106</f>
        <v>0</v>
      </c>
      <c r="AD102" s="92">
        <f t="shared" si="1046"/>
        <v>0</v>
      </c>
      <c r="AE102" s="91"/>
      <c r="AF102" s="92">
        <f t="shared" si="1041"/>
        <v>0</v>
      </c>
      <c r="AG102" s="92">
        <f t="shared" si="1041"/>
        <v>0</v>
      </c>
      <c r="AH102" s="92">
        <f t="shared" si="1041"/>
        <v>0</v>
      </c>
      <c r="AI102" s="92">
        <f t="shared" si="1041"/>
        <v>0</v>
      </c>
      <c r="AJ102" s="92">
        <f t="shared" si="1041"/>
        <v>0</v>
      </c>
      <c r="AK102" s="92">
        <f t="shared" ref="AK102:AM102" si="1047">AK103+AK104+AK105+AK106</f>
        <v>0</v>
      </c>
      <c r="AL102" s="92">
        <f t="shared" si="1047"/>
        <v>0</v>
      </c>
      <c r="AM102" s="92">
        <f t="shared" si="1047"/>
        <v>0</v>
      </c>
      <c r="AN102" s="91"/>
      <c r="AO102" s="92">
        <f t="shared" ref="AO102:AP102" si="1048">AO103+AO104+AO105+AO106</f>
        <v>2000</v>
      </c>
      <c r="AP102" s="92">
        <f t="shared" si="1048"/>
        <v>2000</v>
      </c>
      <c r="AQ102" s="91">
        <f t="shared" ref="AQ102:AQ103" si="1049">AP102/AO102*100</f>
        <v>100</v>
      </c>
      <c r="AR102" s="92">
        <f t="shared" ref="AR102:AS102" si="1050">AR103+AR104+AR105+AR106</f>
        <v>0</v>
      </c>
      <c r="AS102" s="92">
        <f t="shared" si="1050"/>
        <v>0</v>
      </c>
      <c r="AT102" s="91"/>
      <c r="AU102" s="92">
        <f t="shared" ref="AU102:AV102" si="1051">AU103+AU104+AU105+AU106</f>
        <v>0</v>
      </c>
      <c r="AV102" s="92">
        <f t="shared" si="1051"/>
        <v>0</v>
      </c>
      <c r="AW102" s="91"/>
      <c r="AX102" s="92">
        <f t="shared" ref="AX102:AY102" si="1052">AX103+AX104+AX105+AX106</f>
        <v>0</v>
      </c>
      <c r="AY102" s="92">
        <f t="shared" si="1052"/>
        <v>0</v>
      </c>
      <c r="AZ102" s="91"/>
      <c r="BA102" s="92">
        <f t="shared" ref="BA102:BB102" si="1053">BA103+BA104+BA105+BA106</f>
        <v>0</v>
      </c>
      <c r="BB102" s="92">
        <f t="shared" si="1053"/>
        <v>0</v>
      </c>
      <c r="BC102" s="91"/>
      <c r="BD102" s="92">
        <f t="shared" ref="BD102:BE102" si="1054">BD103+BD104+BD105+BD106</f>
        <v>0</v>
      </c>
      <c r="BE102" s="92">
        <f t="shared" si="1054"/>
        <v>0</v>
      </c>
      <c r="BF102" s="91"/>
      <c r="BG102" s="92">
        <f t="shared" ref="BG102:BH102" si="1055">BG103+BG104+BG105+BG106</f>
        <v>0</v>
      </c>
      <c r="BH102" s="92">
        <f t="shared" si="1055"/>
        <v>0</v>
      </c>
      <c r="BI102" s="91"/>
      <c r="BJ102" s="92">
        <f t="shared" ref="BJ102:BK102" si="1056">BJ103+BJ104+BJ105+BJ106</f>
        <v>0</v>
      </c>
      <c r="BK102" s="92">
        <f t="shared" si="1056"/>
        <v>0</v>
      </c>
      <c r="BL102" s="91"/>
      <c r="BM102" s="92">
        <f t="shared" ref="BM102:BN102" si="1057">BM103+BM104+BM105+BM106</f>
        <v>0</v>
      </c>
      <c r="BN102" s="92">
        <f t="shared" si="1057"/>
        <v>0</v>
      </c>
      <c r="BO102" s="91"/>
      <c r="BP102" s="92">
        <f t="shared" ref="BP102:BQ102" si="1058">BP103+BP104+BP105+BP106</f>
        <v>0</v>
      </c>
      <c r="BQ102" s="92">
        <f t="shared" si="1058"/>
        <v>0</v>
      </c>
      <c r="BR102" s="91"/>
      <c r="BS102" s="92">
        <f t="shared" ref="BS102:BT102" si="1059">BS103+BS104+BS105+BS106</f>
        <v>10000</v>
      </c>
      <c r="BT102" s="92">
        <f t="shared" si="1059"/>
        <v>2200</v>
      </c>
      <c r="BU102" s="91">
        <f t="shared" ref="BU102:BU105" si="1060">BT102/BS102*100</f>
        <v>22</v>
      </c>
      <c r="BV102" s="92">
        <f t="shared" ref="BV102:BW102" si="1061">BV103+BV104+BV105+BV106</f>
        <v>0</v>
      </c>
      <c r="BW102" s="92">
        <f t="shared" si="1061"/>
        <v>0</v>
      </c>
      <c r="BX102" s="91"/>
      <c r="BY102" s="92">
        <f t="shared" ref="BY102:CI102" si="1062">BY103+BY104+BY105+BY106</f>
        <v>0</v>
      </c>
      <c r="BZ102" s="92">
        <f t="shared" si="1062"/>
        <v>0</v>
      </c>
      <c r="CA102" s="92">
        <f t="shared" si="1062"/>
        <v>0</v>
      </c>
      <c r="CB102" s="92">
        <f t="shared" si="1062"/>
        <v>0</v>
      </c>
      <c r="CC102" s="92">
        <f t="shared" si="1062"/>
        <v>0</v>
      </c>
      <c r="CD102" s="92">
        <f t="shared" si="1062"/>
        <v>0</v>
      </c>
      <c r="CE102" s="92">
        <f t="shared" si="1062"/>
        <v>0</v>
      </c>
      <c r="CF102" s="92">
        <f t="shared" si="1062"/>
        <v>0</v>
      </c>
      <c r="CG102" s="92">
        <f t="shared" si="1062"/>
        <v>0</v>
      </c>
      <c r="CH102" s="92"/>
      <c r="CI102" s="92">
        <f t="shared" si="1062"/>
        <v>0</v>
      </c>
      <c r="CJ102" s="91"/>
      <c r="CK102" s="92"/>
      <c r="CL102" s="92">
        <f t="shared" ref="CL102" si="1063">CL103+CL104+CL105+CL106</f>
        <v>0</v>
      </c>
      <c r="CM102" s="91"/>
      <c r="CN102" s="92">
        <f t="shared" ref="CN102:CO102" si="1064">CN103+CN104+CN105+CN106</f>
        <v>0</v>
      </c>
      <c r="CO102" s="92">
        <f t="shared" si="1064"/>
        <v>0</v>
      </c>
      <c r="CP102" s="91"/>
      <c r="CQ102" s="92">
        <f t="shared" ref="CQ102:CR102" si="1065">CQ103+CQ104+CQ105+CQ106</f>
        <v>0</v>
      </c>
      <c r="CR102" s="92">
        <f t="shared" si="1065"/>
        <v>0</v>
      </c>
      <c r="CS102" s="91"/>
      <c r="CT102" s="92">
        <f t="shared" ref="CT102:CU102" si="1066">CT103+CT104+CT105+CT106</f>
        <v>225</v>
      </c>
      <c r="CU102" s="92">
        <f t="shared" si="1066"/>
        <v>225</v>
      </c>
      <c r="CV102" s="91">
        <f t="shared" ref="CV102:CV103" si="1067">CU102/CT102*100</f>
        <v>100</v>
      </c>
      <c r="CW102" s="92">
        <f t="shared" ref="CW102:CX102" si="1068">CW103+CW104+CW105+CW106</f>
        <v>0</v>
      </c>
      <c r="CX102" s="92">
        <f t="shared" si="1068"/>
        <v>0</v>
      </c>
      <c r="CY102" s="91"/>
      <c r="CZ102" s="92">
        <f t="shared" ref="CZ102:DA102" si="1069">CZ103+CZ104+CZ105+CZ106</f>
        <v>0</v>
      </c>
      <c r="DA102" s="92">
        <f t="shared" si="1069"/>
        <v>0</v>
      </c>
      <c r="DB102" s="91"/>
      <c r="DC102" s="92">
        <f t="shared" ref="DC102:DD102" si="1070">DC103+DC104+DC105+DC106</f>
        <v>100</v>
      </c>
      <c r="DD102" s="92">
        <f t="shared" si="1070"/>
        <v>100</v>
      </c>
      <c r="DE102" s="91">
        <f>DD102/DC102*100</f>
        <v>100</v>
      </c>
      <c r="DF102" s="92">
        <f t="shared" ref="DF102:DG102" si="1071">DF103+DF104+DF105+DF106</f>
        <v>0</v>
      </c>
      <c r="DG102" s="92">
        <f t="shared" si="1071"/>
        <v>0</v>
      </c>
      <c r="DH102" s="91"/>
      <c r="DI102" s="92">
        <f t="shared" ref="DI102:DJ102" si="1072">DI103+DI104+DI105+DI106</f>
        <v>0</v>
      </c>
      <c r="DJ102" s="92">
        <f t="shared" si="1072"/>
        <v>0</v>
      </c>
      <c r="DK102" s="91"/>
      <c r="DL102" s="92">
        <f t="shared" ref="DL102:DM102" si="1073">DL103+DL104+DL105+DL106</f>
        <v>0</v>
      </c>
      <c r="DM102" s="92">
        <f t="shared" si="1073"/>
        <v>0</v>
      </c>
      <c r="DN102" s="91"/>
      <c r="DO102" s="92">
        <f t="shared" ref="DO102:DP102" si="1074">DO103+DO104+DO105+DO106</f>
        <v>0</v>
      </c>
      <c r="DP102" s="92">
        <f t="shared" si="1074"/>
        <v>0</v>
      </c>
      <c r="DQ102" s="91"/>
      <c r="DR102" s="92">
        <f t="shared" ref="DR102:DS102" si="1075">DR103+DR104+DR105+DR106</f>
        <v>0</v>
      </c>
      <c r="DS102" s="92">
        <f t="shared" si="1075"/>
        <v>0</v>
      </c>
      <c r="DT102" s="91"/>
      <c r="DU102" s="92">
        <f t="shared" ref="DU102:DV102" si="1076">DU103+DU104+DU105+DU106</f>
        <v>0</v>
      </c>
      <c r="DV102" s="92">
        <f t="shared" si="1076"/>
        <v>0</v>
      </c>
      <c r="DW102" s="91"/>
      <c r="DX102" s="92">
        <f t="shared" ref="DX102:DY102" si="1077">DX103+DX104+DX105+DX106</f>
        <v>0</v>
      </c>
      <c r="DY102" s="92">
        <f t="shared" si="1077"/>
        <v>0</v>
      </c>
      <c r="DZ102" s="91"/>
      <c r="EA102" s="92">
        <f t="shared" ref="EA102:EB102" si="1078">EA103+EA104+EA105+EA106</f>
        <v>0</v>
      </c>
      <c r="EB102" s="92">
        <f t="shared" si="1078"/>
        <v>0</v>
      </c>
      <c r="EC102" s="91"/>
      <c r="ED102" s="92">
        <f t="shared" ref="ED102:EE102" si="1079">ED103+ED104+ED105+ED106</f>
        <v>0</v>
      </c>
      <c r="EE102" s="92">
        <f t="shared" si="1079"/>
        <v>0</v>
      </c>
      <c r="EF102" s="91"/>
      <c r="EG102" s="92">
        <f t="shared" ref="EG102:EH102" si="1080">EG103+EG104+EG105+EG106</f>
        <v>0</v>
      </c>
      <c r="EH102" s="92">
        <f t="shared" si="1080"/>
        <v>0</v>
      </c>
      <c r="EI102" s="91"/>
      <c r="EJ102" s="92">
        <f t="shared" ref="EJ102:EK102" si="1081">EJ103+EJ104+EJ105+EJ106</f>
        <v>0</v>
      </c>
      <c r="EK102" s="92">
        <f t="shared" si="1081"/>
        <v>0</v>
      </c>
      <c r="EL102" s="91"/>
      <c r="EM102" s="92">
        <f t="shared" ref="EM102:EN102" si="1082">EM103+EM104+EM105+EM106</f>
        <v>4971</v>
      </c>
      <c r="EN102" s="92">
        <f t="shared" si="1082"/>
        <v>4971</v>
      </c>
      <c r="EO102" s="91">
        <f>EN102/EM102*100</f>
        <v>100</v>
      </c>
      <c r="EP102" s="92">
        <f t="shared" ref="EP102:EQ102" si="1083">EP103+EP104+EP105+EP106</f>
        <v>0</v>
      </c>
      <c r="EQ102" s="92">
        <f t="shared" si="1083"/>
        <v>0</v>
      </c>
      <c r="ER102" s="91"/>
    </row>
    <row r="103" spans="1:148" s="31" customFormat="1" ht="16.5" customHeight="1" x14ac:dyDescent="0.25">
      <c r="A103" s="145" t="s">
        <v>352</v>
      </c>
      <c r="B103" s="94">
        <f t="shared" si="811"/>
        <v>10720.2</v>
      </c>
      <c r="C103" s="94">
        <f t="shared" si="812"/>
        <v>10240.527749999999</v>
      </c>
      <c r="D103" s="78">
        <f t="shared" si="46"/>
        <v>95.525528908042745</v>
      </c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4"/>
      <c r="Q103" s="78">
        <v>1214.4000000000001</v>
      </c>
      <c r="R103" s="78">
        <v>928.8</v>
      </c>
      <c r="S103" s="74">
        <f t="shared" si="185"/>
        <v>76.482213438735172</v>
      </c>
      <c r="T103" s="78">
        <v>464.3</v>
      </c>
      <c r="U103" s="78">
        <v>353.7</v>
      </c>
      <c r="V103" s="74">
        <f t="shared" si="767"/>
        <v>76.179194486323496</v>
      </c>
      <c r="W103" s="255">
        <v>1506.5</v>
      </c>
      <c r="X103" s="274">
        <v>1473.7110500000001</v>
      </c>
      <c r="Y103" s="74">
        <f t="shared" si="1043"/>
        <v>97.823501493528056</v>
      </c>
      <c r="Z103" s="255">
        <v>239</v>
      </c>
      <c r="AA103" s="309">
        <v>188.31670000000003</v>
      </c>
      <c r="AB103" s="74">
        <f t="shared" si="1045"/>
        <v>78.793598326359842</v>
      </c>
      <c r="AC103" s="255"/>
      <c r="AD103" s="78"/>
      <c r="AE103" s="74"/>
      <c r="AF103" s="78"/>
      <c r="AG103" s="78"/>
      <c r="AH103" s="74"/>
      <c r="AI103" s="78"/>
      <c r="AJ103" s="78"/>
      <c r="AK103" s="74"/>
      <c r="AL103" s="78"/>
      <c r="AM103" s="78"/>
      <c r="AN103" s="74"/>
      <c r="AO103" s="255">
        <v>2000</v>
      </c>
      <c r="AP103" s="78">
        <v>2000</v>
      </c>
      <c r="AQ103" s="74">
        <f t="shared" si="1049"/>
        <v>100</v>
      </c>
      <c r="AR103" s="255"/>
      <c r="AS103" s="78"/>
      <c r="AT103" s="74"/>
      <c r="AU103" s="255"/>
      <c r="AV103" s="78"/>
      <c r="AW103" s="74"/>
      <c r="AX103" s="255"/>
      <c r="AY103" s="78"/>
      <c r="AZ103" s="74"/>
      <c r="BA103" s="255"/>
      <c r="BB103" s="78"/>
      <c r="BC103" s="74"/>
      <c r="BD103" s="255"/>
      <c r="BE103" s="78"/>
      <c r="BF103" s="74"/>
      <c r="BG103" s="255"/>
      <c r="BH103" s="78"/>
      <c r="BI103" s="74"/>
      <c r="BJ103" s="255"/>
      <c r="BK103" s="78"/>
      <c r="BL103" s="74"/>
      <c r="BM103" s="255"/>
      <c r="BN103" s="78"/>
      <c r="BO103" s="74"/>
      <c r="BP103" s="255"/>
      <c r="BQ103" s="78"/>
      <c r="BR103" s="74"/>
      <c r="BS103" s="78"/>
      <c r="BT103" s="78"/>
      <c r="BU103" s="74"/>
      <c r="BV103" s="78"/>
      <c r="BW103" s="78"/>
      <c r="BX103" s="74"/>
      <c r="BY103" s="78"/>
      <c r="BZ103" s="78"/>
      <c r="CA103" s="74"/>
      <c r="CB103" s="78"/>
      <c r="CC103" s="78"/>
      <c r="CD103" s="74"/>
      <c r="CE103" s="78"/>
      <c r="CF103" s="78"/>
      <c r="CG103" s="74"/>
      <c r="CH103" s="78"/>
      <c r="CI103" s="78"/>
      <c r="CJ103" s="74"/>
      <c r="CK103" s="78"/>
      <c r="CL103" s="78"/>
      <c r="CM103" s="74"/>
      <c r="CN103" s="255"/>
      <c r="CO103" s="322"/>
      <c r="CP103" s="74"/>
      <c r="CQ103" s="255"/>
      <c r="CR103" s="322"/>
      <c r="CS103" s="74"/>
      <c r="CT103" s="255">
        <v>225</v>
      </c>
      <c r="CU103" s="78">
        <v>225</v>
      </c>
      <c r="CV103" s="74">
        <f t="shared" si="1067"/>
        <v>100</v>
      </c>
      <c r="CW103" s="255"/>
      <c r="CX103" s="78"/>
      <c r="CY103" s="74"/>
      <c r="CZ103" s="255"/>
      <c r="DA103" s="78"/>
      <c r="DB103" s="74"/>
      <c r="DC103" s="255">
        <v>100</v>
      </c>
      <c r="DD103" s="78">
        <v>100</v>
      </c>
      <c r="DE103" s="74">
        <f>DD103/DC103*100</f>
        <v>100</v>
      </c>
      <c r="DF103" s="255"/>
      <c r="DG103" s="78"/>
      <c r="DH103" s="74"/>
      <c r="DI103" s="255"/>
      <c r="DJ103" s="78"/>
      <c r="DK103" s="74"/>
      <c r="DL103" s="255"/>
      <c r="DM103" s="78"/>
      <c r="DN103" s="74"/>
      <c r="DO103" s="255"/>
      <c r="DP103" s="78"/>
      <c r="DQ103" s="74"/>
      <c r="DR103" s="255"/>
      <c r="DS103" s="78"/>
      <c r="DT103" s="74"/>
      <c r="DU103" s="255"/>
      <c r="DV103" s="78"/>
      <c r="DW103" s="74"/>
      <c r="DX103" s="255"/>
      <c r="DY103" s="78"/>
      <c r="DZ103" s="74"/>
      <c r="EA103" s="255"/>
      <c r="EB103" s="78"/>
      <c r="EC103" s="74"/>
      <c r="ED103" s="255"/>
      <c r="EE103" s="78"/>
      <c r="EF103" s="74"/>
      <c r="EG103" s="255"/>
      <c r="EH103" s="78"/>
      <c r="EI103" s="74"/>
      <c r="EJ103" s="255"/>
      <c r="EK103" s="78"/>
      <c r="EL103" s="74"/>
      <c r="EM103" s="255">
        <v>4971</v>
      </c>
      <c r="EN103" s="78">
        <v>4971</v>
      </c>
      <c r="EO103" s="74">
        <f>EN103/EM103*100</f>
        <v>100</v>
      </c>
      <c r="EP103" s="255"/>
      <c r="EQ103" s="78"/>
      <c r="ER103" s="74"/>
    </row>
    <row r="104" spans="1:148" s="31" customFormat="1" ht="15.75" x14ac:dyDescent="0.25">
      <c r="A104" s="43" t="s">
        <v>351</v>
      </c>
      <c r="B104" s="94">
        <f t="shared" si="811"/>
        <v>0</v>
      </c>
      <c r="C104" s="94">
        <f t="shared" si="812"/>
        <v>0</v>
      </c>
      <c r="D104" s="78"/>
      <c r="E104" s="94"/>
      <c r="F104" s="94"/>
      <c r="G104" s="94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74"/>
      <c r="W104" s="110"/>
      <c r="X104" s="110"/>
      <c r="Y104" s="74"/>
      <c r="Z104" s="110"/>
      <c r="AA104" s="110"/>
      <c r="AB104" s="74"/>
      <c r="AC104" s="110"/>
      <c r="AD104" s="110"/>
      <c r="AE104" s="74"/>
      <c r="AF104" s="113"/>
      <c r="AG104" s="113"/>
      <c r="AH104" s="113"/>
      <c r="AI104" s="113"/>
      <c r="AJ104" s="113"/>
      <c r="AK104" s="113"/>
      <c r="AL104" s="113"/>
      <c r="AM104" s="113"/>
      <c r="AN104" s="113"/>
      <c r="AO104" s="110"/>
      <c r="AP104" s="110"/>
      <c r="AQ104" s="74"/>
      <c r="AR104" s="110"/>
      <c r="AS104" s="110"/>
      <c r="AT104" s="74"/>
      <c r="AU104" s="110"/>
      <c r="AV104" s="110"/>
      <c r="AW104" s="74"/>
      <c r="AX104" s="110"/>
      <c r="AY104" s="110"/>
      <c r="AZ104" s="74"/>
      <c r="BA104" s="110"/>
      <c r="BB104" s="110"/>
      <c r="BC104" s="74"/>
      <c r="BD104" s="110"/>
      <c r="BE104" s="110"/>
      <c r="BF104" s="74"/>
      <c r="BG104" s="110"/>
      <c r="BH104" s="110"/>
      <c r="BI104" s="74"/>
      <c r="BJ104" s="110"/>
      <c r="BK104" s="110"/>
      <c r="BL104" s="74"/>
      <c r="BM104" s="110"/>
      <c r="BN104" s="110"/>
      <c r="BO104" s="74"/>
      <c r="BP104" s="110"/>
      <c r="BQ104" s="110"/>
      <c r="BR104" s="74"/>
      <c r="BS104" s="113"/>
      <c r="BT104" s="113"/>
      <c r="BU104" s="74"/>
      <c r="BV104" s="113"/>
      <c r="BW104" s="113"/>
      <c r="BX104" s="74"/>
      <c r="BY104" s="113"/>
      <c r="BZ104" s="113"/>
      <c r="CA104" s="113"/>
      <c r="CB104" s="113"/>
      <c r="CC104" s="113"/>
      <c r="CD104" s="113"/>
      <c r="CE104" s="113"/>
      <c r="CF104" s="113"/>
      <c r="CG104" s="113"/>
      <c r="CH104" s="113"/>
      <c r="CI104" s="113"/>
      <c r="CJ104" s="74"/>
      <c r="CK104" s="113"/>
      <c r="CL104" s="113"/>
      <c r="CM104" s="74"/>
      <c r="CN104" s="110"/>
      <c r="CO104" s="110"/>
      <c r="CP104" s="74"/>
      <c r="CQ104" s="110"/>
      <c r="CR104" s="110"/>
      <c r="CS104" s="74"/>
      <c r="CT104" s="110"/>
      <c r="CU104" s="110"/>
      <c r="CV104" s="74"/>
      <c r="CW104" s="110"/>
      <c r="CX104" s="110"/>
      <c r="CY104" s="74"/>
      <c r="CZ104" s="110"/>
      <c r="DA104" s="110"/>
      <c r="DB104" s="74"/>
      <c r="DC104" s="110"/>
      <c r="DD104" s="110"/>
      <c r="DE104" s="74"/>
      <c r="DF104" s="110"/>
      <c r="DG104" s="110"/>
      <c r="DH104" s="74"/>
      <c r="DI104" s="110"/>
      <c r="DJ104" s="110"/>
      <c r="DK104" s="74"/>
      <c r="DL104" s="110"/>
      <c r="DM104" s="110"/>
      <c r="DN104" s="74"/>
      <c r="DO104" s="110"/>
      <c r="DP104" s="110"/>
      <c r="DQ104" s="74"/>
      <c r="DR104" s="110"/>
      <c r="DS104" s="110"/>
      <c r="DT104" s="74"/>
      <c r="DU104" s="110"/>
      <c r="DV104" s="110"/>
      <c r="DW104" s="74"/>
      <c r="DX104" s="110"/>
      <c r="DY104" s="110"/>
      <c r="DZ104" s="74"/>
      <c r="EA104" s="110"/>
      <c r="EB104" s="110"/>
      <c r="EC104" s="74"/>
      <c r="ED104" s="110"/>
      <c r="EE104" s="110"/>
      <c r="EF104" s="74"/>
      <c r="EG104" s="110"/>
      <c r="EH104" s="110"/>
      <c r="EI104" s="74"/>
      <c r="EJ104" s="110"/>
      <c r="EK104" s="110"/>
      <c r="EL104" s="74"/>
      <c r="EM104" s="110"/>
      <c r="EN104" s="110"/>
      <c r="EO104" s="74"/>
      <c r="EP104" s="110"/>
      <c r="EQ104" s="110"/>
      <c r="ER104" s="74"/>
    </row>
    <row r="105" spans="1:148" s="31" customFormat="1" ht="15.75" x14ac:dyDescent="0.25">
      <c r="A105" s="43" t="s">
        <v>350</v>
      </c>
      <c r="B105" s="94">
        <f t="shared" si="811"/>
        <v>10000</v>
      </c>
      <c r="C105" s="94">
        <f t="shared" si="812"/>
        <v>2200</v>
      </c>
      <c r="D105" s="78">
        <f t="shared" si="46"/>
        <v>22</v>
      </c>
      <c r="E105" s="94"/>
      <c r="F105" s="94"/>
      <c r="G105" s="94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74"/>
      <c r="W105" s="110"/>
      <c r="X105" s="110"/>
      <c r="Y105" s="74"/>
      <c r="Z105" s="110"/>
      <c r="AA105" s="110"/>
      <c r="AB105" s="74"/>
      <c r="AC105" s="110"/>
      <c r="AD105" s="110"/>
      <c r="AE105" s="74"/>
      <c r="AF105" s="113"/>
      <c r="AG105" s="113"/>
      <c r="AH105" s="113"/>
      <c r="AI105" s="113"/>
      <c r="AJ105" s="113"/>
      <c r="AK105" s="113"/>
      <c r="AL105" s="113"/>
      <c r="AM105" s="113"/>
      <c r="AN105" s="113"/>
      <c r="AO105" s="110"/>
      <c r="AP105" s="110"/>
      <c r="AQ105" s="74"/>
      <c r="AR105" s="110"/>
      <c r="AS105" s="110"/>
      <c r="AT105" s="74"/>
      <c r="AU105" s="110"/>
      <c r="AV105" s="110"/>
      <c r="AW105" s="74"/>
      <c r="AX105" s="110"/>
      <c r="AY105" s="110"/>
      <c r="AZ105" s="74"/>
      <c r="BA105" s="110"/>
      <c r="BB105" s="110"/>
      <c r="BC105" s="74"/>
      <c r="BD105" s="110"/>
      <c r="BE105" s="110"/>
      <c r="BF105" s="74"/>
      <c r="BG105" s="110"/>
      <c r="BH105" s="110"/>
      <c r="BI105" s="74"/>
      <c r="BJ105" s="110"/>
      <c r="BK105" s="110"/>
      <c r="BL105" s="74"/>
      <c r="BM105" s="110"/>
      <c r="BN105" s="110"/>
      <c r="BO105" s="74"/>
      <c r="BP105" s="110"/>
      <c r="BQ105" s="110"/>
      <c r="BR105" s="74"/>
      <c r="BS105" s="74">
        <v>10000</v>
      </c>
      <c r="BT105" s="74">
        <v>2200</v>
      </c>
      <c r="BU105" s="74">
        <f t="shared" si="1060"/>
        <v>22</v>
      </c>
      <c r="BV105" s="74"/>
      <c r="BW105" s="113"/>
      <c r="BX105" s="74"/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74"/>
      <c r="CI105" s="113"/>
      <c r="CJ105" s="74"/>
      <c r="CK105" s="74"/>
      <c r="CL105" s="113"/>
      <c r="CM105" s="74"/>
      <c r="CN105" s="110"/>
      <c r="CO105" s="110"/>
      <c r="CP105" s="74"/>
      <c r="CQ105" s="110"/>
      <c r="CR105" s="110"/>
      <c r="CS105" s="74"/>
      <c r="CT105" s="110"/>
      <c r="CU105" s="110"/>
      <c r="CV105" s="74"/>
      <c r="CW105" s="110"/>
      <c r="CX105" s="110"/>
      <c r="CY105" s="74"/>
      <c r="CZ105" s="110"/>
      <c r="DA105" s="110"/>
      <c r="DB105" s="74"/>
      <c r="DC105" s="110"/>
      <c r="DD105" s="110"/>
      <c r="DE105" s="74"/>
      <c r="DF105" s="110"/>
      <c r="DG105" s="110"/>
      <c r="DH105" s="74"/>
      <c r="DI105" s="110"/>
      <c r="DJ105" s="110"/>
      <c r="DK105" s="74"/>
      <c r="DL105" s="110"/>
      <c r="DM105" s="110"/>
      <c r="DN105" s="74"/>
      <c r="DO105" s="110"/>
      <c r="DP105" s="110"/>
      <c r="DQ105" s="74"/>
      <c r="DR105" s="110"/>
      <c r="DS105" s="110"/>
      <c r="DT105" s="74"/>
      <c r="DU105" s="110"/>
      <c r="DV105" s="110"/>
      <c r="DW105" s="74"/>
      <c r="DX105" s="110"/>
      <c r="DY105" s="110"/>
      <c r="DZ105" s="74"/>
      <c r="EA105" s="110"/>
      <c r="EB105" s="110"/>
      <c r="EC105" s="74"/>
      <c r="ED105" s="110"/>
      <c r="EE105" s="110"/>
      <c r="EF105" s="74"/>
      <c r="EG105" s="110"/>
      <c r="EH105" s="110"/>
      <c r="EI105" s="74"/>
      <c r="EJ105" s="110"/>
      <c r="EK105" s="110"/>
      <c r="EL105" s="74"/>
      <c r="EM105" s="110"/>
      <c r="EN105" s="110"/>
      <c r="EO105" s="74"/>
      <c r="EP105" s="110"/>
      <c r="EQ105" s="110"/>
      <c r="ER105" s="74"/>
    </row>
    <row r="106" spans="1:148" s="31" customFormat="1" ht="15.75" x14ac:dyDescent="0.25">
      <c r="A106" s="43" t="s">
        <v>349</v>
      </c>
      <c r="B106" s="94">
        <f t="shared" si="811"/>
        <v>0</v>
      </c>
      <c r="C106" s="94">
        <f t="shared" si="812"/>
        <v>0</v>
      </c>
      <c r="D106" s="94"/>
      <c r="E106" s="94"/>
      <c r="F106" s="94"/>
      <c r="G106" s="94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74"/>
      <c r="W106" s="110"/>
      <c r="X106" s="110"/>
      <c r="Y106" s="74"/>
      <c r="Z106" s="110"/>
      <c r="AA106" s="110"/>
      <c r="AB106" s="74"/>
      <c r="AC106" s="110"/>
      <c r="AD106" s="110"/>
      <c r="AE106" s="74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0"/>
      <c r="AP106" s="110"/>
      <c r="AQ106" s="74"/>
      <c r="AR106" s="110"/>
      <c r="AS106" s="110"/>
      <c r="AT106" s="74"/>
      <c r="AU106" s="110"/>
      <c r="AV106" s="110"/>
      <c r="AW106" s="74"/>
      <c r="AX106" s="110"/>
      <c r="AY106" s="110"/>
      <c r="AZ106" s="74"/>
      <c r="BA106" s="110"/>
      <c r="BB106" s="110"/>
      <c r="BC106" s="74"/>
      <c r="BD106" s="110"/>
      <c r="BE106" s="110"/>
      <c r="BF106" s="74"/>
      <c r="BG106" s="110"/>
      <c r="BH106" s="110"/>
      <c r="BI106" s="74"/>
      <c r="BJ106" s="110"/>
      <c r="BK106" s="110"/>
      <c r="BL106" s="74"/>
      <c r="BM106" s="110"/>
      <c r="BN106" s="110"/>
      <c r="BO106" s="74"/>
      <c r="BP106" s="110"/>
      <c r="BQ106" s="110"/>
      <c r="BR106" s="74"/>
      <c r="BS106" s="113"/>
      <c r="BT106" s="113"/>
      <c r="BU106" s="74"/>
      <c r="BV106" s="113"/>
      <c r="BW106" s="113"/>
      <c r="BX106" s="74"/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74"/>
      <c r="CK106" s="113"/>
      <c r="CL106" s="113"/>
      <c r="CM106" s="74"/>
      <c r="CN106" s="110"/>
      <c r="CO106" s="110"/>
      <c r="CP106" s="74"/>
      <c r="CQ106" s="110"/>
      <c r="CR106" s="110"/>
      <c r="CS106" s="74"/>
      <c r="CT106" s="110"/>
      <c r="CU106" s="110"/>
      <c r="CV106" s="74"/>
      <c r="CW106" s="110"/>
      <c r="CX106" s="110"/>
      <c r="CY106" s="74"/>
      <c r="CZ106" s="110"/>
      <c r="DA106" s="110"/>
      <c r="DB106" s="74"/>
      <c r="DC106" s="110"/>
      <c r="DD106" s="110"/>
      <c r="DE106" s="74"/>
      <c r="DF106" s="110"/>
      <c r="DG106" s="110"/>
      <c r="DH106" s="74"/>
      <c r="DI106" s="110"/>
      <c r="DJ106" s="110"/>
      <c r="DK106" s="74"/>
      <c r="DL106" s="110"/>
      <c r="DM106" s="110"/>
      <c r="DN106" s="74"/>
      <c r="DO106" s="110"/>
      <c r="DP106" s="110"/>
      <c r="DQ106" s="74"/>
      <c r="DR106" s="110"/>
      <c r="DS106" s="110"/>
      <c r="DT106" s="74"/>
      <c r="DU106" s="110"/>
      <c r="DV106" s="110"/>
      <c r="DW106" s="74"/>
      <c r="DX106" s="110"/>
      <c r="DY106" s="110"/>
      <c r="DZ106" s="74"/>
      <c r="EA106" s="110"/>
      <c r="EB106" s="110"/>
      <c r="EC106" s="74"/>
      <c r="ED106" s="110"/>
      <c r="EE106" s="110"/>
      <c r="EF106" s="74"/>
      <c r="EG106" s="110"/>
      <c r="EH106" s="110"/>
      <c r="EI106" s="74"/>
      <c r="EJ106" s="110"/>
      <c r="EK106" s="110"/>
      <c r="EL106" s="74"/>
      <c r="EM106" s="110"/>
      <c r="EN106" s="110"/>
      <c r="EO106" s="74"/>
      <c r="EP106" s="110"/>
      <c r="EQ106" s="110"/>
      <c r="ER106" s="74"/>
    </row>
    <row r="107" spans="1:148" s="32" customFormat="1" ht="31.5" x14ac:dyDescent="0.25">
      <c r="A107" s="148" t="s">
        <v>387</v>
      </c>
      <c r="B107" s="103">
        <f t="shared" si="811"/>
        <v>24344.710800000001</v>
      </c>
      <c r="C107" s="103">
        <f t="shared" si="812"/>
        <v>12257.453370000001</v>
      </c>
      <c r="D107" s="92">
        <f t="shared" ref="D107" si="1084">C107/B107*100</f>
        <v>50.349554244858808</v>
      </c>
      <c r="E107" s="92">
        <f t="shared" ref="E107:AJ107" si="1085">E108+E109+E110+E111+E112+E113+E114+E115+E116+E117+E118+E119+E120</f>
        <v>8893</v>
      </c>
      <c r="F107" s="92">
        <f t="shared" si="1085"/>
        <v>7544.2504000000008</v>
      </c>
      <c r="G107" s="92">
        <f>F107/E107*100</f>
        <v>84.833581468570799</v>
      </c>
      <c r="H107" s="92">
        <f t="shared" si="1085"/>
        <v>0</v>
      </c>
      <c r="I107" s="92">
        <f t="shared" si="1085"/>
        <v>0</v>
      </c>
      <c r="J107" s="92">
        <f t="shared" si="1085"/>
        <v>0</v>
      </c>
      <c r="K107" s="92">
        <f t="shared" si="1085"/>
        <v>0</v>
      </c>
      <c r="L107" s="92">
        <f t="shared" si="1085"/>
        <v>0</v>
      </c>
      <c r="M107" s="92">
        <f t="shared" si="1085"/>
        <v>0</v>
      </c>
      <c r="N107" s="92">
        <f t="shared" si="1085"/>
        <v>0</v>
      </c>
      <c r="O107" s="92">
        <f t="shared" si="1085"/>
        <v>0</v>
      </c>
      <c r="P107" s="92">
        <f t="shared" si="1085"/>
        <v>0</v>
      </c>
      <c r="Q107" s="92">
        <f t="shared" si="1085"/>
        <v>653.79999999999995</v>
      </c>
      <c r="R107" s="92">
        <f t="shared" si="1085"/>
        <v>500</v>
      </c>
      <c r="S107" s="91">
        <f t="shared" si="185"/>
        <v>76.475986540226373</v>
      </c>
      <c r="T107" s="92">
        <f t="shared" si="1085"/>
        <v>364.5</v>
      </c>
      <c r="U107" s="92">
        <f t="shared" si="1085"/>
        <v>330.39759999999995</v>
      </c>
      <c r="V107" s="91">
        <f t="shared" si="767"/>
        <v>90.644060356652929</v>
      </c>
      <c r="W107" s="92">
        <f t="shared" ref="W107:X107" si="1086">W108+W109+W110+W111+W112+W113+W114+W115+W116+W117+W118+W119+W120</f>
        <v>1094</v>
      </c>
      <c r="X107" s="92">
        <f t="shared" si="1086"/>
        <v>559.88456999999994</v>
      </c>
      <c r="Y107" s="91">
        <f t="shared" ref="Y107:Y108" si="1087">X107/W107*100</f>
        <v>51.177748628884821</v>
      </c>
      <c r="Z107" s="92">
        <f t="shared" ref="Z107:AA107" si="1088">Z108+Z109+Z110+Z111+Z112+Z113+Z114+Z115+Z116+Z117+Z118+Z119+Z120</f>
        <v>0</v>
      </c>
      <c r="AA107" s="92">
        <f t="shared" si="1088"/>
        <v>0</v>
      </c>
      <c r="AB107" s="91"/>
      <c r="AC107" s="92">
        <f t="shared" ref="AC107:AD107" si="1089">AC108+AC109+AC110+AC111+AC112+AC113+AC114+AC115+AC116+AC117+AC118+AC119+AC120</f>
        <v>87</v>
      </c>
      <c r="AD107" s="92">
        <f t="shared" si="1089"/>
        <v>70.510000000000005</v>
      </c>
      <c r="AE107" s="91">
        <f>AD107/AC107*100</f>
        <v>81.045977011494259</v>
      </c>
      <c r="AF107" s="92">
        <f t="shared" si="1085"/>
        <v>0</v>
      </c>
      <c r="AG107" s="92">
        <f t="shared" si="1085"/>
        <v>0</v>
      </c>
      <c r="AH107" s="92">
        <f t="shared" si="1085"/>
        <v>0</v>
      </c>
      <c r="AI107" s="92">
        <f t="shared" si="1085"/>
        <v>0</v>
      </c>
      <c r="AJ107" s="92">
        <f t="shared" si="1085"/>
        <v>0</v>
      </c>
      <c r="AK107" s="92">
        <f t="shared" ref="AK107:AM107" si="1090">AK108+AK109+AK110+AK111+AK112+AK113+AK114+AK115+AK116+AK117+AK118+AK119+AK120</f>
        <v>0</v>
      </c>
      <c r="AL107" s="92">
        <f t="shared" si="1090"/>
        <v>0</v>
      </c>
      <c r="AM107" s="92">
        <f t="shared" si="1090"/>
        <v>0</v>
      </c>
      <c r="AN107" s="91"/>
      <c r="AO107" s="92">
        <f t="shared" ref="AO107:AP107" si="1091">AO108+AO109+AO110+AO111+AO112+AO113+AO114+AO115+AO116+AO117+AO118+AO119+AO120</f>
        <v>1000</v>
      </c>
      <c r="AP107" s="92">
        <f t="shared" si="1091"/>
        <v>1000</v>
      </c>
      <c r="AQ107" s="91">
        <f t="shared" ref="AQ107:AQ108" si="1092">AP107/AO107*100</f>
        <v>100</v>
      </c>
      <c r="AR107" s="92">
        <f t="shared" ref="AR107:AS107" si="1093">AR108+AR109+AR110+AR111+AR112+AR113+AR114+AR115+AR116+AR117+AR118+AR119+AR120</f>
        <v>0</v>
      </c>
      <c r="AS107" s="92">
        <f t="shared" si="1093"/>
        <v>0</v>
      </c>
      <c r="AT107" s="91"/>
      <c r="AU107" s="92">
        <f t="shared" ref="AU107:AV107" si="1094">AU108+AU109+AU110+AU111+AU112+AU113+AU114+AU115+AU116+AU117+AU118+AU119+AU120</f>
        <v>0</v>
      </c>
      <c r="AV107" s="92">
        <f t="shared" si="1094"/>
        <v>0</v>
      </c>
      <c r="AW107" s="91"/>
      <c r="AX107" s="92">
        <f t="shared" ref="AX107:AY107" si="1095">AX108+AX109+AX110+AX111+AX112+AX113+AX114+AX115+AX116+AX117+AX118+AX119+AX120</f>
        <v>0</v>
      </c>
      <c r="AY107" s="92">
        <f t="shared" si="1095"/>
        <v>0</v>
      </c>
      <c r="AZ107" s="91"/>
      <c r="BA107" s="92">
        <f t="shared" ref="BA107:BB107" si="1096">BA108+BA109+BA110+BA111+BA112+BA113+BA114+BA115+BA116+BA117+BA118+BA119+BA120</f>
        <v>2252.4108000000001</v>
      </c>
      <c r="BB107" s="92">
        <f t="shared" si="1096"/>
        <v>2252.4108000000001</v>
      </c>
      <c r="BC107" s="91">
        <f t="shared" ref="BC107:BC117" si="1097">BB107/BA107*100</f>
        <v>100</v>
      </c>
      <c r="BD107" s="92">
        <f t="shared" ref="BD107:BE107" si="1098">BD108+BD109+BD110+BD111+BD112+BD113+BD114+BD115+BD116+BD117+BD118+BD119+BD120</f>
        <v>0</v>
      </c>
      <c r="BE107" s="92">
        <f t="shared" si="1098"/>
        <v>0</v>
      </c>
      <c r="BF107" s="91"/>
      <c r="BG107" s="92">
        <f t="shared" ref="BG107:BH107" si="1099">BG108+BG109+BG110+BG111+BG112+BG113+BG114+BG115+BG116+BG117+BG118+BG119+BG120</f>
        <v>0</v>
      </c>
      <c r="BH107" s="92">
        <f t="shared" si="1099"/>
        <v>0</v>
      </c>
      <c r="BI107" s="91"/>
      <c r="BJ107" s="92">
        <f t="shared" ref="BJ107:BK107" si="1100">BJ108+BJ109+BJ110+BJ111+BJ112+BJ113+BJ114+BJ115+BJ116+BJ117+BJ118+BJ119+BJ120</f>
        <v>0</v>
      </c>
      <c r="BK107" s="92">
        <f t="shared" si="1100"/>
        <v>0</v>
      </c>
      <c r="BL107" s="91"/>
      <c r="BM107" s="92">
        <f t="shared" ref="BM107:BN107" si="1101">BM108+BM109+BM110+BM111+BM112+BM113+BM114+BM115+BM116+BM117+BM118+BM119+BM120</f>
        <v>0</v>
      </c>
      <c r="BN107" s="92">
        <f t="shared" si="1101"/>
        <v>0</v>
      </c>
      <c r="BO107" s="91"/>
      <c r="BP107" s="92">
        <f t="shared" ref="BP107:BQ107" si="1102">BP108+BP109+BP110+BP111+BP112+BP113+BP114+BP115+BP116+BP117+BP118+BP119+BP120</f>
        <v>0</v>
      </c>
      <c r="BQ107" s="92">
        <f t="shared" si="1102"/>
        <v>0</v>
      </c>
      <c r="BR107" s="91"/>
      <c r="BS107" s="92">
        <f t="shared" ref="BS107:BT107" si="1103">BS108+BS109+BS110+BS111+BS112+BS113+BS114+BS115+BS116+BS117+BS118+BS119+BS120</f>
        <v>10000</v>
      </c>
      <c r="BT107" s="92">
        <f t="shared" si="1103"/>
        <v>0</v>
      </c>
      <c r="BU107" s="91">
        <f t="shared" ref="BU107:BU117" si="1104">BT107/BS107*100</f>
        <v>0</v>
      </c>
      <c r="BV107" s="92"/>
      <c r="BW107" s="92">
        <f t="shared" ref="BV107:BW107" si="1105">BW108+BW109+BW110+BW111+BW112+BW113+BW114+BW115+BW116+BW117+BW118+BW119+BW120</f>
        <v>0</v>
      </c>
      <c r="BX107" s="91"/>
      <c r="BY107" s="92">
        <f t="shared" ref="BY107:CI107" si="1106">BY108+BY109+BY110+BY111+BY112+BY113+BY114+BY115+BY116+BY117+BY118+BY119+BY120</f>
        <v>0</v>
      </c>
      <c r="BZ107" s="92">
        <f t="shared" si="1106"/>
        <v>0</v>
      </c>
      <c r="CA107" s="92">
        <f t="shared" si="1106"/>
        <v>0</v>
      </c>
      <c r="CB107" s="92">
        <f t="shared" si="1106"/>
        <v>0</v>
      </c>
      <c r="CC107" s="92">
        <f t="shared" si="1106"/>
        <v>0</v>
      </c>
      <c r="CD107" s="92">
        <f t="shared" si="1106"/>
        <v>0</v>
      </c>
      <c r="CE107" s="92">
        <f t="shared" si="1106"/>
        <v>0</v>
      </c>
      <c r="CF107" s="92">
        <f t="shared" si="1106"/>
        <v>0</v>
      </c>
      <c r="CG107" s="92">
        <f t="shared" si="1106"/>
        <v>0</v>
      </c>
      <c r="CH107" s="92"/>
      <c r="CI107" s="92">
        <f t="shared" si="1106"/>
        <v>0</v>
      </c>
      <c r="CJ107" s="91"/>
      <c r="CK107" s="92"/>
      <c r="CL107" s="92">
        <f t="shared" ref="CL107" si="1107">CL108+CL109+CL110+CL111+CL112+CL113+CL114+CL115+CL116+CL117+CL118+CL119+CL120</f>
        <v>0</v>
      </c>
      <c r="CM107" s="91"/>
      <c r="CN107" s="92">
        <f t="shared" ref="CN107:CO107" si="1108">CN108+CN109+CN110+CN111+CN112+CN113+CN114+CN115+CN116+CN117+CN118+CN119+CN120</f>
        <v>0</v>
      </c>
      <c r="CO107" s="92">
        <f t="shared" si="1108"/>
        <v>0</v>
      </c>
      <c r="CP107" s="91"/>
      <c r="CQ107" s="92">
        <f t="shared" ref="CQ107:CR107" si="1109">CQ108+CQ109+CQ110+CQ111+CQ112+CQ113+CQ114+CQ115+CQ116+CQ117+CQ118+CQ119+CQ120</f>
        <v>0</v>
      </c>
      <c r="CR107" s="92">
        <f t="shared" si="1109"/>
        <v>0</v>
      </c>
      <c r="CS107" s="91"/>
      <c r="CT107" s="92">
        <f t="shared" ref="CT107:CU107" si="1110">CT108+CT109+CT110+CT111+CT112+CT113+CT114+CT115+CT116+CT117+CT118+CT119+CT120</f>
        <v>0</v>
      </c>
      <c r="CU107" s="92">
        <f t="shared" si="1110"/>
        <v>0</v>
      </c>
      <c r="CV107" s="91"/>
      <c r="CW107" s="92">
        <f t="shared" ref="CW107:CX107" si="1111">CW108+CW109+CW110+CW111+CW112+CW113+CW114+CW115+CW116+CW117+CW118+CW119+CW120</f>
        <v>0</v>
      </c>
      <c r="CX107" s="92">
        <f t="shared" si="1111"/>
        <v>0</v>
      </c>
      <c r="CY107" s="91"/>
      <c r="CZ107" s="92">
        <f t="shared" ref="CZ107:DA107" si="1112">CZ108+CZ109+CZ110+CZ111+CZ112+CZ113+CZ114+CZ115+CZ116+CZ117+CZ118+CZ119+CZ120</f>
        <v>0</v>
      </c>
      <c r="DA107" s="92">
        <f t="shared" si="1112"/>
        <v>0</v>
      </c>
      <c r="DB107" s="91"/>
      <c r="DC107" s="92">
        <f t="shared" ref="DC107:DD107" si="1113">DC108+DC109+DC110+DC111+DC112+DC113+DC114+DC115+DC116+DC117+DC118+DC119+DC120</f>
        <v>0</v>
      </c>
      <c r="DD107" s="92">
        <f t="shared" si="1113"/>
        <v>0</v>
      </c>
      <c r="DE107" s="91"/>
      <c r="DF107" s="92">
        <f t="shared" ref="DF107:DG107" si="1114">DF108+DF109+DF110+DF111+DF112+DF113+DF114+DF115+DF116+DF117+DF118+DF119+DF120</f>
        <v>0</v>
      </c>
      <c r="DG107" s="92">
        <f t="shared" si="1114"/>
        <v>0</v>
      </c>
      <c r="DH107" s="91"/>
      <c r="DI107" s="92">
        <f t="shared" ref="DI107:DJ107" si="1115">DI108+DI109+DI110+DI111+DI112+DI113+DI114+DI115+DI116+DI117+DI118+DI119+DI120</f>
        <v>0</v>
      </c>
      <c r="DJ107" s="92">
        <f t="shared" si="1115"/>
        <v>0</v>
      </c>
      <c r="DK107" s="91"/>
      <c r="DL107" s="92">
        <f t="shared" ref="DL107:DM107" si="1116">DL108+DL109+DL110+DL111+DL112+DL113+DL114+DL115+DL116+DL117+DL118+DL119+DL120</f>
        <v>0</v>
      </c>
      <c r="DM107" s="92">
        <f t="shared" si="1116"/>
        <v>0</v>
      </c>
      <c r="DN107" s="91"/>
      <c r="DO107" s="92">
        <f t="shared" ref="DO107:DP107" si="1117">DO108+DO109+DO110+DO111+DO112+DO113+DO114+DO115+DO116+DO117+DO118+DO119+DO120</f>
        <v>0</v>
      </c>
      <c r="DP107" s="92">
        <f t="shared" si="1117"/>
        <v>0</v>
      </c>
      <c r="DQ107" s="91"/>
      <c r="DR107" s="92">
        <f t="shared" ref="DR107:DS107" si="1118">DR108+DR109+DR110+DR111+DR112+DR113+DR114+DR115+DR116+DR117+DR118+DR119+DR120</f>
        <v>0</v>
      </c>
      <c r="DS107" s="92">
        <f t="shared" si="1118"/>
        <v>0</v>
      </c>
      <c r="DT107" s="91"/>
      <c r="DU107" s="92">
        <f t="shared" ref="DU107:DV107" si="1119">DU108+DU109+DU110+DU111+DU112+DU113+DU114+DU115+DU116+DU117+DU118+DU119+DU120</f>
        <v>0</v>
      </c>
      <c r="DV107" s="92">
        <f t="shared" si="1119"/>
        <v>0</v>
      </c>
      <c r="DW107" s="91"/>
      <c r="DX107" s="92">
        <f t="shared" ref="DX107:DY107" si="1120">DX108+DX109+DX110+DX111+DX112+DX113+DX114+DX115+DX116+DX117+DX118+DX119+DX120</f>
        <v>0</v>
      </c>
      <c r="DY107" s="92">
        <f t="shared" si="1120"/>
        <v>0</v>
      </c>
      <c r="DZ107" s="91"/>
      <c r="EA107" s="92">
        <f t="shared" ref="EA107:EB107" si="1121">EA108+EA109+EA110+EA111+EA112+EA113+EA114+EA115+EA116+EA117+EA118+EA119+EA120</f>
        <v>0</v>
      </c>
      <c r="EB107" s="92">
        <f t="shared" si="1121"/>
        <v>0</v>
      </c>
      <c r="EC107" s="91"/>
      <c r="ED107" s="92">
        <f t="shared" ref="ED107:EE107" si="1122">ED108+ED109+ED110+ED111+ED112+ED113+ED114+ED115+ED116+ED117+ED118+ED119+ED120</f>
        <v>0</v>
      </c>
      <c r="EE107" s="92">
        <f t="shared" si="1122"/>
        <v>0</v>
      </c>
      <c r="EF107" s="91"/>
      <c r="EG107" s="92">
        <f t="shared" ref="EG107:EH107" si="1123">EG108+EG109+EG110+EG111+EG112+EG113+EG114+EG115+EG116+EG117+EG118+EG119+EG120</f>
        <v>0</v>
      </c>
      <c r="EH107" s="92">
        <f t="shared" si="1123"/>
        <v>0</v>
      </c>
      <c r="EI107" s="91"/>
      <c r="EJ107" s="92">
        <f t="shared" ref="EJ107:EK107" si="1124">EJ108+EJ109+EJ110+EJ111+EJ112+EJ113+EJ114+EJ115+EJ116+EJ117+EJ118+EJ119+EJ120</f>
        <v>0</v>
      </c>
      <c r="EK107" s="92">
        <f t="shared" si="1124"/>
        <v>0</v>
      </c>
      <c r="EL107" s="91"/>
      <c r="EM107" s="92">
        <f t="shared" ref="EM107:EN107" si="1125">EM108+EM109+EM110+EM111+EM112+EM113+EM114+EM115+EM116+EM117+EM118+EM119+EM120</f>
        <v>0</v>
      </c>
      <c r="EN107" s="92">
        <f t="shared" si="1125"/>
        <v>0</v>
      </c>
      <c r="EO107" s="91"/>
      <c r="EP107" s="92">
        <f t="shared" ref="EP107:EQ107" si="1126">EP108+EP109+EP110+EP111+EP112+EP113+EP114+EP115+EP116+EP117+EP118+EP119+EP120</f>
        <v>0</v>
      </c>
      <c r="EQ107" s="92">
        <f t="shared" si="1126"/>
        <v>0</v>
      </c>
      <c r="ER107" s="91"/>
    </row>
    <row r="108" spans="1:148" s="31" customFormat="1" ht="31.5" x14ac:dyDescent="0.25">
      <c r="A108" s="145" t="s">
        <v>348</v>
      </c>
      <c r="B108" s="94">
        <f t="shared" si="811"/>
        <v>12092.3</v>
      </c>
      <c r="C108" s="94">
        <f t="shared" si="812"/>
        <v>10005.042570000001</v>
      </c>
      <c r="D108" s="78">
        <f t="shared" si="46"/>
        <v>82.738954293227934</v>
      </c>
      <c r="E108" s="78">
        <v>8893</v>
      </c>
      <c r="F108" s="78">
        <v>7544.2504000000008</v>
      </c>
      <c r="G108" s="78">
        <f>F108/E108*100</f>
        <v>84.833581468570799</v>
      </c>
      <c r="H108" s="78"/>
      <c r="I108" s="78"/>
      <c r="J108" s="78"/>
      <c r="K108" s="78"/>
      <c r="L108" s="78"/>
      <c r="M108" s="78"/>
      <c r="N108" s="78"/>
      <c r="O108" s="78"/>
      <c r="P108" s="74"/>
      <c r="Q108" s="78">
        <v>653.79999999999995</v>
      </c>
      <c r="R108" s="78">
        <v>500</v>
      </c>
      <c r="S108" s="74">
        <f t="shared" si="185"/>
        <v>76.475986540226373</v>
      </c>
      <c r="T108" s="78">
        <v>364.5</v>
      </c>
      <c r="U108" s="78">
        <v>330.39759999999995</v>
      </c>
      <c r="V108" s="74">
        <f t="shared" si="767"/>
        <v>90.644060356652929</v>
      </c>
      <c r="W108" s="255">
        <v>1094</v>
      </c>
      <c r="X108" s="275">
        <v>559.88456999999994</v>
      </c>
      <c r="Y108" s="74">
        <f t="shared" si="1087"/>
        <v>51.177748628884821</v>
      </c>
      <c r="Z108" s="78"/>
      <c r="AA108" s="78"/>
      <c r="AB108" s="74"/>
      <c r="AC108" s="78">
        <v>87</v>
      </c>
      <c r="AD108" s="78">
        <v>70.510000000000005</v>
      </c>
      <c r="AE108" s="74">
        <f>AD108/AC108*100</f>
        <v>81.045977011494259</v>
      </c>
      <c r="AF108" s="78"/>
      <c r="AG108" s="78"/>
      <c r="AH108" s="74"/>
      <c r="AI108" s="78"/>
      <c r="AJ108" s="78"/>
      <c r="AK108" s="74"/>
      <c r="AL108" s="78"/>
      <c r="AM108" s="78"/>
      <c r="AN108" s="74"/>
      <c r="AO108" s="255">
        <v>1000</v>
      </c>
      <c r="AP108" s="78">
        <v>1000</v>
      </c>
      <c r="AQ108" s="74">
        <f t="shared" si="1092"/>
        <v>100</v>
      </c>
      <c r="AR108" s="255"/>
      <c r="AS108" s="78"/>
      <c r="AT108" s="74"/>
      <c r="AU108" s="255"/>
      <c r="AV108" s="78"/>
      <c r="AW108" s="74"/>
      <c r="AX108" s="255"/>
      <c r="AY108" s="78"/>
      <c r="AZ108" s="74"/>
      <c r="BA108" s="255"/>
      <c r="BB108" s="78"/>
      <c r="BC108" s="74"/>
      <c r="BD108" s="255"/>
      <c r="BE108" s="78"/>
      <c r="BF108" s="74"/>
      <c r="BG108" s="255"/>
      <c r="BH108" s="78"/>
      <c r="BI108" s="74"/>
      <c r="BJ108" s="255"/>
      <c r="BK108" s="78"/>
      <c r="BL108" s="74"/>
      <c r="BM108" s="255"/>
      <c r="BN108" s="78"/>
      <c r="BO108" s="74"/>
      <c r="BP108" s="255"/>
      <c r="BQ108" s="78"/>
      <c r="BR108" s="74"/>
      <c r="BS108" s="78"/>
      <c r="BT108" s="78"/>
      <c r="BU108" s="74"/>
      <c r="BV108" s="78"/>
      <c r="BW108" s="78"/>
      <c r="BX108" s="74"/>
      <c r="BY108" s="78"/>
      <c r="BZ108" s="78"/>
      <c r="CA108" s="74"/>
      <c r="CB108" s="78"/>
      <c r="CC108" s="78"/>
      <c r="CD108" s="74"/>
      <c r="CE108" s="78"/>
      <c r="CF108" s="78"/>
      <c r="CG108" s="74"/>
      <c r="CH108" s="78"/>
      <c r="CI108" s="78"/>
      <c r="CJ108" s="74"/>
      <c r="CK108" s="78"/>
      <c r="CL108" s="78"/>
      <c r="CM108" s="74"/>
      <c r="CN108" s="255"/>
      <c r="CO108" s="322"/>
      <c r="CP108" s="74"/>
      <c r="CQ108" s="255"/>
      <c r="CR108" s="322"/>
      <c r="CS108" s="74"/>
      <c r="CT108" s="255"/>
      <c r="CU108" s="78"/>
      <c r="CV108" s="74"/>
      <c r="CW108" s="255"/>
      <c r="CX108" s="78"/>
      <c r="CY108" s="74"/>
      <c r="CZ108" s="255"/>
      <c r="DA108" s="78"/>
      <c r="DB108" s="74"/>
      <c r="DC108" s="255"/>
      <c r="DD108" s="78"/>
      <c r="DE108" s="74"/>
      <c r="DF108" s="255"/>
      <c r="DG108" s="78"/>
      <c r="DH108" s="74"/>
      <c r="DI108" s="255"/>
      <c r="DJ108" s="78"/>
      <c r="DK108" s="74"/>
      <c r="DL108" s="255"/>
      <c r="DM108" s="78"/>
      <c r="DN108" s="74"/>
      <c r="DO108" s="255"/>
      <c r="DP108" s="78"/>
      <c r="DQ108" s="74"/>
      <c r="DR108" s="255"/>
      <c r="DS108" s="78"/>
      <c r="DT108" s="74"/>
      <c r="DU108" s="255"/>
      <c r="DV108" s="78"/>
      <c r="DW108" s="74"/>
      <c r="DX108" s="255"/>
      <c r="DY108" s="78"/>
      <c r="DZ108" s="74"/>
      <c r="EA108" s="255"/>
      <c r="EB108" s="78"/>
      <c r="EC108" s="74"/>
      <c r="ED108" s="255"/>
      <c r="EE108" s="78"/>
      <c r="EF108" s="74"/>
      <c r="EG108" s="255"/>
      <c r="EH108" s="78"/>
      <c r="EI108" s="74"/>
      <c r="EJ108" s="255"/>
      <c r="EK108" s="78"/>
      <c r="EL108" s="74"/>
      <c r="EM108" s="255"/>
      <c r="EN108" s="78"/>
      <c r="EO108" s="74"/>
      <c r="EP108" s="255"/>
      <c r="EQ108" s="78"/>
      <c r="ER108" s="74"/>
    </row>
    <row r="109" spans="1:148" s="31" customFormat="1" ht="15.75" x14ac:dyDescent="0.25">
      <c r="A109" s="43" t="s">
        <v>376</v>
      </c>
      <c r="B109" s="94">
        <f t="shared" si="811"/>
        <v>0</v>
      </c>
      <c r="C109" s="94">
        <f t="shared" si="812"/>
        <v>0</v>
      </c>
      <c r="D109" s="78"/>
      <c r="E109" s="94"/>
      <c r="F109" s="94"/>
      <c r="G109" s="94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74"/>
      <c r="W109" s="110"/>
      <c r="X109" s="110"/>
      <c r="Y109" s="74"/>
      <c r="Z109" s="110"/>
      <c r="AA109" s="110"/>
      <c r="AB109" s="74"/>
      <c r="AC109" s="110"/>
      <c r="AD109" s="110"/>
      <c r="AE109" s="74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0"/>
      <c r="AP109" s="110"/>
      <c r="AQ109" s="74"/>
      <c r="AR109" s="110"/>
      <c r="AS109" s="110"/>
      <c r="AT109" s="74"/>
      <c r="AU109" s="110"/>
      <c r="AV109" s="110"/>
      <c r="AW109" s="74"/>
      <c r="AX109" s="110"/>
      <c r="AY109" s="110"/>
      <c r="AZ109" s="74"/>
      <c r="BA109" s="110"/>
      <c r="BB109" s="110"/>
      <c r="BC109" s="74"/>
      <c r="BD109" s="110"/>
      <c r="BE109" s="110"/>
      <c r="BF109" s="74"/>
      <c r="BG109" s="110"/>
      <c r="BH109" s="110"/>
      <c r="BI109" s="74"/>
      <c r="BJ109" s="110"/>
      <c r="BK109" s="110"/>
      <c r="BL109" s="74"/>
      <c r="BM109" s="110"/>
      <c r="BN109" s="110"/>
      <c r="BO109" s="74"/>
      <c r="BP109" s="110"/>
      <c r="BQ109" s="110"/>
      <c r="BR109" s="74"/>
      <c r="BS109" s="113"/>
      <c r="BT109" s="113"/>
      <c r="BU109" s="74"/>
      <c r="BV109" s="113"/>
      <c r="BW109" s="113"/>
      <c r="BX109" s="74"/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74"/>
      <c r="CK109" s="113"/>
      <c r="CL109" s="113"/>
      <c r="CM109" s="74"/>
      <c r="CN109" s="110"/>
      <c r="CO109" s="110"/>
      <c r="CP109" s="74"/>
      <c r="CQ109" s="110"/>
      <c r="CR109" s="110"/>
      <c r="CS109" s="74"/>
      <c r="CT109" s="110"/>
      <c r="CU109" s="110"/>
      <c r="CV109" s="74"/>
      <c r="CW109" s="110"/>
      <c r="CX109" s="110"/>
      <c r="CY109" s="74"/>
      <c r="CZ109" s="110"/>
      <c r="DA109" s="110"/>
      <c r="DB109" s="74"/>
      <c r="DC109" s="110"/>
      <c r="DD109" s="110"/>
      <c r="DE109" s="74"/>
      <c r="DF109" s="110"/>
      <c r="DG109" s="110"/>
      <c r="DH109" s="74"/>
      <c r="DI109" s="110"/>
      <c r="DJ109" s="110"/>
      <c r="DK109" s="74"/>
      <c r="DL109" s="110"/>
      <c r="DM109" s="110"/>
      <c r="DN109" s="74"/>
      <c r="DO109" s="110"/>
      <c r="DP109" s="110"/>
      <c r="DQ109" s="74"/>
      <c r="DR109" s="110"/>
      <c r="DS109" s="110"/>
      <c r="DT109" s="74"/>
      <c r="DU109" s="110"/>
      <c r="DV109" s="110"/>
      <c r="DW109" s="74"/>
      <c r="DX109" s="110"/>
      <c r="DY109" s="110"/>
      <c r="DZ109" s="74"/>
      <c r="EA109" s="110"/>
      <c r="EB109" s="110"/>
      <c r="EC109" s="74"/>
      <c r="ED109" s="110"/>
      <c r="EE109" s="110"/>
      <c r="EF109" s="74"/>
      <c r="EG109" s="110"/>
      <c r="EH109" s="110"/>
      <c r="EI109" s="74"/>
      <c r="EJ109" s="110"/>
      <c r="EK109" s="110"/>
      <c r="EL109" s="74"/>
      <c r="EM109" s="110"/>
      <c r="EN109" s="110"/>
      <c r="EO109" s="74"/>
      <c r="EP109" s="110"/>
      <c r="EQ109" s="110"/>
      <c r="ER109" s="74"/>
    </row>
    <row r="110" spans="1:148" s="31" customFormat="1" ht="15.75" x14ac:dyDescent="0.25">
      <c r="A110" s="43" t="s">
        <v>377</v>
      </c>
      <c r="B110" s="94">
        <f t="shared" si="811"/>
        <v>0</v>
      </c>
      <c r="C110" s="94">
        <f t="shared" si="812"/>
        <v>0</v>
      </c>
      <c r="D110" s="78"/>
      <c r="E110" s="94"/>
      <c r="F110" s="94"/>
      <c r="G110" s="94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74"/>
      <c r="W110" s="110"/>
      <c r="X110" s="110"/>
      <c r="Y110" s="74"/>
      <c r="Z110" s="110"/>
      <c r="AA110" s="110"/>
      <c r="AB110" s="74"/>
      <c r="AC110" s="110"/>
      <c r="AD110" s="110"/>
      <c r="AE110" s="74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0"/>
      <c r="AP110" s="110"/>
      <c r="AQ110" s="74"/>
      <c r="AR110" s="110"/>
      <c r="AS110" s="110"/>
      <c r="AT110" s="74"/>
      <c r="AU110" s="110"/>
      <c r="AV110" s="110"/>
      <c r="AW110" s="74"/>
      <c r="AX110" s="110"/>
      <c r="AY110" s="110"/>
      <c r="AZ110" s="74"/>
      <c r="BA110" s="110"/>
      <c r="BB110" s="110"/>
      <c r="BC110" s="74"/>
      <c r="BD110" s="110"/>
      <c r="BE110" s="110"/>
      <c r="BF110" s="74"/>
      <c r="BG110" s="110"/>
      <c r="BH110" s="110"/>
      <c r="BI110" s="74"/>
      <c r="BJ110" s="110"/>
      <c r="BK110" s="110"/>
      <c r="BL110" s="74"/>
      <c r="BM110" s="110"/>
      <c r="BN110" s="110"/>
      <c r="BO110" s="74"/>
      <c r="BP110" s="110"/>
      <c r="BQ110" s="110"/>
      <c r="BR110" s="74"/>
      <c r="BS110" s="113"/>
      <c r="BT110" s="113"/>
      <c r="BU110" s="74"/>
      <c r="BV110" s="113"/>
      <c r="BW110" s="113"/>
      <c r="BX110" s="74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74"/>
      <c r="CK110" s="113"/>
      <c r="CL110" s="113"/>
      <c r="CM110" s="74"/>
      <c r="CN110" s="110"/>
      <c r="CO110" s="110"/>
      <c r="CP110" s="74"/>
      <c r="CQ110" s="110"/>
      <c r="CR110" s="110"/>
      <c r="CS110" s="74"/>
      <c r="CT110" s="110"/>
      <c r="CU110" s="110"/>
      <c r="CV110" s="74"/>
      <c r="CW110" s="110"/>
      <c r="CX110" s="110"/>
      <c r="CY110" s="74"/>
      <c r="CZ110" s="110"/>
      <c r="DA110" s="110"/>
      <c r="DB110" s="74"/>
      <c r="DC110" s="110"/>
      <c r="DD110" s="110"/>
      <c r="DE110" s="74"/>
      <c r="DF110" s="110"/>
      <c r="DG110" s="110"/>
      <c r="DH110" s="74"/>
      <c r="DI110" s="110"/>
      <c r="DJ110" s="110"/>
      <c r="DK110" s="74"/>
      <c r="DL110" s="110"/>
      <c r="DM110" s="110"/>
      <c r="DN110" s="74"/>
      <c r="DO110" s="110"/>
      <c r="DP110" s="110"/>
      <c r="DQ110" s="74"/>
      <c r="DR110" s="110"/>
      <c r="DS110" s="110"/>
      <c r="DT110" s="74"/>
      <c r="DU110" s="110"/>
      <c r="DV110" s="110"/>
      <c r="DW110" s="74"/>
      <c r="DX110" s="110"/>
      <c r="DY110" s="110"/>
      <c r="DZ110" s="74"/>
      <c r="EA110" s="110"/>
      <c r="EB110" s="110"/>
      <c r="EC110" s="74"/>
      <c r="ED110" s="110"/>
      <c r="EE110" s="110"/>
      <c r="EF110" s="74"/>
      <c r="EG110" s="110"/>
      <c r="EH110" s="110"/>
      <c r="EI110" s="74"/>
      <c r="EJ110" s="110"/>
      <c r="EK110" s="110"/>
      <c r="EL110" s="74"/>
      <c r="EM110" s="110"/>
      <c r="EN110" s="110"/>
      <c r="EO110" s="74"/>
      <c r="EP110" s="110"/>
      <c r="EQ110" s="110"/>
      <c r="ER110" s="74"/>
    </row>
    <row r="111" spans="1:148" s="31" customFormat="1" ht="15.75" x14ac:dyDescent="0.25">
      <c r="A111" s="43" t="s">
        <v>378</v>
      </c>
      <c r="B111" s="94">
        <f t="shared" si="811"/>
        <v>0</v>
      </c>
      <c r="C111" s="94">
        <f t="shared" si="812"/>
        <v>0</v>
      </c>
      <c r="D111" s="78"/>
      <c r="E111" s="94"/>
      <c r="F111" s="94"/>
      <c r="G111" s="94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74"/>
      <c r="W111" s="110"/>
      <c r="X111" s="110"/>
      <c r="Y111" s="74"/>
      <c r="Z111" s="110"/>
      <c r="AA111" s="110"/>
      <c r="AB111" s="74"/>
      <c r="AC111" s="110"/>
      <c r="AD111" s="110"/>
      <c r="AE111" s="74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0"/>
      <c r="AP111" s="110"/>
      <c r="AQ111" s="74"/>
      <c r="AR111" s="110"/>
      <c r="AS111" s="110"/>
      <c r="AT111" s="74"/>
      <c r="AU111" s="110"/>
      <c r="AV111" s="110"/>
      <c r="AW111" s="74"/>
      <c r="AX111" s="110"/>
      <c r="AY111" s="110"/>
      <c r="AZ111" s="74"/>
      <c r="BA111" s="110"/>
      <c r="BB111" s="110"/>
      <c r="BC111" s="74"/>
      <c r="BD111" s="110"/>
      <c r="BE111" s="110"/>
      <c r="BF111" s="74"/>
      <c r="BG111" s="110"/>
      <c r="BH111" s="110"/>
      <c r="BI111" s="74"/>
      <c r="BJ111" s="110"/>
      <c r="BK111" s="110"/>
      <c r="BL111" s="74"/>
      <c r="BM111" s="110"/>
      <c r="BN111" s="110"/>
      <c r="BO111" s="74"/>
      <c r="BP111" s="110"/>
      <c r="BQ111" s="110"/>
      <c r="BR111" s="74"/>
      <c r="BS111" s="113"/>
      <c r="BT111" s="113"/>
      <c r="BU111" s="74"/>
      <c r="BV111" s="113"/>
      <c r="BW111" s="113"/>
      <c r="BX111" s="74"/>
      <c r="BY111" s="113"/>
      <c r="BZ111" s="113"/>
      <c r="CA111" s="113"/>
      <c r="CB111" s="113"/>
      <c r="CC111" s="113"/>
      <c r="CD111" s="113"/>
      <c r="CE111" s="113"/>
      <c r="CF111" s="113"/>
      <c r="CG111" s="113"/>
      <c r="CH111" s="113"/>
      <c r="CI111" s="113"/>
      <c r="CJ111" s="74"/>
      <c r="CK111" s="113"/>
      <c r="CL111" s="113"/>
      <c r="CM111" s="74"/>
      <c r="CN111" s="110"/>
      <c r="CO111" s="110"/>
      <c r="CP111" s="74"/>
      <c r="CQ111" s="110"/>
      <c r="CR111" s="110"/>
      <c r="CS111" s="74"/>
      <c r="CT111" s="110"/>
      <c r="CU111" s="110"/>
      <c r="CV111" s="74"/>
      <c r="CW111" s="110"/>
      <c r="CX111" s="110"/>
      <c r="CY111" s="74"/>
      <c r="CZ111" s="110"/>
      <c r="DA111" s="110"/>
      <c r="DB111" s="74"/>
      <c r="DC111" s="110"/>
      <c r="DD111" s="110"/>
      <c r="DE111" s="74"/>
      <c r="DF111" s="110"/>
      <c r="DG111" s="110"/>
      <c r="DH111" s="74"/>
      <c r="DI111" s="110"/>
      <c r="DJ111" s="110"/>
      <c r="DK111" s="74"/>
      <c r="DL111" s="110"/>
      <c r="DM111" s="110"/>
      <c r="DN111" s="74"/>
      <c r="DO111" s="110"/>
      <c r="DP111" s="110"/>
      <c r="DQ111" s="74"/>
      <c r="DR111" s="110"/>
      <c r="DS111" s="110"/>
      <c r="DT111" s="74"/>
      <c r="DU111" s="110"/>
      <c r="DV111" s="110"/>
      <c r="DW111" s="74"/>
      <c r="DX111" s="110"/>
      <c r="DY111" s="110"/>
      <c r="DZ111" s="74"/>
      <c r="EA111" s="110"/>
      <c r="EB111" s="110"/>
      <c r="EC111" s="74"/>
      <c r="ED111" s="110"/>
      <c r="EE111" s="110"/>
      <c r="EF111" s="74"/>
      <c r="EG111" s="110"/>
      <c r="EH111" s="110"/>
      <c r="EI111" s="74"/>
      <c r="EJ111" s="110"/>
      <c r="EK111" s="110"/>
      <c r="EL111" s="74"/>
      <c r="EM111" s="110"/>
      <c r="EN111" s="110"/>
      <c r="EO111" s="74"/>
      <c r="EP111" s="110"/>
      <c r="EQ111" s="110"/>
      <c r="ER111" s="74"/>
    </row>
    <row r="112" spans="1:148" s="31" customFormat="1" ht="15.75" x14ac:dyDescent="0.25">
      <c r="A112" s="43" t="s">
        <v>379</v>
      </c>
      <c r="B112" s="94">
        <f t="shared" si="811"/>
        <v>0</v>
      </c>
      <c r="C112" s="94">
        <f t="shared" si="812"/>
        <v>0</v>
      </c>
      <c r="D112" s="78"/>
      <c r="E112" s="94"/>
      <c r="F112" s="94"/>
      <c r="G112" s="94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74"/>
      <c r="W112" s="110"/>
      <c r="X112" s="110"/>
      <c r="Y112" s="74"/>
      <c r="Z112" s="110"/>
      <c r="AA112" s="110"/>
      <c r="AB112" s="74"/>
      <c r="AC112" s="110"/>
      <c r="AD112" s="110"/>
      <c r="AE112" s="74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0"/>
      <c r="AP112" s="110"/>
      <c r="AQ112" s="74"/>
      <c r="AR112" s="110"/>
      <c r="AS112" s="110"/>
      <c r="AT112" s="74"/>
      <c r="AU112" s="110"/>
      <c r="AV112" s="110"/>
      <c r="AW112" s="74"/>
      <c r="AX112" s="110"/>
      <c r="AY112" s="110"/>
      <c r="AZ112" s="74"/>
      <c r="BA112" s="110"/>
      <c r="BB112" s="110"/>
      <c r="BC112" s="74"/>
      <c r="BD112" s="110"/>
      <c r="BE112" s="110"/>
      <c r="BF112" s="74"/>
      <c r="BG112" s="110"/>
      <c r="BH112" s="110"/>
      <c r="BI112" s="74"/>
      <c r="BJ112" s="110"/>
      <c r="BK112" s="110"/>
      <c r="BL112" s="74"/>
      <c r="BM112" s="110"/>
      <c r="BN112" s="110"/>
      <c r="BO112" s="74"/>
      <c r="BP112" s="110"/>
      <c r="BQ112" s="110"/>
      <c r="BR112" s="74"/>
      <c r="BS112" s="113"/>
      <c r="BT112" s="113"/>
      <c r="BU112" s="74"/>
      <c r="BV112" s="113"/>
      <c r="BW112" s="113"/>
      <c r="BX112" s="74"/>
      <c r="BY112" s="113"/>
      <c r="BZ112" s="113"/>
      <c r="CA112" s="113"/>
      <c r="CB112" s="113"/>
      <c r="CC112" s="113"/>
      <c r="CD112" s="113"/>
      <c r="CE112" s="113"/>
      <c r="CF112" s="113"/>
      <c r="CG112" s="113"/>
      <c r="CH112" s="113"/>
      <c r="CI112" s="113"/>
      <c r="CJ112" s="74"/>
      <c r="CK112" s="113"/>
      <c r="CL112" s="113"/>
      <c r="CM112" s="74"/>
      <c r="CN112" s="110"/>
      <c r="CO112" s="110"/>
      <c r="CP112" s="74"/>
      <c r="CQ112" s="110"/>
      <c r="CR112" s="110"/>
      <c r="CS112" s="74"/>
      <c r="CT112" s="110"/>
      <c r="CU112" s="110"/>
      <c r="CV112" s="74"/>
      <c r="CW112" s="110"/>
      <c r="CX112" s="110"/>
      <c r="CY112" s="74"/>
      <c r="CZ112" s="110"/>
      <c r="DA112" s="110"/>
      <c r="DB112" s="74"/>
      <c r="DC112" s="110"/>
      <c r="DD112" s="110"/>
      <c r="DE112" s="74"/>
      <c r="DF112" s="110"/>
      <c r="DG112" s="110"/>
      <c r="DH112" s="74"/>
      <c r="DI112" s="110"/>
      <c r="DJ112" s="110"/>
      <c r="DK112" s="74"/>
      <c r="DL112" s="110"/>
      <c r="DM112" s="110"/>
      <c r="DN112" s="74"/>
      <c r="DO112" s="110"/>
      <c r="DP112" s="110"/>
      <c r="DQ112" s="74"/>
      <c r="DR112" s="110"/>
      <c r="DS112" s="110"/>
      <c r="DT112" s="74"/>
      <c r="DU112" s="110"/>
      <c r="DV112" s="110"/>
      <c r="DW112" s="74"/>
      <c r="DX112" s="110"/>
      <c r="DY112" s="110"/>
      <c r="DZ112" s="74"/>
      <c r="EA112" s="110"/>
      <c r="EB112" s="110"/>
      <c r="EC112" s="74"/>
      <c r="ED112" s="110"/>
      <c r="EE112" s="110"/>
      <c r="EF112" s="74"/>
      <c r="EG112" s="110"/>
      <c r="EH112" s="110"/>
      <c r="EI112" s="74"/>
      <c r="EJ112" s="110"/>
      <c r="EK112" s="110"/>
      <c r="EL112" s="74"/>
      <c r="EM112" s="110"/>
      <c r="EN112" s="110"/>
      <c r="EO112" s="74"/>
      <c r="EP112" s="110"/>
      <c r="EQ112" s="110"/>
      <c r="ER112" s="74"/>
    </row>
    <row r="113" spans="1:148" s="31" customFormat="1" ht="15.75" x14ac:dyDescent="0.25">
      <c r="A113" s="43" t="s">
        <v>380</v>
      </c>
      <c r="B113" s="94">
        <f t="shared" si="811"/>
        <v>0</v>
      </c>
      <c r="C113" s="94">
        <f t="shared" si="812"/>
        <v>0</v>
      </c>
      <c r="D113" s="78"/>
      <c r="E113" s="94"/>
      <c r="F113" s="94"/>
      <c r="G113" s="94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74"/>
      <c r="W113" s="110"/>
      <c r="X113" s="110"/>
      <c r="Y113" s="74"/>
      <c r="Z113" s="110"/>
      <c r="AA113" s="110"/>
      <c r="AB113" s="74"/>
      <c r="AC113" s="110"/>
      <c r="AD113" s="110"/>
      <c r="AE113" s="74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110"/>
      <c r="AP113" s="110"/>
      <c r="AQ113" s="74"/>
      <c r="AR113" s="110"/>
      <c r="AS113" s="110"/>
      <c r="AT113" s="74"/>
      <c r="AU113" s="110"/>
      <c r="AV113" s="110"/>
      <c r="AW113" s="74"/>
      <c r="AX113" s="110"/>
      <c r="AY113" s="110"/>
      <c r="AZ113" s="74"/>
      <c r="BA113" s="110"/>
      <c r="BB113" s="110"/>
      <c r="BC113" s="74"/>
      <c r="BD113" s="110"/>
      <c r="BE113" s="110"/>
      <c r="BF113" s="74"/>
      <c r="BG113" s="110"/>
      <c r="BH113" s="110"/>
      <c r="BI113" s="74"/>
      <c r="BJ113" s="110"/>
      <c r="BK113" s="110"/>
      <c r="BL113" s="74"/>
      <c r="BM113" s="110"/>
      <c r="BN113" s="110"/>
      <c r="BO113" s="74"/>
      <c r="BP113" s="110"/>
      <c r="BQ113" s="110"/>
      <c r="BR113" s="74"/>
      <c r="BS113" s="113"/>
      <c r="BT113" s="113"/>
      <c r="BU113" s="74"/>
      <c r="BV113" s="113"/>
      <c r="BW113" s="113"/>
      <c r="BX113" s="74"/>
      <c r="BY113" s="113"/>
      <c r="BZ113" s="113"/>
      <c r="CA113" s="113"/>
      <c r="CB113" s="113"/>
      <c r="CC113" s="113"/>
      <c r="CD113" s="113"/>
      <c r="CE113" s="113"/>
      <c r="CF113" s="113"/>
      <c r="CG113" s="113"/>
      <c r="CH113" s="113"/>
      <c r="CI113" s="113"/>
      <c r="CJ113" s="74"/>
      <c r="CK113" s="113"/>
      <c r="CL113" s="113"/>
      <c r="CM113" s="74"/>
      <c r="CN113" s="110"/>
      <c r="CO113" s="110"/>
      <c r="CP113" s="74"/>
      <c r="CQ113" s="110"/>
      <c r="CR113" s="110"/>
      <c r="CS113" s="74"/>
      <c r="CT113" s="110"/>
      <c r="CU113" s="110"/>
      <c r="CV113" s="74"/>
      <c r="CW113" s="110"/>
      <c r="CX113" s="110"/>
      <c r="CY113" s="74"/>
      <c r="CZ113" s="110"/>
      <c r="DA113" s="110"/>
      <c r="DB113" s="74"/>
      <c r="DC113" s="110"/>
      <c r="DD113" s="110"/>
      <c r="DE113" s="74"/>
      <c r="DF113" s="110"/>
      <c r="DG113" s="110"/>
      <c r="DH113" s="74"/>
      <c r="DI113" s="110"/>
      <c r="DJ113" s="110"/>
      <c r="DK113" s="74"/>
      <c r="DL113" s="110"/>
      <c r="DM113" s="110"/>
      <c r="DN113" s="74"/>
      <c r="DO113" s="110"/>
      <c r="DP113" s="110"/>
      <c r="DQ113" s="74"/>
      <c r="DR113" s="110"/>
      <c r="DS113" s="110"/>
      <c r="DT113" s="74"/>
      <c r="DU113" s="110"/>
      <c r="DV113" s="110"/>
      <c r="DW113" s="74"/>
      <c r="DX113" s="110"/>
      <c r="DY113" s="110"/>
      <c r="DZ113" s="74"/>
      <c r="EA113" s="110"/>
      <c r="EB113" s="110"/>
      <c r="EC113" s="74"/>
      <c r="ED113" s="110"/>
      <c r="EE113" s="110"/>
      <c r="EF113" s="74"/>
      <c r="EG113" s="110"/>
      <c r="EH113" s="110"/>
      <c r="EI113" s="74"/>
      <c r="EJ113" s="110"/>
      <c r="EK113" s="110"/>
      <c r="EL113" s="74"/>
      <c r="EM113" s="110"/>
      <c r="EN113" s="110"/>
      <c r="EO113" s="74"/>
      <c r="EP113" s="110"/>
      <c r="EQ113" s="110"/>
      <c r="ER113" s="74"/>
    </row>
    <row r="114" spans="1:148" s="31" customFormat="1" ht="15.75" x14ac:dyDescent="0.25">
      <c r="A114" s="43" t="s">
        <v>381</v>
      </c>
      <c r="B114" s="94">
        <f t="shared" si="811"/>
        <v>0</v>
      </c>
      <c r="C114" s="94">
        <f t="shared" si="812"/>
        <v>0</v>
      </c>
      <c r="D114" s="78"/>
      <c r="E114" s="94"/>
      <c r="F114" s="94"/>
      <c r="G114" s="94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74"/>
      <c r="W114" s="110"/>
      <c r="X114" s="110"/>
      <c r="Y114" s="74"/>
      <c r="Z114" s="110"/>
      <c r="AA114" s="110"/>
      <c r="AB114" s="74"/>
      <c r="AC114" s="110"/>
      <c r="AD114" s="110"/>
      <c r="AE114" s="74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110"/>
      <c r="AP114" s="110"/>
      <c r="AQ114" s="74"/>
      <c r="AR114" s="110"/>
      <c r="AS114" s="110"/>
      <c r="AT114" s="74"/>
      <c r="AU114" s="110"/>
      <c r="AV114" s="110"/>
      <c r="AW114" s="74"/>
      <c r="AX114" s="110"/>
      <c r="AY114" s="110"/>
      <c r="AZ114" s="74"/>
      <c r="BA114" s="110"/>
      <c r="BB114" s="110"/>
      <c r="BC114" s="74"/>
      <c r="BD114" s="110"/>
      <c r="BE114" s="110"/>
      <c r="BF114" s="74"/>
      <c r="BG114" s="110"/>
      <c r="BH114" s="110"/>
      <c r="BI114" s="74"/>
      <c r="BJ114" s="110"/>
      <c r="BK114" s="110"/>
      <c r="BL114" s="74"/>
      <c r="BM114" s="110"/>
      <c r="BN114" s="110"/>
      <c r="BO114" s="74"/>
      <c r="BP114" s="110"/>
      <c r="BQ114" s="110"/>
      <c r="BR114" s="74"/>
      <c r="BS114" s="113"/>
      <c r="BT114" s="113"/>
      <c r="BU114" s="74"/>
      <c r="BV114" s="113"/>
      <c r="BW114" s="113"/>
      <c r="BX114" s="74"/>
      <c r="BY114" s="113"/>
      <c r="BZ114" s="113"/>
      <c r="CA114" s="113"/>
      <c r="CB114" s="113"/>
      <c r="CC114" s="113"/>
      <c r="CD114" s="113"/>
      <c r="CE114" s="113"/>
      <c r="CF114" s="113"/>
      <c r="CG114" s="113"/>
      <c r="CH114" s="113"/>
      <c r="CI114" s="113"/>
      <c r="CJ114" s="74"/>
      <c r="CK114" s="113"/>
      <c r="CL114" s="113"/>
      <c r="CM114" s="74"/>
      <c r="CN114" s="110"/>
      <c r="CO114" s="110"/>
      <c r="CP114" s="74"/>
      <c r="CQ114" s="110"/>
      <c r="CR114" s="110"/>
      <c r="CS114" s="74"/>
      <c r="CT114" s="110"/>
      <c r="CU114" s="110"/>
      <c r="CV114" s="74"/>
      <c r="CW114" s="110"/>
      <c r="CX114" s="110"/>
      <c r="CY114" s="74"/>
      <c r="CZ114" s="110"/>
      <c r="DA114" s="110"/>
      <c r="DB114" s="74"/>
      <c r="DC114" s="110"/>
      <c r="DD114" s="110"/>
      <c r="DE114" s="74"/>
      <c r="DF114" s="110"/>
      <c r="DG114" s="110"/>
      <c r="DH114" s="74"/>
      <c r="DI114" s="110"/>
      <c r="DJ114" s="110"/>
      <c r="DK114" s="74"/>
      <c r="DL114" s="110"/>
      <c r="DM114" s="110"/>
      <c r="DN114" s="74"/>
      <c r="DO114" s="110"/>
      <c r="DP114" s="110"/>
      <c r="DQ114" s="74"/>
      <c r="DR114" s="110"/>
      <c r="DS114" s="110"/>
      <c r="DT114" s="74"/>
      <c r="DU114" s="110"/>
      <c r="DV114" s="110"/>
      <c r="DW114" s="74"/>
      <c r="DX114" s="110"/>
      <c r="DY114" s="110"/>
      <c r="DZ114" s="74"/>
      <c r="EA114" s="110"/>
      <c r="EB114" s="110"/>
      <c r="EC114" s="74"/>
      <c r="ED114" s="110"/>
      <c r="EE114" s="110"/>
      <c r="EF114" s="74"/>
      <c r="EG114" s="110"/>
      <c r="EH114" s="110"/>
      <c r="EI114" s="74"/>
      <c r="EJ114" s="110"/>
      <c r="EK114" s="110"/>
      <c r="EL114" s="74"/>
      <c r="EM114" s="110"/>
      <c r="EN114" s="110"/>
      <c r="EO114" s="74"/>
      <c r="EP114" s="110"/>
      <c r="EQ114" s="110"/>
      <c r="ER114" s="74"/>
    </row>
    <row r="115" spans="1:148" s="31" customFormat="1" ht="15.75" x14ac:dyDescent="0.25">
      <c r="A115" s="43" t="s">
        <v>285</v>
      </c>
      <c r="B115" s="94">
        <f t="shared" si="811"/>
        <v>0</v>
      </c>
      <c r="C115" s="94">
        <f t="shared" si="812"/>
        <v>0</v>
      </c>
      <c r="D115" s="78"/>
      <c r="E115" s="94"/>
      <c r="F115" s="94"/>
      <c r="G115" s="94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74"/>
      <c r="W115" s="110"/>
      <c r="X115" s="110"/>
      <c r="Y115" s="74"/>
      <c r="Z115" s="110"/>
      <c r="AA115" s="110"/>
      <c r="AB115" s="74"/>
      <c r="AC115" s="110"/>
      <c r="AD115" s="110"/>
      <c r="AE115" s="74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0"/>
      <c r="AP115" s="110"/>
      <c r="AQ115" s="74"/>
      <c r="AR115" s="110"/>
      <c r="AS115" s="110"/>
      <c r="AT115" s="74"/>
      <c r="AU115" s="110"/>
      <c r="AV115" s="110"/>
      <c r="AW115" s="74"/>
      <c r="AX115" s="110"/>
      <c r="AY115" s="110"/>
      <c r="AZ115" s="74"/>
      <c r="BA115" s="110"/>
      <c r="BB115" s="110"/>
      <c r="BC115" s="74"/>
      <c r="BD115" s="110"/>
      <c r="BE115" s="110"/>
      <c r="BF115" s="74"/>
      <c r="BG115" s="110"/>
      <c r="BH115" s="110"/>
      <c r="BI115" s="74"/>
      <c r="BJ115" s="110"/>
      <c r="BK115" s="110"/>
      <c r="BL115" s="74"/>
      <c r="BM115" s="110"/>
      <c r="BN115" s="110"/>
      <c r="BO115" s="74"/>
      <c r="BP115" s="110"/>
      <c r="BQ115" s="110"/>
      <c r="BR115" s="74"/>
      <c r="BS115" s="113"/>
      <c r="BT115" s="113"/>
      <c r="BU115" s="74"/>
      <c r="BV115" s="113"/>
      <c r="BW115" s="113"/>
      <c r="BX115" s="74"/>
      <c r="BY115" s="113"/>
      <c r="BZ115" s="113"/>
      <c r="CA115" s="113"/>
      <c r="CB115" s="113"/>
      <c r="CC115" s="113"/>
      <c r="CD115" s="113"/>
      <c r="CE115" s="113"/>
      <c r="CF115" s="113"/>
      <c r="CG115" s="113"/>
      <c r="CH115" s="113"/>
      <c r="CI115" s="113"/>
      <c r="CJ115" s="74"/>
      <c r="CK115" s="113"/>
      <c r="CL115" s="113"/>
      <c r="CM115" s="74"/>
      <c r="CN115" s="110"/>
      <c r="CO115" s="110"/>
      <c r="CP115" s="74"/>
      <c r="CQ115" s="110"/>
      <c r="CR115" s="110"/>
      <c r="CS115" s="74"/>
      <c r="CT115" s="110"/>
      <c r="CU115" s="110"/>
      <c r="CV115" s="74"/>
      <c r="CW115" s="110"/>
      <c r="CX115" s="110"/>
      <c r="CY115" s="74"/>
      <c r="CZ115" s="110"/>
      <c r="DA115" s="110"/>
      <c r="DB115" s="74"/>
      <c r="DC115" s="110"/>
      <c r="DD115" s="110"/>
      <c r="DE115" s="74"/>
      <c r="DF115" s="110"/>
      <c r="DG115" s="110"/>
      <c r="DH115" s="74"/>
      <c r="DI115" s="110"/>
      <c r="DJ115" s="110"/>
      <c r="DK115" s="74"/>
      <c r="DL115" s="110"/>
      <c r="DM115" s="110"/>
      <c r="DN115" s="74"/>
      <c r="DO115" s="110"/>
      <c r="DP115" s="110"/>
      <c r="DQ115" s="74"/>
      <c r="DR115" s="110"/>
      <c r="DS115" s="110"/>
      <c r="DT115" s="74"/>
      <c r="DU115" s="110"/>
      <c r="DV115" s="110"/>
      <c r="DW115" s="74"/>
      <c r="DX115" s="110"/>
      <c r="DY115" s="110"/>
      <c r="DZ115" s="74"/>
      <c r="EA115" s="110"/>
      <c r="EB115" s="110"/>
      <c r="EC115" s="74"/>
      <c r="ED115" s="110"/>
      <c r="EE115" s="110"/>
      <c r="EF115" s="74"/>
      <c r="EG115" s="110"/>
      <c r="EH115" s="110"/>
      <c r="EI115" s="74"/>
      <c r="EJ115" s="110"/>
      <c r="EK115" s="110"/>
      <c r="EL115" s="74"/>
      <c r="EM115" s="110"/>
      <c r="EN115" s="110"/>
      <c r="EO115" s="74"/>
      <c r="EP115" s="110"/>
      <c r="EQ115" s="110"/>
      <c r="ER115" s="74"/>
    </row>
    <row r="116" spans="1:148" s="31" customFormat="1" ht="15.75" x14ac:dyDescent="0.25">
      <c r="A116" s="43" t="s">
        <v>382</v>
      </c>
      <c r="B116" s="94">
        <f t="shared" si="811"/>
        <v>0</v>
      </c>
      <c r="C116" s="94">
        <f t="shared" si="812"/>
        <v>0</v>
      </c>
      <c r="D116" s="78"/>
      <c r="E116" s="94"/>
      <c r="F116" s="94"/>
      <c r="G116" s="94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74"/>
      <c r="W116" s="110"/>
      <c r="X116" s="110"/>
      <c r="Y116" s="74"/>
      <c r="Z116" s="110"/>
      <c r="AA116" s="110"/>
      <c r="AB116" s="74"/>
      <c r="AC116" s="110"/>
      <c r="AD116" s="110"/>
      <c r="AE116" s="74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110"/>
      <c r="AP116" s="110"/>
      <c r="AQ116" s="74"/>
      <c r="AR116" s="110"/>
      <c r="AS116" s="110"/>
      <c r="AT116" s="74"/>
      <c r="AU116" s="110"/>
      <c r="AV116" s="110"/>
      <c r="AW116" s="74"/>
      <c r="AX116" s="110"/>
      <c r="AY116" s="110"/>
      <c r="AZ116" s="74"/>
      <c r="BA116" s="110"/>
      <c r="BB116" s="110"/>
      <c r="BC116" s="74"/>
      <c r="BD116" s="110"/>
      <c r="BE116" s="110"/>
      <c r="BF116" s="74"/>
      <c r="BG116" s="110"/>
      <c r="BH116" s="110"/>
      <c r="BI116" s="74"/>
      <c r="BJ116" s="110"/>
      <c r="BK116" s="110"/>
      <c r="BL116" s="74"/>
      <c r="BM116" s="110"/>
      <c r="BN116" s="110"/>
      <c r="BO116" s="74"/>
      <c r="BP116" s="110"/>
      <c r="BQ116" s="110"/>
      <c r="BR116" s="74"/>
      <c r="BS116" s="113"/>
      <c r="BT116" s="113"/>
      <c r="BU116" s="74"/>
      <c r="BV116" s="113"/>
      <c r="BW116" s="113"/>
      <c r="BX116" s="74"/>
      <c r="BY116" s="113"/>
      <c r="BZ116" s="113"/>
      <c r="CA116" s="113"/>
      <c r="CB116" s="113"/>
      <c r="CC116" s="113"/>
      <c r="CD116" s="113"/>
      <c r="CE116" s="113"/>
      <c r="CF116" s="113"/>
      <c r="CG116" s="113"/>
      <c r="CH116" s="113"/>
      <c r="CI116" s="113"/>
      <c r="CJ116" s="74"/>
      <c r="CK116" s="113"/>
      <c r="CL116" s="113"/>
      <c r="CM116" s="74"/>
      <c r="CN116" s="110"/>
      <c r="CO116" s="110"/>
      <c r="CP116" s="74"/>
      <c r="CQ116" s="110"/>
      <c r="CR116" s="110"/>
      <c r="CS116" s="74"/>
      <c r="CT116" s="110"/>
      <c r="CU116" s="110"/>
      <c r="CV116" s="74"/>
      <c r="CW116" s="110"/>
      <c r="CX116" s="110"/>
      <c r="CY116" s="74"/>
      <c r="CZ116" s="110"/>
      <c r="DA116" s="110"/>
      <c r="DB116" s="74"/>
      <c r="DC116" s="110"/>
      <c r="DD116" s="110"/>
      <c r="DE116" s="74"/>
      <c r="DF116" s="110"/>
      <c r="DG116" s="110"/>
      <c r="DH116" s="74"/>
      <c r="DI116" s="110"/>
      <c r="DJ116" s="110"/>
      <c r="DK116" s="74"/>
      <c r="DL116" s="110"/>
      <c r="DM116" s="110"/>
      <c r="DN116" s="74"/>
      <c r="DO116" s="110"/>
      <c r="DP116" s="110"/>
      <c r="DQ116" s="74"/>
      <c r="DR116" s="110"/>
      <c r="DS116" s="110"/>
      <c r="DT116" s="74"/>
      <c r="DU116" s="110"/>
      <c r="DV116" s="110"/>
      <c r="DW116" s="74"/>
      <c r="DX116" s="110"/>
      <c r="DY116" s="110"/>
      <c r="DZ116" s="74"/>
      <c r="EA116" s="110"/>
      <c r="EB116" s="110"/>
      <c r="EC116" s="74"/>
      <c r="ED116" s="110"/>
      <c r="EE116" s="110"/>
      <c r="EF116" s="74"/>
      <c r="EG116" s="110"/>
      <c r="EH116" s="110"/>
      <c r="EI116" s="74"/>
      <c r="EJ116" s="110"/>
      <c r="EK116" s="110"/>
      <c r="EL116" s="74"/>
      <c r="EM116" s="110"/>
      <c r="EN116" s="110"/>
      <c r="EO116" s="74"/>
      <c r="EP116" s="110"/>
      <c r="EQ116" s="110"/>
      <c r="ER116" s="74"/>
    </row>
    <row r="117" spans="1:148" s="31" customFormat="1" ht="15.75" x14ac:dyDescent="0.25">
      <c r="A117" s="43" t="s">
        <v>383</v>
      </c>
      <c r="B117" s="94">
        <f t="shared" si="811"/>
        <v>10000</v>
      </c>
      <c r="C117" s="94">
        <f t="shared" si="812"/>
        <v>0</v>
      </c>
      <c r="D117" s="78">
        <f t="shared" si="46"/>
        <v>0</v>
      </c>
      <c r="E117" s="94"/>
      <c r="F117" s="94"/>
      <c r="G117" s="94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74"/>
      <c r="W117" s="110"/>
      <c r="X117" s="110"/>
      <c r="Y117" s="74"/>
      <c r="Z117" s="110"/>
      <c r="AA117" s="110"/>
      <c r="AB117" s="74"/>
      <c r="AC117" s="110"/>
      <c r="AD117" s="110"/>
      <c r="AE117" s="74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0"/>
      <c r="AP117" s="110"/>
      <c r="AQ117" s="74"/>
      <c r="AR117" s="110"/>
      <c r="AS117" s="110"/>
      <c r="AT117" s="74"/>
      <c r="AU117" s="110"/>
      <c r="AV117" s="110"/>
      <c r="AW117" s="74"/>
      <c r="AX117" s="110"/>
      <c r="AY117" s="110"/>
      <c r="AZ117" s="74"/>
      <c r="BA117" s="110"/>
      <c r="BB117" s="110"/>
      <c r="BC117" s="74"/>
      <c r="BD117" s="110"/>
      <c r="BE117" s="110"/>
      <c r="BF117" s="74"/>
      <c r="BG117" s="110"/>
      <c r="BH117" s="110"/>
      <c r="BI117" s="74"/>
      <c r="BJ117" s="110"/>
      <c r="BK117" s="110"/>
      <c r="BL117" s="74"/>
      <c r="BM117" s="110"/>
      <c r="BN117" s="110"/>
      <c r="BO117" s="74"/>
      <c r="BP117" s="110"/>
      <c r="BQ117" s="110"/>
      <c r="BR117" s="74"/>
      <c r="BS117" s="74">
        <v>10000</v>
      </c>
      <c r="BT117" s="113"/>
      <c r="BU117" s="74">
        <f t="shared" si="1104"/>
        <v>0</v>
      </c>
      <c r="BV117" s="74"/>
      <c r="BW117" s="113"/>
      <c r="BX117" s="74"/>
      <c r="BY117" s="113"/>
      <c r="BZ117" s="113"/>
      <c r="CA117" s="113"/>
      <c r="CB117" s="113"/>
      <c r="CC117" s="113"/>
      <c r="CD117" s="113"/>
      <c r="CE117" s="113"/>
      <c r="CF117" s="113"/>
      <c r="CG117" s="113"/>
      <c r="CH117" s="74"/>
      <c r="CI117" s="113"/>
      <c r="CJ117" s="74"/>
      <c r="CK117" s="74"/>
      <c r="CL117" s="113"/>
      <c r="CM117" s="74"/>
      <c r="CN117" s="110"/>
      <c r="CO117" s="110"/>
      <c r="CP117" s="74"/>
      <c r="CQ117" s="110"/>
      <c r="CR117" s="110"/>
      <c r="CS117" s="74"/>
      <c r="CT117" s="110"/>
      <c r="CU117" s="110"/>
      <c r="CV117" s="74"/>
      <c r="CW117" s="110"/>
      <c r="CX117" s="110"/>
      <c r="CY117" s="74"/>
      <c r="CZ117" s="110"/>
      <c r="DA117" s="110"/>
      <c r="DB117" s="74"/>
      <c r="DC117" s="110"/>
      <c r="DD117" s="110"/>
      <c r="DE117" s="74"/>
      <c r="DF117" s="110"/>
      <c r="DG117" s="110"/>
      <c r="DH117" s="74"/>
      <c r="DI117" s="110"/>
      <c r="DJ117" s="110"/>
      <c r="DK117" s="74"/>
      <c r="DL117" s="110"/>
      <c r="DM117" s="110"/>
      <c r="DN117" s="74"/>
      <c r="DO117" s="110"/>
      <c r="DP117" s="110"/>
      <c r="DQ117" s="74"/>
      <c r="DR117" s="110"/>
      <c r="DS117" s="110"/>
      <c r="DT117" s="74"/>
      <c r="DU117" s="110"/>
      <c r="DV117" s="110"/>
      <c r="DW117" s="74"/>
      <c r="DX117" s="110"/>
      <c r="DY117" s="110"/>
      <c r="DZ117" s="74"/>
      <c r="EA117" s="110"/>
      <c r="EB117" s="110"/>
      <c r="EC117" s="74"/>
      <c r="ED117" s="110"/>
      <c r="EE117" s="110"/>
      <c r="EF117" s="74"/>
      <c r="EG117" s="110"/>
      <c r="EH117" s="110"/>
      <c r="EI117" s="74"/>
      <c r="EJ117" s="110"/>
      <c r="EK117" s="110"/>
      <c r="EL117" s="74"/>
      <c r="EM117" s="110"/>
      <c r="EN117" s="110"/>
      <c r="EO117" s="74"/>
      <c r="EP117" s="110"/>
      <c r="EQ117" s="110"/>
      <c r="ER117" s="74"/>
    </row>
    <row r="118" spans="1:148" s="31" customFormat="1" ht="15.75" x14ac:dyDescent="0.25">
      <c r="A118" s="43" t="s">
        <v>384</v>
      </c>
      <c r="B118" s="94">
        <f t="shared" si="811"/>
        <v>2252.4108000000001</v>
      </c>
      <c r="C118" s="94">
        <f t="shared" si="812"/>
        <v>2252.4108000000001</v>
      </c>
      <c r="D118" s="78">
        <f t="shared" si="46"/>
        <v>100</v>
      </c>
      <c r="E118" s="94"/>
      <c r="F118" s="94"/>
      <c r="G118" s="94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74"/>
      <c r="W118" s="110"/>
      <c r="X118" s="110"/>
      <c r="Y118" s="74"/>
      <c r="Z118" s="110"/>
      <c r="AA118" s="110"/>
      <c r="AB118" s="74"/>
      <c r="AC118" s="110"/>
      <c r="AD118" s="110"/>
      <c r="AE118" s="74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0"/>
      <c r="AP118" s="110"/>
      <c r="AQ118" s="74"/>
      <c r="AR118" s="110"/>
      <c r="AS118" s="110"/>
      <c r="AT118" s="74"/>
      <c r="AU118" s="110"/>
      <c r="AV118" s="110"/>
      <c r="AW118" s="74"/>
      <c r="AX118" s="110"/>
      <c r="AY118" s="110"/>
      <c r="AZ118" s="74"/>
      <c r="BA118" s="94">
        <v>2252.4108000000001</v>
      </c>
      <c r="BB118" s="94">
        <v>2252.4108000000001</v>
      </c>
      <c r="BC118" s="74">
        <f>BB118/BA118*100</f>
        <v>100</v>
      </c>
      <c r="BD118" s="110"/>
      <c r="BE118" s="110"/>
      <c r="BF118" s="74"/>
      <c r="BG118" s="110"/>
      <c r="BH118" s="110"/>
      <c r="BI118" s="74"/>
      <c r="BJ118" s="110"/>
      <c r="BK118" s="110"/>
      <c r="BL118" s="74"/>
      <c r="BM118" s="110"/>
      <c r="BN118" s="110"/>
      <c r="BO118" s="74"/>
      <c r="BP118" s="110"/>
      <c r="BQ118" s="110"/>
      <c r="BR118" s="74"/>
      <c r="BS118" s="113"/>
      <c r="BT118" s="113"/>
      <c r="BU118" s="74"/>
      <c r="BV118" s="113"/>
      <c r="BW118" s="113"/>
      <c r="BX118" s="74"/>
      <c r="BY118" s="113"/>
      <c r="BZ118" s="113"/>
      <c r="CA118" s="113"/>
      <c r="CB118" s="113"/>
      <c r="CC118" s="113"/>
      <c r="CD118" s="113"/>
      <c r="CE118" s="113"/>
      <c r="CF118" s="113"/>
      <c r="CG118" s="113"/>
      <c r="CH118" s="113"/>
      <c r="CI118" s="113"/>
      <c r="CJ118" s="74"/>
      <c r="CK118" s="113"/>
      <c r="CL118" s="113"/>
      <c r="CM118" s="74"/>
      <c r="CN118" s="110"/>
      <c r="CO118" s="110"/>
      <c r="CP118" s="74"/>
      <c r="CQ118" s="110"/>
      <c r="CR118" s="110"/>
      <c r="CS118" s="74"/>
      <c r="CT118" s="110"/>
      <c r="CU118" s="110"/>
      <c r="CV118" s="74"/>
      <c r="CW118" s="110"/>
      <c r="CX118" s="110"/>
      <c r="CY118" s="74"/>
      <c r="CZ118" s="110"/>
      <c r="DA118" s="110"/>
      <c r="DB118" s="74"/>
      <c r="DC118" s="110"/>
      <c r="DD118" s="110"/>
      <c r="DE118" s="74"/>
      <c r="DF118" s="110"/>
      <c r="DG118" s="110"/>
      <c r="DH118" s="74"/>
      <c r="DI118" s="110"/>
      <c r="DJ118" s="110"/>
      <c r="DK118" s="74"/>
      <c r="DL118" s="110"/>
      <c r="DM118" s="110"/>
      <c r="DN118" s="74"/>
      <c r="DO118" s="110"/>
      <c r="DP118" s="110"/>
      <c r="DQ118" s="74"/>
      <c r="DR118" s="110"/>
      <c r="DS118" s="110"/>
      <c r="DT118" s="74"/>
      <c r="DU118" s="110"/>
      <c r="DV118" s="110"/>
      <c r="DW118" s="74"/>
      <c r="DX118" s="110"/>
      <c r="DY118" s="110"/>
      <c r="DZ118" s="74"/>
      <c r="EA118" s="110"/>
      <c r="EB118" s="110"/>
      <c r="EC118" s="74"/>
      <c r="ED118" s="110"/>
      <c r="EE118" s="110"/>
      <c r="EF118" s="74"/>
      <c r="EG118" s="110"/>
      <c r="EH118" s="110"/>
      <c r="EI118" s="74"/>
      <c r="EJ118" s="110"/>
      <c r="EK118" s="110"/>
      <c r="EL118" s="74"/>
      <c r="EM118" s="110"/>
      <c r="EN118" s="110"/>
      <c r="EO118" s="74"/>
      <c r="EP118" s="110"/>
      <c r="EQ118" s="110"/>
      <c r="ER118" s="74"/>
    </row>
    <row r="119" spans="1:148" s="31" customFormat="1" ht="15.75" x14ac:dyDescent="0.25">
      <c r="A119" s="43" t="s">
        <v>385</v>
      </c>
      <c r="B119" s="94">
        <f t="shared" si="811"/>
        <v>0</v>
      </c>
      <c r="C119" s="94">
        <f t="shared" si="812"/>
        <v>0</v>
      </c>
      <c r="D119" s="94"/>
      <c r="E119" s="94"/>
      <c r="F119" s="94"/>
      <c r="G119" s="94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74"/>
      <c r="W119" s="110"/>
      <c r="X119" s="110"/>
      <c r="Y119" s="74"/>
      <c r="Z119" s="110"/>
      <c r="AA119" s="110"/>
      <c r="AB119" s="74"/>
      <c r="AC119" s="110"/>
      <c r="AD119" s="110"/>
      <c r="AE119" s="74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0"/>
      <c r="AP119" s="110"/>
      <c r="AQ119" s="74"/>
      <c r="AR119" s="110"/>
      <c r="AS119" s="110"/>
      <c r="AT119" s="74"/>
      <c r="AU119" s="110"/>
      <c r="AV119" s="110"/>
      <c r="AW119" s="74"/>
      <c r="AX119" s="110"/>
      <c r="AY119" s="110"/>
      <c r="AZ119" s="74"/>
      <c r="BA119" s="110"/>
      <c r="BB119" s="110"/>
      <c r="BC119" s="74"/>
      <c r="BD119" s="110"/>
      <c r="BE119" s="110"/>
      <c r="BF119" s="74"/>
      <c r="BG119" s="110"/>
      <c r="BH119" s="110"/>
      <c r="BI119" s="74"/>
      <c r="BJ119" s="110"/>
      <c r="BK119" s="110"/>
      <c r="BL119" s="74"/>
      <c r="BM119" s="110"/>
      <c r="BN119" s="110"/>
      <c r="BO119" s="74"/>
      <c r="BP119" s="110"/>
      <c r="BQ119" s="110"/>
      <c r="BR119" s="74"/>
      <c r="BS119" s="113"/>
      <c r="BT119" s="113"/>
      <c r="BU119" s="74"/>
      <c r="BV119" s="113"/>
      <c r="BW119" s="113"/>
      <c r="BX119" s="74"/>
      <c r="BY119" s="113"/>
      <c r="BZ119" s="113"/>
      <c r="CA119" s="113"/>
      <c r="CB119" s="113"/>
      <c r="CC119" s="113"/>
      <c r="CD119" s="113"/>
      <c r="CE119" s="113"/>
      <c r="CF119" s="113"/>
      <c r="CG119" s="113"/>
      <c r="CH119" s="113"/>
      <c r="CI119" s="113"/>
      <c r="CJ119" s="74"/>
      <c r="CK119" s="113"/>
      <c r="CL119" s="113"/>
      <c r="CM119" s="74"/>
      <c r="CN119" s="110"/>
      <c r="CO119" s="110"/>
      <c r="CP119" s="74"/>
      <c r="CQ119" s="110"/>
      <c r="CR119" s="110"/>
      <c r="CS119" s="74"/>
      <c r="CT119" s="110"/>
      <c r="CU119" s="110"/>
      <c r="CV119" s="74"/>
      <c r="CW119" s="110"/>
      <c r="CX119" s="110"/>
      <c r="CY119" s="74"/>
      <c r="CZ119" s="110"/>
      <c r="DA119" s="110"/>
      <c r="DB119" s="74"/>
      <c r="DC119" s="110"/>
      <c r="DD119" s="110"/>
      <c r="DE119" s="74"/>
      <c r="DF119" s="110"/>
      <c r="DG119" s="110"/>
      <c r="DH119" s="74"/>
      <c r="DI119" s="110"/>
      <c r="DJ119" s="110"/>
      <c r="DK119" s="74"/>
      <c r="DL119" s="110"/>
      <c r="DM119" s="110"/>
      <c r="DN119" s="74"/>
      <c r="DO119" s="110"/>
      <c r="DP119" s="110"/>
      <c r="DQ119" s="74"/>
      <c r="DR119" s="110"/>
      <c r="DS119" s="110"/>
      <c r="DT119" s="74"/>
      <c r="DU119" s="110"/>
      <c r="DV119" s="110"/>
      <c r="DW119" s="74"/>
      <c r="DX119" s="110"/>
      <c r="DY119" s="110"/>
      <c r="DZ119" s="74"/>
      <c r="EA119" s="110"/>
      <c r="EB119" s="110"/>
      <c r="EC119" s="74"/>
      <c r="ED119" s="110"/>
      <c r="EE119" s="110"/>
      <c r="EF119" s="74"/>
      <c r="EG119" s="110"/>
      <c r="EH119" s="110"/>
      <c r="EI119" s="74"/>
      <c r="EJ119" s="110"/>
      <c r="EK119" s="110"/>
      <c r="EL119" s="74"/>
      <c r="EM119" s="110"/>
      <c r="EN119" s="110"/>
      <c r="EO119" s="74"/>
      <c r="EP119" s="110"/>
      <c r="EQ119" s="110"/>
      <c r="ER119" s="74"/>
    </row>
    <row r="120" spans="1:148" s="31" customFormat="1" ht="15.75" x14ac:dyDescent="0.25">
      <c r="A120" s="43" t="s">
        <v>386</v>
      </c>
      <c r="B120" s="94">
        <f t="shared" si="811"/>
        <v>0</v>
      </c>
      <c r="C120" s="94">
        <f t="shared" si="812"/>
        <v>0</v>
      </c>
      <c r="D120" s="94"/>
      <c r="E120" s="94"/>
      <c r="F120" s="94"/>
      <c r="G120" s="94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74"/>
      <c r="W120" s="110"/>
      <c r="X120" s="110"/>
      <c r="Y120" s="74"/>
      <c r="Z120" s="110"/>
      <c r="AA120" s="110"/>
      <c r="AB120" s="74"/>
      <c r="AC120" s="110"/>
      <c r="AD120" s="110"/>
      <c r="AE120" s="74"/>
      <c r="AF120" s="113"/>
      <c r="AG120" s="113"/>
      <c r="AH120" s="113"/>
      <c r="AI120" s="113"/>
      <c r="AJ120" s="113"/>
      <c r="AK120" s="113"/>
      <c r="AL120" s="113"/>
      <c r="AM120" s="113"/>
      <c r="AN120" s="113"/>
      <c r="AO120" s="110"/>
      <c r="AP120" s="110"/>
      <c r="AQ120" s="74"/>
      <c r="AR120" s="110"/>
      <c r="AS120" s="110"/>
      <c r="AT120" s="74"/>
      <c r="AU120" s="110"/>
      <c r="AV120" s="110"/>
      <c r="AW120" s="74"/>
      <c r="AX120" s="110"/>
      <c r="AY120" s="110"/>
      <c r="AZ120" s="74"/>
      <c r="BA120" s="110"/>
      <c r="BB120" s="110"/>
      <c r="BC120" s="74"/>
      <c r="BD120" s="110"/>
      <c r="BE120" s="110"/>
      <c r="BF120" s="74"/>
      <c r="BG120" s="110"/>
      <c r="BH120" s="110"/>
      <c r="BI120" s="74"/>
      <c r="BJ120" s="110"/>
      <c r="BK120" s="110"/>
      <c r="BL120" s="74"/>
      <c r="BM120" s="110"/>
      <c r="BN120" s="110"/>
      <c r="BO120" s="74"/>
      <c r="BP120" s="110"/>
      <c r="BQ120" s="110"/>
      <c r="BR120" s="74"/>
      <c r="BS120" s="113"/>
      <c r="BT120" s="113"/>
      <c r="BU120" s="74"/>
      <c r="BV120" s="113"/>
      <c r="BW120" s="113"/>
      <c r="BX120" s="74"/>
      <c r="BY120" s="113"/>
      <c r="BZ120" s="113"/>
      <c r="CA120" s="113"/>
      <c r="CB120" s="113"/>
      <c r="CC120" s="113"/>
      <c r="CD120" s="113"/>
      <c r="CE120" s="113"/>
      <c r="CF120" s="113"/>
      <c r="CG120" s="113"/>
      <c r="CH120" s="113"/>
      <c r="CI120" s="113"/>
      <c r="CJ120" s="74"/>
      <c r="CK120" s="113"/>
      <c r="CL120" s="113"/>
      <c r="CM120" s="74"/>
      <c r="CN120" s="110"/>
      <c r="CO120" s="110"/>
      <c r="CP120" s="74"/>
      <c r="CQ120" s="110"/>
      <c r="CR120" s="110"/>
      <c r="CS120" s="74"/>
      <c r="CT120" s="110"/>
      <c r="CU120" s="110"/>
      <c r="CV120" s="74"/>
      <c r="CW120" s="110"/>
      <c r="CX120" s="110"/>
      <c r="CY120" s="74"/>
      <c r="CZ120" s="110"/>
      <c r="DA120" s="110"/>
      <c r="DB120" s="74"/>
      <c r="DC120" s="110"/>
      <c r="DD120" s="110"/>
      <c r="DE120" s="74"/>
      <c r="DF120" s="110"/>
      <c r="DG120" s="110"/>
      <c r="DH120" s="74"/>
      <c r="DI120" s="110"/>
      <c r="DJ120" s="110"/>
      <c r="DK120" s="74"/>
      <c r="DL120" s="110"/>
      <c r="DM120" s="110"/>
      <c r="DN120" s="74"/>
      <c r="DO120" s="110"/>
      <c r="DP120" s="110"/>
      <c r="DQ120" s="74"/>
      <c r="DR120" s="110"/>
      <c r="DS120" s="110"/>
      <c r="DT120" s="74"/>
      <c r="DU120" s="110"/>
      <c r="DV120" s="110"/>
      <c r="DW120" s="74"/>
      <c r="DX120" s="110"/>
      <c r="DY120" s="110"/>
      <c r="DZ120" s="74"/>
      <c r="EA120" s="110"/>
      <c r="EB120" s="110"/>
      <c r="EC120" s="74"/>
      <c r="ED120" s="110"/>
      <c r="EE120" s="110"/>
      <c r="EF120" s="74"/>
      <c r="EG120" s="110"/>
      <c r="EH120" s="110"/>
      <c r="EI120" s="74"/>
      <c r="EJ120" s="110"/>
      <c r="EK120" s="110"/>
      <c r="EL120" s="74"/>
      <c r="EM120" s="110"/>
      <c r="EN120" s="110"/>
      <c r="EO120" s="74"/>
      <c r="EP120" s="110"/>
      <c r="EQ120" s="110"/>
      <c r="ER120" s="74"/>
    </row>
    <row r="121" spans="1:148" s="32" customFormat="1" ht="31.5" x14ac:dyDescent="0.25">
      <c r="A121" s="148" t="s">
        <v>375</v>
      </c>
      <c r="B121" s="103">
        <f t="shared" si="811"/>
        <v>170767.8</v>
      </c>
      <c r="C121" s="103">
        <f t="shared" si="812"/>
        <v>35848.269560000001</v>
      </c>
      <c r="D121" s="92">
        <f t="shared" ref="D121" si="1127">C121/B121*100</f>
        <v>20.992405804841429</v>
      </c>
      <c r="E121" s="92">
        <f t="shared" ref="E121:AJ121" si="1128">E122+E123</f>
        <v>0</v>
      </c>
      <c r="F121" s="92">
        <f t="shared" si="1128"/>
        <v>0</v>
      </c>
      <c r="G121" s="92"/>
      <c r="H121" s="92">
        <f t="shared" si="1128"/>
        <v>1000</v>
      </c>
      <c r="I121" s="92">
        <f t="shared" si="1128"/>
        <v>1000</v>
      </c>
      <c r="J121" s="92">
        <f>I121/H121*100</f>
        <v>100</v>
      </c>
      <c r="K121" s="92">
        <f t="shared" si="1128"/>
        <v>0</v>
      </c>
      <c r="L121" s="92">
        <f t="shared" si="1128"/>
        <v>0</v>
      </c>
      <c r="M121" s="92">
        <f t="shared" si="1128"/>
        <v>0</v>
      </c>
      <c r="N121" s="92">
        <f t="shared" si="1128"/>
        <v>0</v>
      </c>
      <c r="O121" s="92">
        <f t="shared" si="1128"/>
        <v>0</v>
      </c>
      <c r="P121" s="92">
        <f t="shared" si="1128"/>
        <v>0</v>
      </c>
      <c r="Q121" s="92">
        <f t="shared" si="1128"/>
        <v>1535.4</v>
      </c>
      <c r="R121" s="92">
        <f t="shared" si="1128"/>
        <v>1174.3</v>
      </c>
      <c r="S121" s="91">
        <f t="shared" si="185"/>
        <v>76.481698580174537</v>
      </c>
      <c r="T121" s="92">
        <f t="shared" si="1128"/>
        <v>780.8</v>
      </c>
      <c r="U121" s="92">
        <f t="shared" si="1128"/>
        <v>701.36396999999999</v>
      </c>
      <c r="V121" s="91">
        <f t="shared" si="767"/>
        <v>89.826328125000003</v>
      </c>
      <c r="W121" s="92">
        <f t="shared" ref="W121:X121" si="1129">W122+W123</f>
        <v>2147.6</v>
      </c>
      <c r="X121" s="92">
        <f t="shared" si="1129"/>
        <v>1766.4041299999999</v>
      </c>
      <c r="Y121" s="91">
        <f t="shared" ref="Y121:Y122" si="1130">X121/W121*100</f>
        <v>82.250145744086424</v>
      </c>
      <c r="Z121" s="92">
        <f t="shared" ref="Z121:AA121" si="1131">Z122+Z123</f>
        <v>1064</v>
      </c>
      <c r="AA121" s="92">
        <f t="shared" si="1131"/>
        <v>652.63409999999999</v>
      </c>
      <c r="AB121" s="91">
        <f t="shared" ref="AB121:AB122" si="1132">AA121/Z121*100</f>
        <v>61.337791353383452</v>
      </c>
      <c r="AC121" s="92">
        <f t="shared" ref="AC121:AD121" si="1133">AC122+AC123</f>
        <v>0</v>
      </c>
      <c r="AD121" s="92">
        <f t="shared" si="1133"/>
        <v>0</v>
      </c>
      <c r="AE121" s="91"/>
      <c r="AF121" s="92">
        <f t="shared" si="1128"/>
        <v>0</v>
      </c>
      <c r="AG121" s="92">
        <f t="shared" si="1128"/>
        <v>0</v>
      </c>
      <c r="AH121" s="92">
        <f t="shared" si="1128"/>
        <v>0</v>
      </c>
      <c r="AI121" s="92">
        <f t="shared" si="1128"/>
        <v>0</v>
      </c>
      <c r="AJ121" s="92">
        <f t="shared" si="1128"/>
        <v>0</v>
      </c>
      <c r="AK121" s="92">
        <f t="shared" ref="AK121:AM121" si="1134">AK122+AK123</f>
        <v>0</v>
      </c>
      <c r="AL121" s="92">
        <f t="shared" si="1134"/>
        <v>10000</v>
      </c>
      <c r="AM121" s="92">
        <f t="shared" si="1134"/>
        <v>10000</v>
      </c>
      <c r="AN121" s="91">
        <f t="shared" ref="AN121:AN122" si="1135">AM121/AL121*100</f>
        <v>100</v>
      </c>
      <c r="AO121" s="92">
        <f t="shared" ref="AO121:AP121" si="1136">AO122+AO123</f>
        <v>2000</v>
      </c>
      <c r="AP121" s="92">
        <f t="shared" si="1136"/>
        <v>2000</v>
      </c>
      <c r="AQ121" s="91">
        <f t="shared" ref="AQ121:AQ122" si="1137">AP121/AO121*100</f>
        <v>100</v>
      </c>
      <c r="AR121" s="92">
        <f t="shared" ref="AR121:AS121" si="1138">AR122+AR123</f>
        <v>0</v>
      </c>
      <c r="AS121" s="92">
        <f t="shared" si="1138"/>
        <v>0</v>
      </c>
      <c r="AT121" s="91"/>
      <c r="AU121" s="92">
        <f t="shared" ref="AU121:AV121" si="1139">AU122+AU123</f>
        <v>0</v>
      </c>
      <c r="AV121" s="92">
        <f t="shared" si="1139"/>
        <v>0</v>
      </c>
      <c r="AW121" s="91"/>
      <c r="AX121" s="92">
        <f t="shared" ref="AX121:AY121" si="1140">AX122+AX123</f>
        <v>0</v>
      </c>
      <c r="AY121" s="92">
        <f t="shared" si="1140"/>
        <v>0</v>
      </c>
      <c r="AZ121" s="91"/>
      <c r="BA121" s="92">
        <f t="shared" ref="BA121:BB121" si="1141">BA122+BA123</f>
        <v>0</v>
      </c>
      <c r="BB121" s="92">
        <f t="shared" si="1141"/>
        <v>0</v>
      </c>
      <c r="BC121" s="91"/>
      <c r="BD121" s="92">
        <f t="shared" ref="BD121:BE121" si="1142">BD122+BD123</f>
        <v>0</v>
      </c>
      <c r="BE121" s="92">
        <f t="shared" si="1142"/>
        <v>0</v>
      </c>
      <c r="BF121" s="91"/>
      <c r="BG121" s="92">
        <f t="shared" ref="BG121:BH121" si="1143">BG122+BG123</f>
        <v>0</v>
      </c>
      <c r="BH121" s="92">
        <f t="shared" si="1143"/>
        <v>0</v>
      </c>
      <c r="BI121" s="91"/>
      <c r="BJ121" s="92">
        <f t="shared" ref="BJ121:BK121" si="1144">BJ122+BJ123</f>
        <v>0</v>
      </c>
      <c r="BK121" s="92">
        <f t="shared" si="1144"/>
        <v>0</v>
      </c>
      <c r="BL121" s="91"/>
      <c r="BM121" s="92">
        <f t="shared" ref="BM121:BN121" si="1145">BM122+BM123</f>
        <v>0</v>
      </c>
      <c r="BN121" s="92">
        <f t="shared" si="1145"/>
        <v>0</v>
      </c>
      <c r="BO121" s="91"/>
      <c r="BP121" s="92">
        <f t="shared" ref="BP121:BQ121" si="1146">BP122+BP123</f>
        <v>0</v>
      </c>
      <c r="BQ121" s="92">
        <f t="shared" si="1146"/>
        <v>0</v>
      </c>
      <c r="BR121" s="91"/>
      <c r="BS121" s="92">
        <f t="shared" ref="BS121:BT121" si="1147">BS122+BS123</f>
        <v>0</v>
      </c>
      <c r="BT121" s="92">
        <f t="shared" si="1147"/>
        <v>0</v>
      </c>
      <c r="BU121" s="91"/>
      <c r="BV121" s="92">
        <f t="shared" ref="BV121:BW121" si="1148">BV122+BV123</f>
        <v>89000</v>
      </c>
      <c r="BW121" s="92">
        <f t="shared" si="1148"/>
        <v>0</v>
      </c>
      <c r="BX121" s="91"/>
      <c r="BY121" s="92">
        <f t="shared" ref="BY121:CI121" si="1149">BY122+BY123</f>
        <v>0</v>
      </c>
      <c r="BZ121" s="92">
        <f t="shared" si="1149"/>
        <v>0</v>
      </c>
      <c r="CA121" s="92">
        <f t="shared" si="1149"/>
        <v>0</v>
      </c>
      <c r="CB121" s="92">
        <f t="shared" si="1149"/>
        <v>0</v>
      </c>
      <c r="CC121" s="92">
        <f t="shared" si="1149"/>
        <v>0</v>
      </c>
      <c r="CD121" s="92">
        <f t="shared" si="1149"/>
        <v>0</v>
      </c>
      <c r="CE121" s="92">
        <f t="shared" si="1149"/>
        <v>0</v>
      </c>
      <c r="CF121" s="92">
        <f t="shared" si="1149"/>
        <v>0</v>
      </c>
      <c r="CG121" s="92">
        <f t="shared" si="1149"/>
        <v>0</v>
      </c>
      <c r="CH121" s="92">
        <f t="shared" si="1149"/>
        <v>27500</v>
      </c>
      <c r="CI121" s="92">
        <f t="shared" si="1149"/>
        <v>15896.682359999999</v>
      </c>
      <c r="CJ121" s="91">
        <f t="shared" ref="CJ121" si="1150">CI121/CH121*100</f>
        <v>57.806117672727261</v>
      </c>
      <c r="CK121" s="92">
        <f t="shared" ref="CK121:CL121" si="1151">CK122+CK123</f>
        <v>2500</v>
      </c>
      <c r="CL121" s="92">
        <f t="shared" si="1151"/>
        <v>2416.8850000000002</v>
      </c>
      <c r="CM121" s="91">
        <f t="shared" ref="CM121" si="1152">CL121/CK121*100</f>
        <v>96.67540000000001</v>
      </c>
      <c r="CN121" s="92">
        <f t="shared" ref="CN121:CO121" si="1153">CN122+CN123</f>
        <v>30000</v>
      </c>
      <c r="CO121" s="92">
        <f t="shared" si="1153"/>
        <v>0</v>
      </c>
      <c r="CP121" s="91">
        <f t="shared" ref="CP121" si="1154">CO121/CN121*100</f>
        <v>0</v>
      </c>
      <c r="CQ121" s="92">
        <f t="shared" ref="CQ121:CR121" si="1155">CQ122+CQ123</f>
        <v>0</v>
      </c>
      <c r="CR121" s="92">
        <f t="shared" si="1155"/>
        <v>0</v>
      </c>
      <c r="CS121" s="91"/>
      <c r="CT121" s="92">
        <f t="shared" ref="CT121:CU121" si="1156">CT122+CT123</f>
        <v>50</v>
      </c>
      <c r="CU121" s="92">
        <f t="shared" si="1156"/>
        <v>50</v>
      </c>
      <c r="CV121" s="91">
        <f t="shared" ref="CV121:CV122" si="1157">CU121/CT121*100</f>
        <v>100</v>
      </c>
      <c r="CW121" s="92">
        <f t="shared" ref="CW121:CX121" si="1158">CW122+CW123</f>
        <v>190</v>
      </c>
      <c r="CX121" s="92">
        <f t="shared" si="1158"/>
        <v>190</v>
      </c>
      <c r="CY121" s="91">
        <f t="shared" ref="CY121:CY122" si="1159">CX121/CW121*100</f>
        <v>100</v>
      </c>
      <c r="CZ121" s="92">
        <f t="shared" ref="CZ121:DA121" si="1160">CZ122+CZ123</f>
        <v>0</v>
      </c>
      <c r="DA121" s="92">
        <f t="shared" si="1160"/>
        <v>0</v>
      </c>
      <c r="DB121" s="91"/>
      <c r="DC121" s="92">
        <f t="shared" ref="DC121:DD121" si="1161">DC122+DC123</f>
        <v>0</v>
      </c>
      <c r="DD121" s="92">
        <f t="shared" si="1161"/>
        <v>0</v>
      </c>
      <c r="DE121" s="91"/>
      <c r="DF121" s="92">
        <f t="shared" ref="DF121:DG121" si="1162">DF122+DF123</f>
        <v>0</v>
      </c>
      <c r="DG121" s="92">
        <f t="shared" si="1162"/>
        <v>0</v>
      </c>
      <c r="DH121" s="91"/>
      <c r="DI121" s="92">
        <f t="shared" ref="DI121:DJ121" si="1163">DI122+DI123</f>
        <v>3000</v>
      </c>
      <c r="DJ121" s="92">
        <f t="shared" si="1163"/>
        <v>0</v>
      </c>
      <c r="DK121" s="91"/>
      <c r="DL121" s="92">
        <f t="shared" ref="DL121:DM121" si="1164">DL122+DL123</f>
        <v>0</v>
      </c>
      <c r="DM121" s="92">
        <f t="shared" si="1164"/>
        <v>0</v>
      </c>
      <c r="DN121" s="91"/>
      <c r="DO121" s="92">
        <f t="shared" ref="DO121:DP121" si="1165">DO122+DO123</f>
        <v>0</v>
      </c>
      <c r="DP121" s="92">
        <f t="shared" si="1165"/>
        <v>0</v>
      </c>
      <c r="DQ121" s="91"/>
      <c r="DR121" s="92">
        <f t="shared" ref="DR121:DS121" si="1166">DR122+DR123</f>
        <v>0</v>
      </c>
      <c r="DS121" s="92">
        <f t="shared" si="1166"/>
        <v>0</v>
      </c>
      <c r="DT121" s="91"/>
      <c r="DU121" s="92">
        <f t="shared" ref="DU121:DV121" si="1167">DU122+DU123</f>
        <v>0</v>
      </c>
      <c r="DV121" s="92">
        <f t="shared" si="1167"/>
        <v>0</v>
      </c>
      <c r="DW121" s="91"/>
      <c r="DX121" s="92">
        <f t="shared" ref="DX121:DY121" si="1168">DX122+DX123</f>
        <v>0</v>
      </c>
      <c r="DY121" s="92">
        <f t="shared" si="1168"/>
        <v>0</v>
      </c>
      <c r="DZ121" s="91"/>
      <c r="EA121" s="92">
        <f t="shared" ref="EA121:EB121" si="1169">EA122+EA123</f>
        <v>0</v>
      </c>
      <c r="EB121" s="92">
        <f t="shared" si="1169"/>
        <v>0</v>
      </c>
      <c r="EC121" s="91"/>
      <c r="ED121" s="92">
        <f t="shared" ref="ED121:EE121" si="1170">ED122+ED123</f>
        <v>0</v>
      </c>
      <c r="EE121" s="92">
        <f t="shared" si="1170"/>
        <v>0</v>
      </c>
      <c r="EF121" s="91"/>
      <c r="EG121" s="92">
        <f t="shared" ref="EG121:EH121" si="1171">EG122+EG123</f>
        <v>0</v>
      </c>
      <c r="EH121" s="92">
        <f t="shared" si="1171"/>
        <v>0</v>
      </c>
      <c r="EI121" s="91"/>
      <c r="EJ121" s="92">
        <f t="shared" ref="EJ121:EK121" si="1172">EJ122+EJ123</f>
        <v>0</v>
      </c>
      <c r="EK121" s="92">
        <f t="shared" si="1172"/>
        <v>0</v>
      </c>
      <c r="EL121" s="91"/>
      <c r="EM121" s="92">
        <f t="shared" ref="EM121:EN121" si="1173">EM122+EM123</f>
        <v>0</v>
      </c>
      <c r="EN121" s="92">
        <f t="shared" si="1173"/>
        <v>0</v>
      </c>
      <c r="EO121" s="91"/>
      <c r="EP121" s="92">
        <f t="shared" ref="EP121:EQ121" si="1174">EP122+EP123</f>
        <v>0</v>
      </c>
      <c r="EQ121" s="92">
        <f t="shared" si="1174"/>
        <v>0</v>
      </c>
      <c r="ER121" s="91"/>
    </row>
    <row r="122" spans="1:148" s="31" customFormat="1" ht="31.5" x14ac:dyDescent="0.25">
      <c r="A122" s="145" t="s">
        <v>347</v>
      </c>
      <c r="B122" s="94">
        <f t="shared" si="811"/>
        <v>24267.8</v>
      </c>
      <c r="C122" s="94">
        <f t="shared" si="812"/>
        <v>19951.587200000002</v>
      </c>
      <c r="D122" s="78">
        <f t="shared" si="46"/>
        <v>82.214239444861107</v>
      </c>
      <c r="E122" s="78"/>
      <c r="F122" s="78"/>
      <c r="G122" s="78"/>
      <c r="H122" s="78">
        <v>1000</v>
      </c>
      <c r="I122" s="78">
        <v>1000</v>
      </c>
      <c r="J122" s="78">
        <f>I122/H122*100</f>
        <v>100</v>
      </c>
      <c r="K122" s="78"/>
      <c r="L122" s="78"/>
      <c r="M122" s="78"/>
      <c r="N122" s="78"/>
      <c r="O122" s="78"/>
      <c r="P122" s="74"/>
      <c r="Q122" s="78">
        <v>1535.4</v>
      </c>
      <c r="R122" s="78">
        <v>1174.3</v>
      </c>
      <c r="S122" s="74">
        <f t="shared" si="185"/>
        <v>76.481698580174537</v>
      </c>
      <c r="T122" s="78">
        <v>780.8</v>
      </c>
      <c r="U122" s="78">
        <v>701.36396999999999</v>
      </c>
      <c r="V122" s="74">
        <f t="shared" si="767"/>
        <v>89.826328125000003</v>
      </c>
      <c r="W122" s="255">
        <v>2147.6</v>
      </c>
      <c r="X122" s="276">
        <v>1766.4041299999999</v>
      </c>
      <c r="Y122" s="74">
        <f t="shared" si="1130"/>
        <v>82.250145744086424</v>
      </c>
      <c r="Z122" s="255">
        <v>1064</v>
      </c>
      <c r="AA122" s="310">
        <v>652.63409999999999</v>
      </c>
      <c r="AB122" s="74">
        <f t="shared" si="1132"/>
        <v>61.337791353383452</v>
      </c>
      <c r="AC122" s="255"/>
      <c r="AD122" s="255"/>
      <c r="AE122" s="74"/>
      <c r="AF122" s="78"/>
      <c r="AG122" s="78"/>
      <c r="AH122" s="74"/>
      <c r="AI122" s="78"/>
      <c r="AJ122" s="78"/>
      <c r="AK122" s="74"/>
      <c r="AL122" s="78">
        <v>10000</v>
      </c>
      <c r="AM122" s="78">
        <v>10000</v>
      </c>
      <c r="AN122" s="74">
        <f t="shared" si="1135"/>
        <v>100</v>
      </c>
      <c r="AO122" s="255">
        <v>2000</v>
      </c>
      <c r="AP122" s="255">
        <v>2000</v>
      </c>
      <c r="AQ122" s="74">
        <f t="shared" si="1137"/>
        <v>100</v>
      </c>
      <c r="AR122" s="255"/>
      <c r="AS122" s="255"/>
      <c r="AT122" s="74"/>
      <c r="AU122" s="255"/>
      <c r="AV122" s="255"/>
      <c r="AW122" s="74"/>
      <c r="AX122" s="255"/>
      <c r="AY122" s="255"/>
      <c r="AZ122" s="74"/>
      <c r="BA122" s="255"/>
      <c r="BB122" s="255"/>
      <c r="BC122" s="74"/>
      <c r="BD122" s="255"/>
      <c r="BE122" s="255"/>
      <c r="BF122" s="74"/>
      <c r="BG122" s="255"/>
      <c r="BH122" s="255"/>
      <c r="BI122" s="74"/>
      <c r="BJ122" s="255"/>
      <c r="BK122" s="255"/>
      <c r="BL122" s="74"/>
      <c r="BM122" s="255"/>
      <c r="BN122" s="255"/>
      <c r="BO122" s="74"/>
      <c r="BP122" s="255"/>
      <c r="BQ122" s="255"/>
      <c r="BR122" s="74"/>
      <c r="BS122" s="78"/>
      <c r="BT122" s="78"/>
      <c r="BU122" s="74"/>
      <c r="BV122" s="78"/>
      <c r="BW122" s="78"/>
      <c r="BX122" s="74"/>
      <c r="BY122" s="78"/>
      <c r="BZ122" s="78"/>
      <c r="CA122" s="74"/>
      <c r="CB122" s="78"/>
      <c r="CC122" s="78"/>
      <c r="CD122" s="74"/>
      <c r="CE122" s="78"/>
      <c r="CF122" s="78"/>
      <c r="CG122" s="74"/>
      <c r="CH122" s="78"/>
      <c r="CI122" s="78"/>
      <c r="CJ122" s="74"/>
      <c r="CK122" s="78">
        <v>2500</v>
      </c>
      <c r="CL122" s="78">
        <v>2416.8850000000002</v>
      </c>
      <c r="CM122" s="74">
        <f>CL122/CK122*100</f>
        <v>96.67540000000001</v>
      </c>
      <c r="CN122" s="255"/>
      <c r="CO122" s="322"/>
      <c r="CP122" s="74"/>
      <c r="CQ122" s="255"/>
      <c r="CR122" s="322"/>
      <c r="CS122" s="74"/>
      <c r="CT122" s="255">
        <v>50</v>
      </c>
      <c r="CU122" s="255">
        <v>50</v>
      </c>
      <c r="CV122" s="74">
        <f t="shared" si="1157"/>
        <v>100</v>
      </c>
      <c r="CW122" s="255">
        <v>190</v>
      </c>
      <c r="CX122" s="255">
        <v>190</v>
      </c>
      <c r="CY122" s="74">
        <f t="shared" si="1159"/>
        <v>100</v>
      </c>
      <c r="CZ122" s="255"/>
      <c r="DA122" s="255"/>
      <c r="DB122" s="74"/>
      <c r="DC122" s="255"/>
      <c r="DD122" s="255"/>
      <c r="DE122" s="74"/>
      <c r="DF122" s="255"/>
      <c r="DG122" s="255"/>
      <c r="DH122" s="74"/>
      <c r="DI122" s="255">
        <v>3000</v>
      </c>
      <c r="DJ122" s="255"/>
      <c r="DK122" s="74"/>
      <c r="DL122" s="255"/>
      <c r="DM122" s="255"/>
      <c r="DN122" s="74"/>
      <c r="DO122" s="255"/>
      <c r="DP122" s="255"/>
      <c r="DQ122" s="74"/>
      <c r="DR122" s="255"/>
      <c r="DS122" s="255"/>
      <c r="DT122" s="74"/>
      <c r="DU122" s="255"/>
      <c r="DV122" s="255"/>
      <c r="DW122" s="74"/>
      <c r="DX122" s="255"/>
      <c r="DY122" s="255"/>
      <c r="DZ122" s="74"/>
      <c r="EA122" s="255"/>
      <c r="EB122" s="255"/>
      <c r="EC122" s="74"/>
      <c r="ED122" s="255"/>
      <c r="EE122" s="255"/>
      <c r="EF122" s="74"/>
      <c r="EG122" s="255"/>
      <c r="EH122" s="255"/>
      <c r="EI122" s="74"/>
      <c r="EJ122" s="255"/>
      <c r="EK122" s="255"/>
      <c r="EL122" s="74"/>
      <c r="EM122" s="255"/>
      <c r="EN122" s="255"/>
      <c r="EO122" s="74"/>
      <c r="EP122" s="255"/>
      <c r="EQ122" s="255"/>
      <c r="ER122" s="74"/>
    </row>
    <row r="123" spans="1:148" s="31" customFormat="1" ht="15.75" x14ac:dyDescent="0.25">
      <c r="A123" s="43" t="s">
        <v>374</v>
      </c>
      <c r="B123" s="94">
        <f t="shared" si="811"/>
        <v>146500</v>
      </c>
      <c r="C123" s="94">
        <f t="shared" si="812"/>
        <v>15896.682359999999</v>
      </c>
      <c r="D123" s="78">
        <f t="shared" si="46"/>
        <v>10.850977720136518</v>
      </c>
      <c r="E123" s="94"/>
      <c r="F123" s="94"/>
      <c r="G123" s="94"/>
      <c r="H123" s="113"/>
      <c r="I123" s="113"/>
      <c r="J123" s="113"/>
      <c r="K123" s="113"/>
      <c r="L123" s="113"/>
      <c r="M123" s="113"/>
      <c r="N123" s="78"/>
      <c r="O123" s="113"/>
      <c r="P123" s="113"/>
      <c r="Q123" s="113"/>
      <c r="R123" s="113"/>
      <c r="S123" s="113"/>
      <c r="T123" s="113"/>
      <c r="U123" s="113"/>
      <c r="V123" s="74"/>
      <c r="W123" s="110"/>
      <c r="X123" s="110"/>
      <c r="Y123" s="74"/>
      <c r="Z123" s="110"/>
      <c r="AA123" s="110"/>
      <c r="AB123" s="74"/>
      <c r="AC123" s="110"/>
      <c r="AD123" s="110"/>
      <c r="AE123" s="74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110"/>
      <c r="AP123" s="110"/>
      <c r="AQ123" s="74"/>
      <c r="AR123" s="110"/>
      <c r="AS123" s="110"/>
      <c r="AT123" s="74"/>
      <c r="AU123" s="110"/>
      <c r="AV123" s="110"/>
      <c r="AW123" s="74"/>
      <c r="AX123" s="110"/>
      <c r="AY123" s="110"/>
      <c r="AZ123" s="74"/>
      <c r="BA123" s="110"/>
      <c r="BB123" s="110"/>
      <c r="BC123" s="74"/>
      <c r="BD123" s="110"/>
      <c r="BE123" s="110"/>
      <c r="BF123" s="74"/>
      <c r="BG123" s="110"/>
      <c r="BH123" s="110"/>
      <c r="BI123" s="74"/>
      <c r="BJ123" s="110"/>
      <c r="BK123" s="110"/>
      <c r="BL123" s="74"/>
      <c r="BM123" s="110"/>
      <c r="BN123" s="110"/>
      <c r="BO123" s="74"/>
      <c r="BP123" s="110"/>
      <c r="BQ123" s="110"/>
      <c r="BR123" s="74"/>
      <c r="BS123" s="113"/>
      <c r="BT123" s="113"/>
      <c r="BU123" s="74"/>
      <c r="BV123" s="74">
        <v>89000</v>
      </c>
      <c r="BW123" s="113"/>
      <c r="BX123" s="74"/>
      <c r="BY123" s="113"/>
      <c r="BZ123" s="113"/>
      <c r="CA123" s="113"/>
      <c r="CB123" s="113"/>
      <c r="CC123" s="113"/>
      <c r="CD123" s="113"/>
      <c r="CE123" s="113"/>
      <c r="CF123" s="113"/>
      <c r="CG123" s="113"/>
      <c r="CH123" s="78">
        <v>27500</v>
      </c>
      <c r="CI123" s="78">
        <v>15896.682359999999</v>
      </c>
      <c r="CJ123" s="74">
        <f>CI123/CH123*100</f>
        <v>57.806117672727261</v>
      </c>
      <c r="CK123" s="78"/>
      <c r="CL123" s="113"/>
      <c r="CM123" s="74"/>
      <c r="CN123" s="78">
        <v>30000</v>
      </c>
      <c r="CO123" s="110"/>
      <c r="CP123" s="74">
        <f>CO123/CN123*100</f>
        <v>0</v>
      </c>
      <c r="CQ123" s="78"/>
      <c r="CR123" s="110"/>
      <c r="CS123" s="74"/>
      <c r="CT123" s="110"/>
      <c r="CU123" s="110"/>
      <c r="CV123" s="74"/>
      <c r="CW123" s="110"/>
      <c r="CX123" s="110"/>
      <c r="CY123" s="74"/>
      <c r="CZ123" s="110"/>
      <c r="DA123" s="110"/>
      <c r="DB123" s="74"/>
      <c r="DC123" s="110"/>
      <c r="DD123" s="110"/>
      <c r="DE123" s="74"/>
      <c r="DF123" s="110"/>
      <c r="DG123" s="110"/>
      <c r="DH123" s="74"/>
      <c r="DI123" s="110"/>
      <c r="DJ123" s="110"/>
      <c r="DK123" s="74"/>
      <c r="DL123" s="110"/>
      <c r="DM123" s="110"/>
      <c r="DN123" s="74"/>
      <c r="DO123" s="110"/>
      <c r="DP123" s="110"/>
      <c r="DQ123" s="74"/>
      <c r="DR123" s="110"/>
      <c r="DS123" s="110"/>
      <c r="DT123" s="74"/>
      <c r="DU123" s="110"/>
      <c r="DV123" s="110"/>
      <c r="DW123" s="74"/>
      <c r="DX123" s="110"/>
      <c r="DY123" s="110"/>
      <c r="DZ123" s="74"/>
      <c r="EA123" s="110"/>
      <c r="EB123" s="110"/>
      <c r="EC123" s="74"/>
      <c r="ED123" s="110"/>
      <c r="EE123" s="110"/>
      <c r="EF123" s="74"/>
      <c r="EG123" s="110"/>
      <c r="EH123" s="110"/>
      <c r="EI123" s="74"/>
      <c r="EJ123" s="110"/>
      <c r="EK123" s="110"/>
      <c r="EL123" s="74"/>
      <c r="EM123" s="110"/>
      <c r="EN123" s="110"/>
      <c r="EO123" s="74"/>
      <c r="EP123" s="110"/>
      <c r="EQ123" s="110"/>
      <c r="ER123" s="74"/>
    </row>
    <row r="124" spans="1:148" s="32" customFormat="1" ht="31.5" x14ac:dyDescent="0.25">
      <c r="A124" s="254" t="s">
        <v>411</v>
      </c>
      <c r="B124" s="103">
        <f t="shared" si="811"/>
        <v>21682.488000000001</v>
      </c>
      <c r="C124" s="103">
        <f t="shared" si="812"/>
        <v>10868.15905</v>
      </c>
      <c r="D124" s="92">
        <f t="shared" ref="D124" si="1175">C124/B124*100</f>
        <v>50.124132664111244</v>
      </c>
      <c r="E124" s="103">
        <f t="shared" ref="E124:AJ124" si="1176">E125+E126</f>
        <v>0</v>
      </c>
      <c r="F124" s="103">
        <f t="shared" si="1176"/>
        <v>0</v>
      </c>
      <c r="G124" s="103">
        <f t="shared" si="1176"/>
        <v>0</v>
      </c>
      <c r="H124" s="103">
        <f t="shared" si="1176"/>
        <v>0</v>
      </c>
      <c r="I124" s="103">
        <f t="shared" si="1176"/>
        <v>0</v>
      </c>
      <c r="J124" s="103">
        <f t="shared" si="1176"/>
        <v>0</v>
      </c>
      <c r="K124" s="103">
        <f t="shared" si="1176"/>
        <v>0</v>
      </c>
      <c r="L124" s="103">
        <f t="shared" si="1176"/>
        <v>0</v>
      </c>
      <c r="M124" s="103">
        <f t="shared" si="1176"/>
        <v>0</v>
      </c>
      <c r="N124" s="103">
        <f t="shared" si="1176"/>
        <v>0</v>
      </c>
      <c r="O124" s="103">
        <f t="shared" si="1176"/>
        <v>0</v>
      </c>
      <c r="P124" s="103">
        <f t="shared" si="1176"/>
        <v>0</v>
      </c>
      <c r="Q124" s="103">
        <f t="shared" si="1176"/>
        <v>1311.2</v>
      </c>
      <c r="R124" s="103">
        <f t="shared" si="1176"/>
        <v>750</v>
      </c>
      <c r="S124" s="91">
        <f t="shared" si="185"/>
        <v>57.199511897498468</v>
      </c>
      <c r="T124" s="103">
        <f t="shared" si="1176"/>
        <v>338.9</v>
      </c>
      <c r="U124" s="103">
        <f t="shared" si="1176"/>
        <v>199.95245</v>
      </c>
      <c r="V124" s="91">
        <f t="shared" si="767"/>
        <v>59.00042785482443</v>
      </c>
      <c r="W124" s="103">
        <f t="shared" ref="W124:X124" si="1177">W125+W126</f>
        <v>771.2</v>
      </c>
      <c r="X124" s="103">
        <f t="shared" si="1177"/>
        <v>480.7654</v>
      </c>
      <c r="Y124" s="91">
        <f t="shared" ref="Y124:Y125" si="1178">X124/W124*100</f>
        <v>62.339911825726134</v>
      </c>
      <c r="Z124" s="103">
        <f t="shared" ref="Z124:AA124" si="1179">Z125+Z126</f>
        <v>262</v>
      </c>
      <c r="AA124" s="103">
        <f t="shared" si="1179"/>
        <v>158.1</v>
      </c>
      <c r="AB124" s="91">
        <f t="shared" ref="AB124:AB125" si="1180">AA124/Z124*100</f>
        <v>60.343511450381683</v>
      </c>
      <c r="AC124" s="103">
        <f t="shared" ref="AC124:AD124" si="1181">AC125+AC126</f>
        <v>100</v>
      </c>
      <c r="AD124" s="103">
        <f t="shared" si="1181"/>
        <v>100</v>
      </c>
      <c r="AE124" s="91">
        <f t="shared" ref="AE124:AE125" si="1182">AD124/AC124*100</f>
        <v>100</v>
      </c>
      <c r="AF124" s="103">
        <f t="shared" si="1176"/>
        <v>0</v>
      </c>
      <c r="AG124" s="103">
        <f t="shared" si="1176"/>
        <v>0</v>
      </c>
      <c r="AH124" s="103">
        <f t="shared" si="1176"/>
        <v>0</v>
      </c>
      <c r="AI124" s="103">
        <f t="shared" si="1176"/>
        <v>0</v>
      </c>
      <c r="AJ124" s="103">
        <f t="shared" si="1176"/>
        <v>0</v>
      </c>
      <c r="AK124" s="103">
        <f t="shared" ref="AK124:AM124" si="1183">AK125+AK126</f>
        <v>0</v>
      </c>
      <c r="AL124" s="103">
        <f t="shared" si="1183"/>
        <v>0</v>
      </c>
      <c r="AM124" s="103">
        <f t="shared" si="1183"/>
        <v>0</v>
      </c>
      <c r="AN124" s="91"/>
      <c r="AO124" s="103">
        <f t="shared" ref="AO124:AP124" si="1184">AO125+AO126</f>
        <v>1000</v>
      </c>
      <c r="AP124" s="103">
        <f t="shared" si="1184"/>
        <v>1000</v>
      </c>
      <c r="AQ124" s="91">
        <f t="shared" ref="AQ124:AQ125" si="1185">AP124/AO124*100</f>
        <v>100</v>
      </c>
      <c r="AR124" s="103">
        <f t="shared" ref="AR124:AS124" si="1186">AR125+AR126</f>
        <v>0</v>
      </c>
      <c r="AS124" s="103">
        <f t="shared" si="1186"/>
        <v>0</v>
      </c>
      <c r="AT124" s="91"/>
      <c r="AU124" s="103">
        <f t="shared" ref="AU124:AV124" si="1187">AU125+AU126</f>
        <v>0</v>
      </c>
      <c r="AV124" s="103">
        <f t="shared" si="1187"/>
        <v>0</v>
      </c>
      <c r="AW124" s="91"/>
      <c r="AX124" s="103">
        <f t="shared" ref="AX124:AY124" si="1188">AX125+AX126</f>
        <v>0</v>
      </c>
      <c r="AY124" s="103">
        <f t="shared" si="1188"/>
        <v>0</v>
      </c>
      <c r="AZ124" s="91"/>
      <c r="BA124" s="103">
        <f t="shared" ref="BA124:BB124" si="1189">BA125+BA126</f>
        <v>0</v>
      </c>
      <c r="BB124" s="103">
        <f t="shared" si="1189"/>
        <v>0</v>
      </c>
      <c r="BC124" s="91"/>
      <c r="BD124" s="103">
        <f t="shared" ref="BD124:BE124" si="1190">BD125+BD126</f>
        <v>0</v>
      </c>
      <c r="BE124" s="103">
        <f t="shared" si="1190"/>
        <v>0</v>
      </c>
      <c r="BF124" s="91"/>
      <c r="BG124" s="103">
        <f t="shared" ref="BG124:BH124" si="1191">BG125+BG126</f>
        <v>2343.9580000000001</v>
      </c>
      <c r="BH124" s="103">
        <f t="shared" si="1191"/>
        <v>2343.9580000000001</v>
      </c>
      <c r="BI124" s="91">
        <f>BH124/BG124*100</f>
        <v>100</v>
      </c>
      <c r="BJ124" s="103">
        <f t="shared" ref="BJ124:BK124" si="1192">BJ125+BJ126</f>
        <v>0</v>
      </c>
      <c r="BK124" s="103">
        <f t="shared" si="1192"/>
        <v>0</v>
      </c>
      <c r="BL124" s="91"/>
      <c r="BM124" s="103">
        <f t="shared" ref="BM124:BN124" si="1193">BM125+BM126</f>
        <v>0</v>
      </c>
      <c r="BN124" s="103">
        <f t="shared" si="1193"/>
        <v>0</v>
      </c>
      <c r="BO124" s="91"/>
      <c r="BP124" s="103">
        <f t="shared" ref="BP124:BQ124" si="1194">BP125+BP126</f>
        <v>0</v>
      </c>
      <c r="BQ124" s="103">
        <f t="shared" si="1194"/>
        <v>0</v>
      </c>
      <c r="BR124" s="91"/>
      <c r="BS124" s="103">
        <f>BS125+BS126+BS127</f>
        <v>10000</v>
      </c>
      <c r="BT124" s="103">
        <f>BT125+BT126+BT127</f>
        <v>280.15320000000003</v>
      </c>
      <c r="BU124" s="91">
        <f t="shared" ref="BU124:BU127" si="1195">BT124/BS124*100</f>
        <v>2.8015320000000004</v>
      </c>
      <c r="BV124" s="103">
        <f>BV125+BV126+BV127</f>
        <v>0</v>
      </c>
      <c r="BW124" s="103">
        <f>BW125+BW126+BW127</f>
        <v>0</v>
      </c>
      <c r="BX124" s="91"/>
      <c r="BY124" s="103">
        <f t="shared" ref="BY124:CG124" si="1196">BY125+BY126</f>
        <v>0</v>
      </c>
      <c r="BZ124" s="103">
        <f t="shared" si="1196"/>
        <v>0</v>
      </c>
      <c r="CA124" s="103">
        <f t="shared" si="1196"/>
        <v>0</v>
      </c>
      <c r="CB124" s="103">
        <f t="shared" si="1196"/>
        <v>0</v>
      </c>
      <c r="CC124" s="103">
        <f t="shared" si="1196"/>
        <v>0</v>
      </c>
      <c r="CD124" s="103">
        <f t="shared" si="1196"/>
        <v>0</v>
      </c>
      <c r="CE124" s="103">
        <f t="shared" si="1196"/>
        <v>0</v>
      </c>
      <c r="CF124" s="103">
        <f t="shared" si="1196"/>
        <v>0</v>
      </c>
      <c r="CG124" s="103">
        <f t="shared" si="1196"/>
        <v>0</v>
      </c>
      <c r="CH124" s="103">
        <f>CH125+CH126+CH127</f>
        <v>0</v>
      </c>
      <c r="CI124" s="103">
        <f>CI125+CI126+CI127</f>
        <v>0</v>
      </c>
      <c r="CJ124" s="91"/>
      <c r="CK124" s="103">
        <f>CK125+CK126+CK127</f>
        <v>0</v>
      </c>
      <c r="CL124" s="103">
        <f>CL125+CL126+CL127</f>
        <v>0</v>
      </c>
      <c r="CM124" s="91"/>
      <c r="CN124" s="103">
        <f t="shared" ref="CN124:CO124" si="1197">CN125+CN126</f>
        <v>0</v>
      </c>
      <c r="CO124" s="103">
        <f t="shared" si="1197"/>
        <v>0</v>
      </c>
      <c r="CP124" s="91"/>
      <c r="CQ124" s="103">
        <f t="shared" ref="CQ124:CR124" si="1198">CQ125+CQ126</f>
        <v>0</v>
      </c>
      <c r="CR124" s="103">
        <f t="shared" si="1198"/>
        <v>0</v>
      </c>
      <c r="CS124" s="91"/>
      <c r="CT124" s="103">
        <f t="shared" ref="CT124:CU124" si="1199">CT125+CT126</f>
        <v>120</v>
      </c>
      <c r="CU124" s="103">
        <f t="shared" si="1199"/>
        <v>120</v>
      </c>
      <c r="CV124" s="91">
        <f t="shared" ref="CV124:CV125" si="1200">CU124/CT124*100</f>
        <v>100</v>
      </c>
      <c r="CW124" s="103">
        <f t="shared" ref="CW124:CX124" si="1201">CW125+CW126</f>
        <v>260</v>
      </c>
      <c r="CX124" s="103">
        <f t="shared" si="1201"/>
        <v>260</v>
      </c>
      <c r="CY124" s="91">
        <f t="shared" ref="CY124:CY125" si="1202">CX124/CW124*100</f>
        <v>100</v>
      </c>
      <c r="CZ124" s="103">
        <f t="shared" ref="CZ124:DA124" si="1203">CZ125+CZ126</f>
        <v>0</v>
      </c>
      <c r="DA124" s="103">
        <f t="shared" si="1203"/>
        <v>0</v>
      </c>
      <c r="DB124" s="91"/>
      <c r="DC124" s="103">
        <f t="shared" ref="DC124:DD124" si="1204">DC125+DC126</f>
        <v>0</v>
      </c>
      <c r="DD124" s="103">
        <f t="shared" si="1204"/>
        <v>0</v>
      </c>
      <c r="DE124" s="91"/>
      <c r="DF124" s="103">
        <f t="shared" ref="DF124:DG124" si="1205">DF125+DF126</f>
        <v>0</v>
      </c>
      <c r="DG124" s="103">
        <f t="shared" si="1205"/>
        <v>0</v>
      </c>
      <c r="DH124" s="91"/>
      <c r="DI124" s="103">
        <f t="shared" ref="DI124:DJ124" si="1206">DI125+DI126</f>
        <v>0</v>
      </c>
      <c r="DJ124" s="103">
        <f t="shared" si="1206"/>
        <v>0</v>
      </c>
      <c r="DK124" s="91"/>
      <c r="DL124" s="103">
        <f t="shared" ref="DL124:DM124" si="1207">DL125+DL126</f>
        <v>0</v>
      </c>
      <c r="DM124" s="103">
        <f t="shared" si="1207"/>
        <v>0</v>
      </c>
      <c r="DN124" s="91"/>
      <c r="DO124" s="103">
        <f t="shared" ref="DO124:DP124" si="1208">DO125+DO126</f>
        <v>0</v>
      </c>
      <c r="DP124" s="103">
        <f t="shared" si="1208"/>
        <v>0</v>
      </c>
      <c r="DQ124" s="91"/>
      <c r="DR124" s="103">
        <f t="shared" ref="DR124:DS124" si="1209">DR125+DR126</f>
        <v>0</v>
      </c>
      <c r="DS124" s="103">
        <f t="shared" si="1209"/>
        <v>0</v>
      </c>
      <c r="DT124" s="91"/>
      <c r="DU124" s="103">
        <f t="shared" ref="DU124:DV124" si="1210">DU125+DU126</f>
        <v>0</v>
      </c>
      <c r="DV124" s="103">
        <f t="shared" si="1210"/>
        <v>0</v>
      </c>
      <c r="DW124" s="91"/>
      <c r="DX124" s="103">
        <f t="shared" ref="DX124:DY124" si="1211">DX125+DX126</f>
        <v>0</v>
      </c>
      <c r="DY124" s="103">
        <f t="shared" si="1211"/>
        <v>0</v>
      </c>
      <c r="DZ124" s="91"/>
      <c r="EA124" s="103">
        <f t="shared" ref="EA124:EB124" si="1212">EA125+EA126</f>
        <v>0</v>
      </c>
      <c r="EB124" s="103">
        <f t="shared" si="1212"/>
        <v>0</v>
      </c>
      <c r="EC124" s="91"/>
      <c r="ED124" s="103">
        <f t="shared" ref="ED124:EE124" si="1213">ED125+ED126</f>
        <v>2075.23</v>
      </c>
      <c r="EE124" s="103">
        <f t="shared" si="1213"/>
        <v>2075.23</v>
      </c>
      <c r="EF124" s="91">
        <f t="shared" si="853"/>
        <v>100</v>
      </c>
      <c r="EG124" s="103">
        <f t="shared" ref="EG124:EH124" si="1214">EG125+EG126</f>
        <v>0</v>
      </c>
      <c r="EH124" s="103">
        <f t="shared" si="1214"/>
        <v>0</v>
      </c>
      <c r="EI124" s="91"/>
      <c r="EJ124" s="103">
        <f t="shared" ref="EJ124:EK124" si="1215">EJ125+EJ126</f>
        <v>3100</v>
      </c>
      <c r="EK124" s="103">
        <f t="shared" si="1215"/>
        <v>3100</v>
      </c>
      <c r="EL124" s="91">
        <f>EK124/EJ124*100</f>
        <v>100</v>
      </c>
      <c r="EM124" s="103"/>
      <c r="EN124" s="103"/>
      <c r="EO124" s="91"/>
      <c r="EP124" s="103"/>
      <c r="EQ124" s="103"/>
      <c r="ER124" s="91"/>
    </row>
    <row r="125" spans="1:148" s="31" customFormat="1" ht="31.5" x14ac:dyDescent="0.25">
      <c r="A125" s="145" t="s">
        <v>346</v>
      </c>
      <c r="B125" s="94">
        <f t="shared" si="811"/>
        <v>11682.487999999999</v>
      </c>
      <c r="C125" s="94">
        <f t="shared" si="812"/>
        <v>10588.00585</v>
      </c>
      <c r="D125" s="78">
        <f t="shared" si="46"/>
        <v>90.631429281159967</v>
      </c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4"/>
      <c r="Q125" s="78">
        <v>1311.2</v>
      </c>
      <c r="R125" s="78">
        <v>750</v>
      </c>
      <c r="S125" s="74">
        <f t="shared" si="185"/>
        <v>57.199511897498468</v>
      </c>
      <c r="T125" s="78">
        <v>338.9</v>
      </c>
      <c r="U125" s="78">
        <v>199.95245</v>
      </c>
      <c r="V125" s="74">
        <f t="shared" si="767"/>
        <v>59.00042785482443</v>
      </c>
      <c r="W125" s="255">
        <v>771.2</v>
      </c>
      <c r="X125" s="277">
        <v>480.7654</v>
      </c>
      <c r="Y125" s="74">
        <f t="shared" si="1178"/>
        <v>62.339911825726134</v>
      </c>
      <c r="Z125" s="255">
        <v>262</v>
      </c>
      <c r="AA125" s="311">
        <v>158.1</v>
      </c>
      <c r="AB125" s="74">
        <f t="shared" si="1180"/>
        <v>60.343511450381683</v>
      </c>
      <c r="AC125" s="255">
        <v>100</v>
      </c>
      <c r="AD125" s="255">
        <v>100</v>
      </c>
      <c r="AE125" s="74">
        <f t="shared" si="1182"/>
        <v>100</v>
      </c>
      <c r="AF125" s="78"/>
      <c r="AG125" s="78"/>
      <c r="AH125" s="74"/>
      <c r="AI125" s="78"/>
      <c r="AJ125" s="78"/>
      <c r="AK125" s="74"/>
      <c r="AL125" s="78"/>
      <c r="AM125" s="78"/>
      <c r="AN125" s="74"/>
      <c r="AO125" s="255">
        <v>1000</v>
      </c>
      <c r="AP125" s="78">
        <v>1000</v>
      </c>
      <c r="AQ125" s="74">
        <f t="shared" si="1185"/>
        <v>100</v>
      </c>
      <c r="AR125" s="255"/>
      <c r="AS125" s="78"/>
      <c r="AT125" s="74"/>
      <c r="AU125" s="255"/>
      <c r="AV125" s="78"/>
      <c r="AW125" s="74"/>
      <c r="AX125" s="255"/>
      <c r="AY125" s="78"/>
      <c r="AZ125" s="74"/>
      <c r="BA125" s="255"/>
      <c r="BB125" s="78"/>
      <c r="BC125" s="74"/>
      <c r="BD125" s="255"/>
      <c r="BE125" s="78"/>
      <c r="BF125" s="74"/>
      <c r="BG125" s="255">
        <v>2343.9580000000001</v>
      </c>
      <c r="BH125" s="78">
        <v>2343.9580000000001</v>
      </c>
      <c r="BI125" s="74">
        <f>BH125/BG125*100</f>
        <v>100</v>
      </c>
      <c r="BJ125" s="255"/>
      <c r="BK125" s="78"/>
      <c r="BL125" s="74"/>
      <c r="BM125" s="255"/>
      <c r="BN125" s="78"/>
      <c r="BO125" s="74"/>
      <c r="BP125" s="255"/>
      <c r="BQ125" s="78"/>
      <c r="BR125" s="74"/>
      <c r="BS125" s="78"/>
      <c r="BT125" s="78"/>
      <c r="BU125" s="74"/>
      <c r="BV125" s="78"/>
      <c r="BW125" s="78"/>
      <c r="BX125" s="74"/>
      <c r="BY125" s="78"/>
      <c r="BZ125" s="78"/>
      <c r="CA125" s="74"/>
      <c r="CB125" s="78"/>
      <c r="CC125" s="78"/>
      <c r="CD125" s="74"/>
      <c r="CE125" s="78"/>
      <c r="CF125" s="78"/>
      <c r="CG125" s="74"/>
      <c r="CH125" s="78"/>
      <c r="CI125" s="78"/>
      <c r="CJ125" s="74"/>
      <c r="CK125" s="78"/>
      <c r="CL125" s="78"/>
      <c r="CM125" s="74"/>
      <c r="CN125" s="255"/>
      <c r="CO125" s="322"/>
      <c r="CP125" s="74"/>
      <c r="CQ125" s="255"/>
      <c r="CR125" s="322"/>
      <c r="CS125" s="74"/>
      <c r="CT125" s="255">
        <v>120</v>
      </c>
      <c r="CU125" s="78">
        <v>120</v>
      </c>
      <c r="CV125" s="74">
        <f t="shared" si="1200"/>
        <v>100</v>
      </c>
      <c r="CW125" s="255">
        <v>260</v>
      </c>
      <c r="CX125" s="78">
        <v>260</v>
      </c>
      <c r="CY125" s="74">
        <f t="shared" si="1202"/>
        <v>100</v>
      </c>
      <c r="CZ125" s="255"/>
      <c r="DA125" s="78"/>
      <c r="DB125" s="74"/>
      <c r="DC125" s="255"/>
      <c r="DD125" s="78"/>
      <c r="DE125" s="74"/>
      <c r="DF125" s="255"/>
      <c r="DG125" s="78"/>
      <c r="DH125" s="74"/>
      <c r="DI125" s="255"/>
      <c r="DJ125" s="78"/>
      <c r="DK125" s="74"/>
      <c r="DL125" s="255"/>
      <c r="DM125" s="78"/>
      <c r="DN125" s="74"/>
      <c r="DO125" s="255"/>
      <c r="DP125" s="78"/>
      <c r="DQ125" s="74"/>
      <c r="DR125" s="255"/>
      <c r="DS125" s="78"/>
      <c r="DT125" s="74"/>
      <c r="DU125" s="255"/>
      <c r="DV125" s="78"/>
      <c r="DW125" s="74"/>
      <c r="DX125" s="255"/>
      <c r="DY125" s="78"/>
      <c r="DZ125" s="74"/>
      <c r="EA125" s="255"/>
      <c r="EB125" s="78"/>
      <c r="EC125" s="74"/>
      <c r="ED125" s="255">
        <v>2075.23</v>
      </c>
      <c r="EE125" s="78">
        <v>2075.23</v>
      </c>
      <c r="EF125" s="74">
        <f t="shared" si="853"/>
        <v>100</v>
      </c>
      <c r="EG125" s="255"/>
      <c r="EH125" s="78"/>
      <c r="EI125" s="74"/>
      <c r="EJ125" s="255">
        <v>3100</v>
      </c>
      <c r="EK125" s="78">
        <v>3100</v>
      </c>
      <c r="EL125" s="74">
        <f>EK125/EJ125*100</f>
        <v>100</v>
      </c>
      <c r="EM125" s="255"/>
      <c r="EN125" s="78"/>
      <c r="EO125" s="74"/>
      <c r="EP125" s="255"/>
      <c r="EQ125" s="78"/>
      <c r="ER125" s="74"/>
    </row>
    <row r="126" spans="1:148" s="31" customFormat="1" ht="15.75" x14ac:dyDescent="0.25">
      <c r="A126" s="43" t="s">
        <v>410</v>
      </c>
      <c r="B126" s="94">
        <f t="shared" si="811"/>
        <v>0</v>
      </c>
      <c r="C126" s="94">
        <f t="shared" si="812"/>
        <v>0</v>
      </c>
      <c r="D126" s="78"/>
      <c r="E126" s="94"/>
      <c r="F126" s="94"/>
      <c r="G126" s="94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74"/>
      <c r="W126" s="110"/>
      <c r="X126" s="110"/>
      <c r="Y126" s="74"/>
      <c r="Z126" s="110"/>
      <c r="AA126" s="110"/>
      <c r="AB126" s="74"/>
      <c r="AC126" s="110"/>
      <c r="AD126" s="110"/>
      <c r="AE126" s="74"/>
      <c r="AF126" s="113"/>
      <c r="AG126" s="113"/>
      <c r="AH126" s="113"/>
      <c r="AI126" s="113"/>
      <c r="AJ126" s="113"/>
      <c r="AK126" s="113"/>
      <c r="AL126" s="113"/>
      <c r="AM126" s="113"/>
      <c r="AN126" s="113"/>
      <c r="AO126" s="110"/>
      <c r="AP126" s="110"/>
      <c r="AQ126" s="74"/>
      <c r="AR126" s="110"/>
      <c r="AS126" s="110"/>
      <c r="AT126" s="74"/>
      <c r="AU126" s="110"/>
      <c r="AV126" s="110"/>
      <c r="AW126" s="74"/>
      <c r="AX126" s="110"/>
      <c r="AY126" s="110"/>
      <c r="AZ126" s="74"/>
      <c r="BA126" s="110"/>
      <c r="BB126" s="110"/>
      <c r="BC126" s="74"/>
      <c r="BD126" s="110"/>
      <c r="BE126" s="110"/>
      <c r="BF126" s="74"/>
      <c r="BG126" s="110"/>
      <c r="BH126" s="110"/>
      <c r="BI126" s="74"/>
      <c r="BJ126" s="110"/>
      <c r="BK126" s="110"/>
      <c r="BL126" s="74"/>
      <c r="BM126" s="110"/>
      <c r="BN126" s="110"/>
      <c r="BO126" s="74"/>
      <c r="BP126" s="110"/>
      <c r="BQ126" s="110"/>
      <c r="BR126" s="74"/>
      <c r="BS126" s="113"/>
      <c r="BT126" s="113"/>
      <c r="BU126" s="74"/>
      <c r="BV126" s="113"/>
      <c r="BW126" s="113"/>
      <c r="BX126" s="74"/>
      <c r="BY126" s="113"/>
      <c r="BZ126" s="113"/>
      <c r="CA126" s="113"/>
      <c r="CB126" s="113"/>
      <c r="CC126" s="113"/>
      <c r="CD126" s="113"/>
      <c r="CE126" s="113"/>
      <c r="CF126" s="113"/>
      <c r="CG126" s="113"/>
      <c r="CH126" s="113"/>
      <c r="CI126" s="113"/>
      <c r="CJ126" s="74"/>
      <c r="CK126" s="113"/>
      <c r="CL126" s="113"/>
      <c r="CM126" s="74"/>
      <c r="CN126" s="110"/>
      <c r="CO126" s="110"/>
      <c r="CP126" s="74"/>
      <c r="CQ126" s="110"/>
      <c r="CR126" s="110"/>
      <c r="CS126" s="74"/>
      <c r="CT126" s="110"/>
      <c r="CU126" s="110"/>
      <c r="CV126" s="74"/>
      <c r="CW126" s="110"/>
      <c r="CX126" s="110"/>
      <c r="CY126" s="74"/>
      <c r="CZ126" s="110"/>
      <c r="DA126" s="110"/>
      <c r="DB126" s="74"/>
      <c r="DC126" s="110"/>
      <c r="DD126" s="110"/>
      <c r="DE126" s="74"/>
      <c r="DF126" s="110"/>
      <c r="DG126" s="110"/>
      <c r="DH126" s="74"/>
      <c r="DI126" s="110"/>
      <c r="DJ126" s="110"/>
      <c r="DK126" s="74"/>
      <c r="DL126" s="110"/>
      <c r="DM126" s="110"/>
      <c r="DN126" s="74"/>
      <c r="DO126" s="110"/>
      <c r="DP126" s="110"/>
      <c r="DQ126" s="74"/>
      <c r="DR126" s="110"/>
      <c r="DS126" s="110"/>
      <c r="DT126" s="74"/>
      <c r="DU126" s="110"/>
      <c r="DV126" s="110"/>
      <c r="DW126" s="74"/>
      <c r="DX126" s="110"/>
      <c r="DY126" s="110"/>
      <c r="DZ126" s="74"/>
      <c r="EA126" s="110"/>
      <c r="EB126" s="110"/>
      <c r="EC126" s="74"/>
      <c r="ED126" s="110"/>
      <c r="EE126" s="110"/>
      <c r="EF126" s="74"/>
      <c r="EG126" s="110"/>
      <c r="EH126" s="110"/>
      <c r="EI126" s="74"/>
      <c r="EJ126" s="110"/>
      <c r="EK126" s="110"/>
      <c r="EL126" s="74"/>
      <c r="EM126" s="110"/>
      <c r="EN126" s="110"/>
      <c r="EO126" s="74"/>
      <c r="EP126" s="110"/>
      <c r="EQ126" s="110"/>
      <c r="ER126" s="74"/>
    </row>
    <row r="127" spans="1:148" s="31" customFormat="1" ht="15.75" x14ac:dyDescent="0.25">
      <c r="A127" s="43" t="s">
        <v>574</v>
      </c>
      <c r="B127" s="94">
        <f t="shared" si="811"/>
        <v>10000</v>
      </c>
      <c r="C127" s="94">
        <f t="shared" si="812"/>
        <v>280.15320000000003</v>
      </c>
      <c r="D127" s="78">
        <f t="shared" si="46"/>
        <v>2.8015320000000004</v>
      </c>
      <c r="E127" s="94"/>
      <c r="F127" s="94"/>
      <c r="G127" s="78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74"/>
      <c r="W127" s="110"/>
      <c r="X127" s="110"/>
      <c r="Y127" s="74"/>
      <c r="Z127" s="110"/>
      <c r="AA127" s="110"/>
      <c r="AB127" s="74"/>
      <c r="AC127" s="110"/>
      <c r="AD127" s="110"/>
      <c r="AE127" s="74"/>
      <c r="AF127" s="113"/>
      <c r="AG127" s="113"/>
      <c r="AH127" s="113"/>
      <c r="AI127" s="113"/>
      <c r="AJ127" s="113"/>
      <c r="AK127" s="113"/>
      <c r="AL127" s="113"/>
      <c r="AM127" s="113"/>
      <c r="AN127" s="113"/>
      <c r="AO127" s="110"/>
      <c r="AP127" s="110"/>
      <c r="AQ127" s="74"/>
      <c r="AR127" s="110"/>
      <c r="AS127" s="110"/>
      <c r="AT127" s="74"/>
      <c r="AU127" s="110"/>
      <c r="AV127" s="110"/>
      <c r="AW127" s="74"/>
      <c r="AX127" s="110"/>
      <c r="AY127" s="110"/>
      <c r="AZ127" s="74"/>
      <c r="BA127" s="110"/>
      <c r="BB127" s="110"/>
      <c r="BC127" s="74"/>
      <c r="BD127" s="110"/>
      <c r="BE127" s="110"/>
      <c r="BF127" s="74"/>
      <c r="BG127" s="110"/>
      <c r="BH127" s="110"/>
      <c r="BI127" s="74"/>
      <c r="BJ127" s="110"/>
      <c r="BK127" s="110"/>
      <c r="BL127" s="74"/>
      <c r="BM127" s="110"/>
      <c r="BN127" s="110"/>
      <c r="BO127" s="74"/>
      <c r="BP127" s="110"/>
      <c r="BQ127" s="110"/>
      <c r="BR127" s="74"/>
      <c r="BS127" s="74">
        <v>10000</v>
      </c>
      <c r="BT127" s="74">
        <v>280.15320000000003</v>
      </c>
      <c r="BU127" s="74">
        <f t="shared" si="1195"/>
        <v>2.8015320000000004</v>
      </c>
      <c r="BV127" s="74"/>
      <c r="BW127" s="113"/>
      <c r="BX127" s="74"/>
      <c r="BY127" s="113"/>
      <c r="BZ127" s="113"/>
      <c r="CA127" s="113"/>
      <c r="CB127" s="113"/>
      <c r="CC127" s="113"/>
      <c r="CD127" s="113"/>
      <c r="CE127" s="113"/>
      <c r="CF127" s="113"/>
      <c r="CG127" s="113"/>
      <c r="CH127" s="74"/>
      <c r="CI127" s="113"/>
      <c r="CJ127" s="74"/>
      <c r="CK127" s="74"/>
      <c r="CL127" s="113"/>
      <c r="CM127" s="74"/>
      <c r="CN127" s="110"/>
      <c r="CO127" s="110"/>
      <c r="CP127" s="74"/>
      <c r="CQ127" s="110"/>
      <c r="CR127" s="110"/>
      <c r="CS127" s="74"/>
      <c r="CT127" s="110"/>
      <c r="CU127" s="110"/>
      <c r="CV127" s="74"/>
      <c r="CW127" s="110"/>
      <c r="CX127" s="110"/>
      <c r="CY127" s="74"/>
      <c r="CZ127" s="110"/>
      <c r="DA127" s="110"/>
      <c r="DB127" s="74"/>
      <c r="DC127" s="110"/>
      <c r="DD127" s="110"/>
      <c r="DE127" s="74"/>
      <c r="DF127" s="110"/>
      <c r="DG127" s="110"/>
      <c r="DH127" s="74"/>
      <c r="DI127" s="110"/>
      <c r="DJ127" s="110"/>
      <c r="DK127" s="74"/>
      <c r="DL127" s="110"/>
      <c r="DM127" s="110"/>
      <c r="DN127" s="74"/>
      <c r="DO127" s="110"/>
      <c r="DP127" s="110"/>
      <c r="DQ127" s="74"/>
      <c r="DR127" s="110"/>
      <c r="DS127" s="110"/>
      <c r="DT127" s="74"/>
      <c r="DU127" s="110"/>
      <c r="DV127" s="110"/>
      <c r="DW127" s="74"/>
      <c r="DX127" s="110"/>
      <c r="DY127" s="110"/>
      <c r="DZ127" s="74"/>
      <c r="EA127" s="110"/>
      <c r="EB127" s="110"/>
      <c r="EC127" s="74"/>
      <c r="ED127" s="110"/>
      <c r="EE127" s="110"/>
      <c r="EF127" s="74"/>
      <c r="EG127" s="110"/>
      <c r="EH127" s="110"/>
      <c r="EI127" s="74"/>
      <c r="EJ127" s="110"/>
      <c r="EK127" s="110"/>
      <c r="EL127" s="74"/>
      <c r="EM127" s="110"/>
      <c r="EN127" s="110"/>
      <c r="EO127" s="74"/>
      <c r="EP127" s="110"/>
      <c r="EQ127" s="110"/>
      <c r="ER127" s="74"/>
    </row>
    <row r="128" spans="1:148" s="32" customFormat="1" ht="31.5" x14ac:dyDescent="0.25">
      <c r="A128" s="148" t="s">
        <v>403</v>
      </c>
      <c r="B128" s="103">
        <f t="shared" si="811"/>
        <v>39009.300000000003</v>
      </c>
      <c r="C128" s="103">
        <f t="shared" si="812"/>
        <v>17254.948400000001</v>
      </c>
      <c r="D128" s="92">
        <f t="shared" ref="D128" si="1216">C128/B128*100</f>
        <v>44.232909588226399</v>
      </c>
      <c r="E128" s="92">
        <f t="shared" ref="E128:AJ128" si="1217">E129+E130+E131+E132+E133</f>
        <v>3980</v>
      </c>
      <c r="F128" s="92">
        <f t="shared" si="1217"/>
        <v>3980</v>
      </c>
      <c r="G128" s="92">
        <f t="shared" ref="G127:G128" si="1218">F128/E128*100</f>
        <v>100</v>
      </c>
      <c r="H128" s="92">
        <f t="shared" si="1217"/>
        <v>0</v>
      </c>
      <c r="I128" s="92">
        <f t="shared" si="1217"/>
        <v>0</v>
      </c>
      <c r="J128" s="92">
        <f t="shared" si="1217"/>
        <v>0</v>
      </c>
      <c r="K128" s="92">
        <f t="shared" si="1217"/>
        <v>0</v>
      </c>
      <c r="L128" s="92">
        <f t="shared" si="1217"/>
        <v>0</v>
      </c>
      <c r="M128" s="92">
        <f t="shared" si="1217"/>
        <v>0</v>
      </c>
      <c r="N128" s="92">
        <f t="shared" si="1217"/>
        <v>0</v>
      </c>
      <c r="O128" s="92">
        <f t="shared" si="1217"/>
        <v>0</v>
      </c>
      <c r="P128" s="92"/>
      <c r="Q128" s="92">
        <f t="shared" si="1217"/>
        <v>1653.9</v>
      </c>
      <c r="R128" s="92">
        <f t="shared" si="1217"/>
        <v>1264.9000000000001</v>
      </c>
      <c r="S128" s="91">
        <f t="shared" si="185"/>
        <v>76.479835540238227</v>
      </c>
      <c r="T128" s="92">
        <f t="shared" si="1217"/>
        <v>1249.5999999999999</v>
      </c>
      <c r="U128" s="92">
        <f t="shared" si="1217"/>
        <v>1024.316</v>
      </c>
      <c r="V128" s="91">
        <f t="shared" si="767"/>
        <v>81.971510883482722</v>
      </c>
      <c r="W128" s="92">
        <f t="shared" ref="W128:X128" si="1219">W129+W130+W131+W132+W133</f>
        <v>3996.8</v>
      </c>
      <c r="X128" s="92">
        <f t="shared" si="1219"/>
        <v>3309.3989999999999</v>
      </c>
      <c r="Y128" s="91">
        <f t="shared" ref="Y128:Y129" si="1220">X128/W128*100</f>
        <v>82.801215972778223</v>
      </c>
      <c r="Z128" s="92">
        <f t="shared" ref="Z128:AA128" si="1221">Z129+Z130+Z131+Z132+Z133</f>
        <v>1929</v>
      </c>
      <c r="AA128" s="92">
        <f t="shared" si="1221"/>
        <v>1476.3334</v>
      </c>
      <c r="AB128" s="91">
        <f t="shared" ref="AB128:AB129" si="1222">AA128/Z128*100</f>
        <v>76.533613271124935</v>
      </c>
      <c r="AC128" s="92">
        <f t="shared" ref="AC128:AD128" si="1223">AC129+AC130+AC131+AC132+AC133</f>
        <v>0</v>
      </c>
      <c r="AD128" s="92">
        <f t="shared" si="1223"/>
        <v>0</v>
      </c>
      <c r="AE128" s="91"/>
      <c r="AF128" s="92">
        <f t="shared" si="1217"/>
        <v>0</v>
      </c>
      <c r="AG128" s="92">
        <f t="shared" si="1217"/>
        <v>0</v>
      </c>
      <c r="AH128" s="92">
        <f t="shared" si="1217"/>
        <v>0</v>
      </c>
      <c r="AI128" s="92">
        <f t="shared" si="1217"/>
        <v>0</v>
      </c>
      <c r="AJ128" s="92">
        <f t="shared" si="1217"/>
        <v>0</v>
      </c>
      <c r="AK128" s="92">
        <f t="shared" ref="AK128:AP128" si="1224">AK129+AK130+AK131+AK132+AK133</f>
        <v>0</v>
      </c>
      <c r="AL128" s="92">
        <f t="shared" si="1224"/>
        <v>5000</v>
      </c>
      <c r="AM128" s="92">
        <f t="shared" si="1224"/>
        <v>5000</v>
      </c>
      <c r="AN128" s="92">
        <f t="shared" si="1224"/>
        <v>100</v>
      </c>
      <c r="AO128" s="92">
        <f t="shared" si="1224"/>
        <v>1000</v>
      </c>
      <c r="AP128" s="92">
        <f t="shared" si="1224"/>
        <v>1000</v>
      </c>
      <c r="AQ128" s="91">
        <f t="shared" ref="AQ128:AQ129" si="1225">AP128/AO128*100</f>
        <v>100</v>
      </c>
      <c r="AR128" s="92">
        <f t="shared" ref="AR128:AS128" si="1226">AR129+AR130+AR131+AR132+AR133</f>
        <v>0</v>
      </c>
      <c r="AS128" s="92">
        <f t="shared" si="1226"/>
        <v>0</v>
      </c>
      <c r="AT128" s="91"/>
      <c r="AU128" s="92">
        <f t="shared" ref="AU128:AV128" si="1227">AU129+AU130+AU131+AU132+AU133</f>
        <v>0</v>
      </c>
      <c r="AV128" s="92">
        <f t="shared" si="1227"/>
        <v>0</v>
      </c>
      <c r="AW128" s="91"/>
      <c r="AX128" s="92">
        <f t="shared" ref="AX128:AY128" si="1228">AX129+AX130+AX131+AX132+AX133</f>
        <v>0</v>
      </c>
      <c r="AY128" s="92">
        <f t="shared" si="1228"/>
        <v>0</v>
      </c>
      <c r="AZ128" s="91"/>
      <c r="BA128" s="92">
        <f t="shared" ref="BA128:BB128" si="1229">BA129+BA130+BA131+BA132+BA133</f>
        <v>0</v>
      </c>
      <c r="BB128" s="92">
        <f t="shared" si="1229"/>
        <v>0</v>
      </c>
      <c r="BC128" s="91"/>
      <c r="BD128" s="92">
        <f t="shared" ref="BD128:BE128" si="1230">BD129+BD130+BD131+BD132+BD133</f>
        <v>0</v>
      </c>
      <c r="BE128" s="92">
        <f t="shared" si="1230"/>
        <v>0</v>
      </c>
      <c r="BF128" s="91"/>
      <c r="BG128" s="92">
        <f t="shared" ref="BG128:BH128" si="1231">BG129+BG130+BG131+BG132+BG133</f>
        <v>0</v>
      </c>
      <c r="BH128" s="92">
        <f t="shared" si="1231"/>
        <v>0</v>
      </c>
      <c r="BI128" s="91"/>
      <c r="BJ128" s="92">
        <f t="shared" ref="BJ128:BK128" si="1232">BJ129+BJ130+BJ131+BJ132+BJ133</f>
        <v>0</v>
      </c>
      <c r="BK128" s="92">
        <f t="shared" si="1232"/>
        <v>0</v>
      </c>
      <c r="BL128" s="91"/>
      <c r="BM128" s="92">
        <f t="shared" ref="BM128:BN128" si="1233">BM129+BM130+BM131+BM132+BM133</f>
        <v>0</v>
      </c>
      <c r="BN128" s="92">
        <f t="shared" si="1233"/>
        <v>0</v>
      </c>
      <c r="BO128" s="91"/>
      <c r="BP128" s="92">
        <f t="shared" ref="BP128:BQ128" si="1234">BP129+BP130+BP131+BP132+BP133</f>
        <v>0</v>
      </c>
      <c r="BQ128" s="92">
        <f t="shared" si="1234"/>
        <v>0</v>
      </c>
      <c r="BR128" s="91"/>
      <c r="BS128" s="92">
        <f t="shared" ref="BS128:BT128" si="1235">BS129+BS130+BS131+BS132+BS133</f>
        <v>20000</v>
      </c>
      <c r="BT128" s="92">
        <f t="shared" si="1235"/>
        <v>0</v>
      </c>
      <c r="BU128" s="91">
        <f t="shared" ref="BU128:BU130" si="1236">BT128/BS128*100</f>
        <v>0</v>
      </c>
      <c r="BV128" s="92">
        <f t="shared" ref="BV128:BW128" si="1237">BV129+BV130+BV131+BV132+BV133</f>
        <v>0</v>
      </c>
      <c r="BW128" s="92">
        <f t="shared" si="1237"/>
        <v>0</v>
      </c>
      <c r="BX128" s="91"/>
      <c r="BY128" s="92">
        <f t="shared" ref="BY128:CI128" si="1238">BY129+BY130+BY131+BY132+BY133</f>
        <v>0</v>
      </c>
      <c r="BZ128" s="92">
        <f t="shared" si="1238"/>
        <v>0</v>
      </c>
      <c r="CA128" s="92">
        <f t="shared" si="1238"/>
        <v>0</v>
      </c>
      <c r="CB128" s="92">
        <f t="shared" si="1238"/>
        <v>0</v>
      </c>
      <c r="CC128" s="92">
        <f t="shared" si="1238"/>
        <v>0</v>
      </c>
      <c r="CD128" s="92">
        <f t="shared" si="1238"/>
        <v>0</v>
      </c>
      <c r="CE128" s="92">
        <f t="shared" si="1238"/>
        <v>0</v>
      </c>
      <c r="CF128" s="92">
        <f t="shared" si="1238"/>
        <v>0</v>
      </c>
      <c r="CG128" s="92">
        <f t="shared" si="1238"/>
        <v>0</v>
      </c>
      <c r="CH128" s="92">
        <f t="shared" si="1238"/>
        <v>0</v>
      </c>
      <c r="CI128" s="92">
        <f t="shared" si="1238"/>
        <v>0</v>
      </c>
      <c r="CJ128" s="91"/>
      <c r="CK128" s="92">
        <f t="shared" ref="CK128:CL128" si="1239">CK129+CK130+CK131+CK132+CK133</f>
        <v>0</v>
      </c>
      <c r="CL128" s="92">
        <f t="shared" si="1239"/>
        <v>0</v>
      </c>
      <c r="CM128" s="91"/>
      <c r="CN128" s="92">
        <f t="shared" ref="CN128:CO128" si="1240">CN129+CN130+CN131+CN132+CN133</f>
        <v>0</v>
      </c>
      <c r="CO128" s="92">
        <f t="shared" si="1240"/>
        <v>0</v>
      </c>
      <c r="CP128" s="91"/>
      <c r="CQ128" s="92">
        <f t="shared" ref="CQ128:CR128" si="1241">CQ129+CQ130+CQ131+CQ132+CQ133</f>
        <v>0</v>
      </c>
      <c r="CR128" s="92">
        <f t="shared" si="1241"/>
        <v>0</v>
      </c>
      <c r="CS128" s="91"/>
      <c r="CT128" s="92">
        <f t="shared" ref="CT128:CU128" si="1242">CT129+CT130+CT131+CT132+CT133</f>
        <v>200</v>
      </c>
      <c r="CU128" s="92">
        <f t="shared" si="1242"/>
        <v>200</v>
      </c>
      <c r="CV128" s="91">
        <f t="shared" ref="CV128:CV129" si="1243">CU128/CT128*100</f>
        <v>100</v>
      </c>
      <c r="CW128" s="92">
        <f t="shared" ref="CW128:CX128" si="1244">CW129+CW130+CW131+CW132+CW133</f>
        <v>0</v>
      </c>
      <c r="CX128" s="92">
        <f t="shared" si="1244"/>
        <v>0</v>
      </c>
      <c r="CY128" s="91"/>
      <c r="CZ128" s="92">
        <f t="shared" ref="CZ128:DA128" si="1245">CZ129+CZ130+CZ131+CZ132+CZ133</f>
        <v>0</v>
      </c>
      <c r="DA128" s="92">
        <f t="shared" si="1245"/>
        <v>0</v>
      </c>
      <c r="DB128" s="91"/>
      <c r="DC128" s="92">
        <f t="shared" ref="DC128:DD128" si="1246">DC129+DC130+DC131+DC132+DC133</f>
        <v>0</v>
      </c>
      <c r="DD128" s="92">
        <f t="shared" si="1246"/>
        <v>0</v>
      </c>
      <c r="DE128" s="91"/>
      <c r="DF128" s="92">
        <f t="shared" ref="DF128:DG128" si="1247">DF129+DF130+DF131+DF132+DF133</f>
        <v>0</v>
      </c>
      <c r="DG128" s="92">
        <f t="shared" si="1247"/>
        <v>0</v>
      </c>
      <c r="DH128" s="91"/>
      <c r="DI128" s="92">
        <f t="shared" ref="DI128:DJ128" si="1248">DI129+DI130+DI131+DI132+DI133</f>
        <v>0</v>
      </c>
      <c r="DJ128" s="92">
        <f t="shared" si="1248"/>
        <v>0</v>
      </c>
      <c r="DK128" s="91"/>
      <c r="DL128" s="92">
        <f t="shared" ref="DL128:DM128" si="1249">DL129+DL130+DL131+DL132+DL133</f>
        <v>0</v>
      </c>
      <c r="DM128" s="92">
        <f t="shared" si="1249"/>
        <v>0</v>
      </c>
      <c r="DN128" s="91"/>
      <c r="DO128" s="92">
        <f t="shared" ref="DO128:DP128" si="1250">DO129+DO130+DO131+DO132+DO133</f>
        <v>0</v>
      </c>
      <c r="DP128" s="92">
        <f t="shared" si="1250"/>
        <v>0</v>
      </c>
      <c r="DQ128" s="91"/>
      <c r="DR128" s="92">
        <f t="shared" ref="DR128:DS128" si="1251">DR129+DR130+DR131+DR132+DR133</f>
        <v>0</v>
      </c>
      <c r="DS128" s="92">
        <f t="shared" si="1251"/>
        <v>0</v>
      </c>
      <c r="DT128" s="91"/>
      <c r="DU128" s="92">
        <f t="shared" ref="DU128:DV128" si="1252">DU129+DU130+DU131+DU132+DU133</f>
        <v>0</v>
      </c>
      <c r="DV128" s="92">
        <f t="shared" si="1252"/>
        <v>0</v>
      </c>
      <c r="DW128" s="91"/>
      <c r="DX128" s="92">
        <f t="shared" ref="DX128:DY128" si="1253">DX129+DX130+DX131+DX132+DX133</f>
        <v>0</v>
      </c>
      <c r="DY128" s="92">
        <f t="shared" si="1253"/>
        <v>0</v>
      </c>
      <c r="DZ128" s="91"/>
      <c r="EA128" s="92">
        <f t="shared" ref="EA128:EB128" si="1254">EA129+EA130+EA131+EA132+EA133</f>
        <v>0</v>
      </c>
      <c r="EB128" s="92">
        <f t="shared" si="1254"/>
        <v>0</v>
      </c>
      <c r="EC128" s="91"/>
      <c r="ED128" s="92">
        <f t="shared" ref="ED128:EE128" si="1255">ED129+ED130+ED131+ED132+ED133</f>
        <v>0</v>
      </c>
      <c r="EE128" s="92">
        <f t="shared" si="1255"/>
        <v>0</v>
      </c>
      <c r="EF128" s="91"/>
      <c r="EG128" s="92">
        <f t="shared" ref="EG128:EH128" si="1256">EG129+EG130+EG131+EG132+EG133</f>
        <v>0</v>
      </c>
      <c r="EH128" s="92">
        <f t="shared" si="1256"/>
        <v>0</v>
      </c>
      <c r="EI128" s="91"/>
      <c r="EJ128" s="92">
        <f t="shared" ref="EJ128:EK128" si="1257">EJ129+EJ130+EJ131+EJ132+EJ133</f>
        <v>0</v>
      </c>
      <c r="EK128" s="92">
        <f t="shared" si="1257"/>
        <v>0</v>
      </c>
      <c r="EL128" s="91"/>
      <c r="EM128" s="92">
        <f t="shared" ref="EM128:EN128" si="1258">EM129+EM130+EM131+EM132+EM133</f>
        <v>0</v>
      </c>
      <c r="EN128" s="92">
        <f t="shared" si="1258"/>
        <v>0</v>
      </c>
      <c r="EO128" s="91"/>
      <c r="EP128" s="92">
        <f t="shared" ref="EP128:EQ128" si="1259">EP129+EP130+EP131+EP132+EP133</f>
        <v>0</v>
      </c>
      <c r="EQ128" s="92">
        <f t="shared" si="1259"/>
        <v>0</v>
      </c>
      <c r="ER128" s="91"/>
    </row>
    <row r="129" spans="1:148" s="31" customFormat="1" ht="31.5" x14ac:dyDescent="0.25">
      <c r="A129" s="145" t="s">
        <v>345</v>
      </c>
      <c r="B129" s="94">
        <f t="shared" si="811"/>
        <v>19009.3</v>
      </c>
      <c r="C129" s="94">
        <f t="shared" si="812"/>
        <v>17254.948400000001</v>
      </c>
      <c r="D129" s="78">
        <f t="shared" si="46"/>
        <v>90.771087835953992</v>
      </c>
      <c r="E129" s="78">
        <v>3980</v>
      </c>
      <c r="F129" s="78">
        <v>3980</v>
      </c>
      <c r="G129" s="78">
        <f>F129/E129*100</f>
        <v>100</v>
      </c>
      <c r="H129" s="78"/>
      <c r="I129" s="78"/>
      <c r="J129" s="78"/>
      <c r="K129" s="78"/>
      <c r="L129" s="78"/>
      <c r="M129" s="78"/>
      <c r="N129" s="78"/>
      <c r="O129" s="78"/>
      <c r="P129" s="78"/>
      <c r="Q129" s="78">
        <v>1653.9</v>
      </c>
      <c r="R129" s="78">
        <v>1264.9000000000001</v>
      </c>
      <c r="S129" s="74">
        <f t="shared" si="185"/>
        <v>76.479835540238227</v>
      </c>
      <c r="T129" s="78">
        <v>1249.5999999999999</v>
      </c>
      <c r="U129" s="78">
        <v>1024.316</v>
      </c>
      <c r="V129" s="74">
        <f t="shared" si="767"/>
        <v>81.971510883482722</v>
      </c>
      <c r="W129" s="255">
        <v>3996.8</v>
      </c>
      <c r="X129" s="278">
        <v>3309.3989999999999</v>
      </c>
      <c r="Y129" s="74">
        <f t="shared" si="1220"/>
        <v>82.801215972778223</v>
      </c>
      <c r="Z129" s="255">
        <v>1929</v>
      </c>
      <c r="AA129" s="312">
        <v>1476.3334</v>
      </c>
      <c r="AB129" s="74">
        <f t="shared" si="1222"/>
        <v>76.533613271124935</v>
      </c>
      <c r="AC129" s="255"/>
      <c r="AD129" s="255"/>
      <c r="AE129" s="74"/>
      <c r="AF129" s="78"/>
      <c r="AG129" s="78"/>
      <c r="AH129" s="74"/>
      <c r="AI129" s="78"/>
      <c r="AJ129" s="78"/>
      <c r="AK129" s="74"/>
      <c r="AL129" s="78">
        <v>5000</v>
      </c>
      <c r="AM129" s="78">
        <v>5000</v>
      </c>
      <c r="AN129" s="74">
        <f t="shared" ref="AN129" si="1260">AM129/AL129*100</f>
        <v>100</v>
      </c>
      <c r="AO129" s="255">
        <v>1000</v>
      </c>
      <c r="AP129" s="255">
        <v>1000</v>
      </c>
      <c r="AQ129" s="74">
        <f t="shared" si="1225"/>
        <v>100</v>
      </c>
      <c r="AR129" s="255"/>
      <c r="AS129" s="255"/>
      <c r="AT129" s="74"/>
      <c r="AU129" s="255"/>
      <c r="AV129" s="255"/>
      <c r="AW129" s="74"/>
      <c r="AX129" s="255"/>
      <c r="AY129" s="255"/>
      <c r="AZ129" s="74"/>
      <c r="BA129" s="255"/>
      <c r="BB129" s="255"/>
      <c r="BC129" s="74"/>
      <c r="BD129" s="255"/>
      <c r="BE129" s="255"/>
      <c r="BF129" s="74"/>
      <c r="BG129" s="255"/>
      <c r="BH129" s="255"/>
      <c r="BI129" s="74"/>
      <c r="BJ129" s="255"/>
      <c r="BK129" s="255"/>
      <c r="BL129" s="74"/>
      <c r="BM129" s="255"/>
      <c r="BN129" s="255"/>
      <c r="BO129" s="74"/>
      <c r="BP129" s="255"/>
      <c r="BQ129" s="255"/>
      <c r="BR129" s="74"/>
      <c r="BS129" s="78"/>
      <c r="BT129" s="78"/>
      <c r="BU129" s="74"/>
      <c r="BV129" s="78"/>
      <c r="BW129" s="78"/>
      <c r="BX129" s="74"/>
      <c r="BY129" s="78"/>
      <c r="BZ129" s="78"/>
      <c r="CA129" s="74"/>
      <c r="CB129" s="78"/>
      <c r="CC129" s="78"/>
      <c r="CD129" s="74"/>
      <c r="CE129" s="78"/>
      <c r="CF129" s="78"/>
      <c r="CG129" s="74"/>
      <c r="CH129" s="78"/>
      <c r="CI129" s="78"/>
      <c r="CJ129" s="74"/>
      <c r="CK129" s="78"/>
      <c r="CL129" s="78"/>
      <c r="CM129" s="74"/>
      <c r="CN129" s="255"/>
      <c r="CO129" s="322"/>
      <c r="CP129" s="74"/>
      <c r="CQ129" s="255"/>
      <c r="CR129" s="322"/>
      <c r="CS129" s="74"/>
      <c r="CT129" s="255">
        <v>200</v>
      </c>
      <c r="CU129" s="255">
        <v>200</v>
      </c>
      <c r="CV129" s="74">
        <f t="shared" si="1243"/>
        <v>100</v>
      </c>
      <c r="CW129" s="255"/>
      <c r="CX129" s="255"/>
      <c r="CY129" s="74"/>
      <c r="CZ129" s="255"/>
      <c r="DA129" s="255"/>
      <c r="DB129" s="74"/>
      <c r="DC129" s="255"/>
      <c r="DD129" s="255"/>
      <c r="DE129" s="74"/>
      <c r="DF129" s="255"/>
      <c r="DG129" s="255"/>
      <c r="DH129" s="74"/>
      <c r="DI129" s="255"/>
      <c r="DJ129" s="255"/>
      <c r="DK129" s="74"/>
      <c r="DL129" s="255"/>
      <c r="DM129" s="255"/>
      <c r="DN129" s="74"/>
      <c r="DO129" s="255"/>
      <c r="DP129" s="255"/>
      <c r="DQ129" s="74"/>
      <c r="DR129" s="255"/>
      <c r="DS129" s="255"/>
      <c r="DT129" s="74"/>
      <c r="DU129" s="255"/>
      <c r="DV129" s="255"/>
      <c r="DW129" s="74"/>
      <c r="DX129" s="255"/>
      <c r="DY129" s="255"/>
      <c r="DZ129" s="74"/>
      <c r="EA129" s="255"/>
      <c r="EB129" s="255"/>
      <c r="EC129" s="74"/>
      <c r="ED129" s="255"/>
      <c r="EE129" s="255"/>
      <c r="EF129" s="74"/>
      <c r="EG129" s="255"/>
      <c r="EH129" s="255"/>
      <c r="EI129" s="74"/>
      <c r="EJ129" s="255"/>
      <c r="EK129" s="255"/>
      <c r="EL129" s="74"/>
      <c r="EM129" s="255"/>
      <c r="EN129" s="255"/>
      <c r="EO129" s="74"/>
      <c r="EP129" s="255"/>
      <c r="EQ129" s="255"/>
      <c r="ER129" s="74"/>
    </row>
    <row r="130" spans="1:148" s="31" customFormat="1" ht="15.75" x14ac:dyDescent="0.25">
      <c r="A130" s="43" t="s">
        <v>399</v>
      </c>
      <c r="B130" s="94">
        <f t="shared" si="811"/>
        <v>20000</v>
      </c>
      <c r="C130" s="94">
        <f t="shared" si="812"/>
        <v>0</v>
      </c>
      <c r="D130" s="94"/>
      <c r="E130" s="94"/>
      <c r="F130" s="94"/>
      <c r="G130" s="94"/>
      <c r="H130" s="113"/>
      <c r="I130" s="113"/>
      <c r="J130" s="113"/>
      <c r="K130" s="113"/>
      <c r="L130" s="113"/>
      <c r="M130" s="113"/>
      <c r="N130" s="78"/>
      <c r="O130" s="78"/>
      <c r="P130" s="78"/>
      <c r="Q130" s="78"/>
      <c r="R130" s="78"/>
      <c r="S130" s="113"/>
      <c r="T130" s="78"/>
      <c r="U130" s="78"/>
      <c r="V130" s="74"/>
      <c r="W130" s="78"/>
      <c r="X130" s="78"/>
      <c r="Y130" s="74"/>
      <c r="Z130" s="78"/>
      <c r="AA130" s="78"/>
      <c r="AB130" s="74"/>
      <c r="AC130" s="78"/>
      <c r="AD130" s="78"/>
      <c r="AE130" s="74"/>
      <c r="AF130" s="78"/>
      <c r="AG130" s="78"/>
      <c r="AH130" s="113"/>
      <c r="AI130" s="78"/>
      <c r="AJ130" s="78"/>
      <c r="AK130" s="113"/>
      <c r="AL130" s="78"/>
      <c r="AM130" s="78"/>
      <c r="AN130" s="113"/>
      <c r="AO130" s="78"/>
      <c r="AP130" s="78"/>
      <c r="AQ130" s="74"/>
      <c r="AR130" s="78"/>
      <c r="AS130" s="78"/>
      <c r="AT130" s="74"/>
      <c r="AU130" s="78"/>
      <c r="AV130" s="78"/>
      <c r="AW130" s="74"/>
      <c r="AX130" s="78"/>
      <c r="AY130" s="78"/>
      <c r="AZ130" s="74"/>
      <c r="BA130" s="78"/>
      <c r="BB130" s="78"/>
      <c r="BC130" s="74"/>
      <c r="BD130" s="78"/>
      <c r="BE130" s="78"/>
      <c r="BF130" s="74"/>
      <c r="BG130" s="78"/>
      <c r="BH130" s="78"/>
      <c r="BI130" s="74"/>
      <c r="BJ130" s="78"/>
      <c r="BK130" s="78"/>
      <c r="BL130" s="74"/>
      <c r="BM130" s="78"/>
      <c r="BN130" s="78"/>
      <c r="BO130" s="74"/>
      <c r="BP130" s="78"/>
      <c r="BQ130" s="78"/>
      <c r="BR130" s="74"/>
      <c r="BS130" s="78">
        <v>20000</v>
      </c>
      <c r="BT130" s="78"/>
      <c r="BU130" s="74">
        <f t="shared" si="1236"/>
        <v>0</v>
      </c>
      <c r="BV130" s="78"/>
      <c r="BW130" s="78"/>
      <c r="BX130" s="74"/>
      <c r="BY130" s="78"/>
      <c r="BZ130" s="78"/>
      <c r="CA130" s="113"/>
      <c r="CB130" s="78"/>
      <c r="CC130" s="78"/>
      <c r="CD130" s="113"/>
      <c r="CE130" s="78"/>
      <c r="CF130" s="78"/>
      <c r="CG130" s="113"/>
      <c r="CH130" s="78"/>
      <c r="CI130" s="78"/>
      <c r="CJ130" s="74"/>
      <c r="CK130" s="78"/>
      <c r="CL130" s="78"/>
      <c r="CM130" s="74"/>
      <c r="CN130" s="78"/>
      <c r="CO130" s="78"/>
      <c r="CP130" s="74"/>
      <c r="CQ130" s="78"/>
      <c r="CR130" s="78"/>
      <c r="CS130" s="74"/>
      <c r="CT130" s="78"/>
      <c r="CU130" s="78"/>
      <c r="CV130" s="74"/>
      <c r="CW130" s="78"/>
      <c r="CX130" s="78"/>
      <c r="CY130" s="74"/>
      <c r="CZ130" s="78"/>
      <c r="DA130" s="78"/>
      <c r="DB130" s="74"/>
      <c r="DC130" s="78"/>
      <c r="DD130" s="78"/>
      <c r="DE130" s="74"/>
      <c r="DF130" s="78"/>
      <c r="DG130" s="78"/>
      <c r="DH130" s="74"/>
      <c r="DI130" s="78"/>
      <c r="DJ130" s="78"/>
      <c r="DK130" s="74"/>
      <c r="DL130" s="78"/>
      <c r="DM130" s="78"/>
      <c r="DN130" s="74"/>
      <c r="DO130" s="78"/>
      <c r="DP130" s="78"/>
      <c r="DQ130" s="74"/>
      <c r="DR130" s="78"/>
      <c r="DS130" s="78"/>
      <c r="DT130" s="74"/>
      <c r="DU130" s="78"/>
      <c r="DV130" s="78"/>
      <c r="DW130" s="74"/>
      <c r="DX130" s="78"/>
      <c r="DY130" s="78"/>
      <c r="DZ130" s="74"/>
      <c r="EA130" s="78"/>
      <c r="EB130" s="78"/>
      <c r="EC130" s="74"/>
      <c r="ED130" s="78"/>
      <c r="EE130" s="78"/>
      <c r="EF130" s="74"/>
      <c r="EG130" s="78"/>
      <c r="EH130" s="78"/>
      <c r="EI130" s="74"/>
      <c r="EJ130" s="78"/>
      <c r="EK130" s="78"/>
      <c r="EL130" s="74"/>
      <c r="EM130" s="78"/>
      <c r="EN130" s="78"/>
      <c r="EO130" s="74"/>
      <c r="EP130" s="78"/>
      <c r="EQ130" s="78"/>
      <c r="ER130" s="74"/>
    </row>
    <row r="131" spans="1:148" s="31" customFormat="1" ht="15.75" x14ac:dyDescent="0.25">
      <c r="A131" s="43" t="s">
        <v>400</v>
      </c>
      <c r="B131" s="94">
        <f t="shared" si="811"/>
        <v>0</v>
      </c>
      <c r="C131" s="94">
        <f t="shared" si="812"/>
        <v>0</v>
      </c>
      <c r="D131" s="94"/>
      <c r="E131" s="94"/>
      <c r="F131" s="94"/>
      <c r="G131" s="94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74"/>
      <c r="W131" s="110"/>
      <c r="X131" s="110"/>
      <c r="Y131" s="74"/>
      <c r="Z131" s="110"/>
      <c r="AA131" s="110"/>
      <c r="AB131" s="74"/>
      <c r="AC131" s="110"/>
      <c r="AD131" s="110"/>
      <c r="AE131" s="74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0"/>
      <c r="AP131" s="110"/>
      <c r="AQ131" s="74"/>
      <c r="AR131" s="110"/>
      <c r="AS131" s="110"/>
      <c r="AT131" s="74"/>
      <c r="AU131" s="110"/>
      <c r="AV131" s="110"/>
      <c r="AW131" s="74"/>
      <c r="AX131" s="110"/>
      <c r="AY131" s="110"/>
      <c r="AZ131" s="74"/>
      <c r="BA131" s="110"/>
      <c r="BB131" s="110"/>
      <c r="BC131" s="74"/>
      <c r="BD131" s="110"/>
      <c r="BE131" s="110"/>
      <c r="BF131" s="74"/>
      <c r="BG131" s="110"/>
      <c r="BH131" s="110"/>
      <c r="BI131" s="74"/>
      <c r="BJ131" s="110"/>
      <c r="BK131" s="110"/>
      <c r="BL131" s="74"/>
      <c r="BM131" s="110"/>
      <c r="BN131" s="110"/>
      <c r="BO131" s="74"/>
      <c r="BP131" s="110"/>
      <c r="BQ131" s="110"/>
      <c r="BR131" s="74"/>
      <c r="BS131" s="113"/>
      <c r="BT131" s="113"/>
      <c r="BU131" s="74"/>
      <c r="BV131" s="113"/>
      <c r="BW131" s="113"/>
      <c r="BX131" s="74"/>
      <c r="BY131" s="113"/>
      <c r="BZ131" s="113"/>
      <c r="CA131" s="113"/>
      <c r="CB131" s="113"/>
      <c r="CC131" s="113"/>
      <c r="CD131" s="113"/>
      <c r="CE131" s="113"/>
      <c r="CF131" s="113"/>
      <c r="CG131" s="113"/>
      <c r="CH131" s="113"/>
      <c r="CI131" s="113"/>
      <c r="CJ131" s="74"/>
      <c r="CK131" s="113"/>
      <c r="CL131" s="113"/>
      <c r="CM131" s="74"/>
      <c r="CN131" s="110"/>
      <c r="CO131" s="110"/>
      <c r="CP131" s="74"/>
      <c r="CQ131" s="110"/>
      <c r="CR131" s="110"/>
      <c r="CS131" s="74"/>
      <c r="CT131" s="110"/>
      <c r="CU131" s="110"/>
      <c r="CV131" s="74"/>
      <c r="CW131" s="110"/>
      <c r="CX131" s="110"/>
      <c r="CY131" s="74"/>
      <c r="CZ131" s="110"/>
      <c r="DA131" s="110"/>
      <c r="DB131" s="74"/>
      <c r="DC131" s="110"/>
      <c r="DD131" s="110"/>
      <c r="DE131" s="74"/>
      <c r="DF131" s="110"/>
      <c r="DG131" s="110"/>
      <c r="DH131" s="74"/>
      <c r="DI131" s="110"/>
      <c r="DJ131" s="110"/>
      <c r="DK131" s="74"/>
      <c r="DL131" s="110"/>
      <c r="DM131" s="110"/>
      <c r="DN131" s="74"/>
      <c r="DO131" s="110"/>
      <c r="DP131" s="110"/>
      <c r="DQ131" s="74"/>
      <c r="DR131" s="110"/>
      <c r="DS131" s="110"/>
      <c r="DT131" s="74"/>
      <c r="DU131" s="110"/>
      <c r="DV131" s="110"/>
      <c r="DW131" s="74"/>
      <c r="DX131" s="110"/>
      <c r="DY131" s="110"/>
      <c r="DZ131" s="74"/>
      <c r="EA131" s="110"/>
      <c r="EB131" s="110"/>
      <c r="EC131" s="74"/>
      <c r="ED131" s="110"/>
      <c r="EE131" s="110"/>
      <c r="EF131" s="74"/>
      <c r="EG131" s="110"/>
      <c r="EH131" s="110"/>
      <c r="EI131" s="74"/>
      <c r="EJ131" s="110"/>
      <c r="EK131" s="110"/>
      <c r="EL131" s="74"/>
      <c r="EM131" s="110"/>
      <c r="EN131" s="110"/>
      <c r="EO131" s="74"/>
      <c r="EP131" s="110"/>
      <c r="EQ131" s="110"/>
      <c r="ER131" s="74"/>
    </row>
    <row r="132" spans="1:148" s="31" customFormat="1" ht="15.75" x14ac:dyDescent="0.25">
      <c r="A132" s="43" t="s">
        <v>401</v>
      </c>
      <c r="B132" s="94">
        <f t="shared" si="811"/>
        <v>0</v>
      </c>
      <c r="C132" s="94">
        <f t="shared" si="812"/>
        <v>0</v>
      </c>
      <c r="D132" s="94"/>
      <c r="E132" s="94"/>
      <c r="F132" s="94"/>
      <c r="G132" s="94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74"/>
      <c r="W132" s="110"/>
      <c r="X132" s="110"/>
      <c r="Y132" s="74"/>
      <c r="Z132" s="110"/>
      <c r="AA132" s="110"/>
      <c r="AB132" s="74"/>
      <c r="AC132" s="110"/>
      <c r="AD132" s="110"/>
      <c r="AE132" s="74"/>
      <c r="AF132" s="113"/>
      <c r="AG132" s="113"/>
      <c r="AH132" s="113"/>
      <c r="AI132" s="113"/>
      <c r="AJ132" s="113"/>
      <c r="AK132" s="113"/>
      <c r="AL132" s="113"/>
      <c r="AM132" s="113"/>
      <c r="AN132" s="113"/>
      <c r="AO132" s="110"/>
      <c r="AP132" s="110"/>
      <c r="AQ132" s="74"/>
      <c r="AR132" s="110"/>
      <c r="AS132" s="110"/>
      <c r="AT132" s="74"/>
      <c r="AU132" s="110"/>
      <c r="AV132" s="110"/>
      <c r="AW132" s="74"/>
      <c r="AX132" s="110"/>
      <c r="AY132" s="110"/>
      <c r="AZ132" s="74"/>
      <c r="BA132" s="110"/>
      <c r="BB132" s="110"/>
      <c r="BC132" s="74"/>
      <c r="BD132" s="110"/>
      <c r="BE132" s="110"/>
      <c r="BF132" s="74"/>
      <c r="BG132" s="110"/>
      <c r="BH132" s="110"/>
      <c r="BI132" s="74"/>
      <c r="BJ132" s="110"/>
      <c r="BK132" s="110"/>
      <c r="BL132" s="74"/>
      <c r="BM132" s="110"/>
      <c r="BN132" s="110"/>
      <c r="BO132" s="74"/>
      <c r="BP132" s="110"/>
      <c r="BQ132" s="110"/>
      <c r="BR132" s="74"/>
      <c r="BS132" s="113"/>
      <c r="BT132" s="113"/>
      <c r="BU132" s="74"/>
      <c r="BV132" s="113"/>
      <c r="BW132" s="113"/>
      <c r="BX132" s="74"/>
      <c r="BY132" s="113"/>
      <c r="BZ132" s="113"/>
      <c r="CA132" s="113"/>
      <c r="CB132" s="113"/>
      <c r="CC132" s="113"/>
      <c r="CD132" s="113"/>
      <c r="CE132" s="113"/>
      <c r="CF132" s="113"/>
      <c r="CG132" s="113"/>
      <c r="CH132" s="113"/>
      <c r="CI132" s="113"/>
      <c r="CJ132" s="74"/>
      <c r="CK132" s="113"/>
      <c r="CL132" s="113"/>
      <c r="CM132" s="74"/>
      <c r="CN132" s="110"/>
      <c r="CO132" s="110"/>
      <c r="CP132" s="74"/>
      <c r="CQ132" s="110"/>
      <c r="CR132" s="110"/>
      <c r="CS132" s="74"/>
      <c r="CT132" s="110"/>
      <c r="CU132" s="110"/>
      <c r="CV132" s="74"/>
      <c r="CW132" s="110"/>
      <c r="CX132" s="110"/>
      <c r="CY132" s="74"/>
      <c r="CZ132" s="110"/>
      <c r="DA132" s="110"/>
      <c r="DB132" s="74"/>
      <c r="DC132" s="110"/>
      <c r="DD132" s="110"/>
      <c r="DE132" s="74"/>
      <c r="DF132" s="110"/>
      <c r="DG132" s="110"/>
      <c r="DH132" s="74"/>
      <c r="DI132" s="110"/>
      <c r="DJ132" s="110"/>
      <c r="DK132" s="74"/>
      <c r="DL132" s="110"/>
      <c r="DM132" s="110"/>
      <c r="DN132" s="74"/>
      <c r="DO132" s="110"/>
      <c r="DP132" s="110"/>
      <c r="DQ132" s="74"/>
      <c r="DR132" s="110"/>
      <c r="DS132" s="110"/>
      <c r="DT132" s="74"/>
      <c r="DU132" s="110"/>
      <c r="DV132" s="110"/>
      <c r="DW132" s="74"/>
      <c r="DX132" s="110"/>
      <c r="DY132" s="110"/>
      <c r="DZ132" s="74"/>
      <c r="EA132" s="110"/>
      <c r="EB132" s="110"/>
      <c r="EC132" s="74"/>
      <c r="ED132" s="110"/>
      <c r="EE132" s="110"/>
      <c r="EF132" s="74"/>
      <c r="EG132" s="110"/>
      <c r="EH132" s="110"/>
      <c r="EI132" s="74"/>
      <c r="EJ132" s="110"/>
      <c r="EK132" s="110"/>
      <c r="EL132" s="74"/>
      <c r="EM132" s="110"/>
      <c r="EN132" s="110"/>
      <c r="EO132" s="74"/>
      <c r="EP132" s="110"/>
      <c r="EQ132" s="110"/>
      <c r="ER132" s="74"/>
    </row>
    <row r="133" spans="1:148" s="31" customFormat="1" ht="15.75" x14ac:dyDescent="0.25">
      <c r="A133" s="43" t="s">
        <v>402</v>
      </c>
      <c r="B133" s="94">
        <f t="shared" si="811"/>
        <v>0</v>
      </c>
      <c r="C133" s="94">
        <f t="shared" si="812"/>
        <v>0</v>
      </c>
      <c r="D133" s="94"/>
      <c r="E133" s="94"/>
      <c r="F133" s="94"/>
      <c r="G133" s="94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74"/>
      <c r="W133" s="110"/>
      <c r="X133" s="110"/>
      <c r="Y133" s="74"/>
      <c r="Z133" s="110"/>
      <c r="AA133" s="110"/>
      <c r="AB133" s="74"/>
      <c r="AC133" s="110"/>
      <c r="AD133" s="110"/>
      <c r="AE133" s="74"/>
      <c r="AF133" s="113"/>
      <c r="AG133" s="113"/>
      <c r="AH133" s="113"/>
      <c r="AI133" s="113"/>
      <c r="AJ133" s="113"/>
      <c r="AK133" s="113"/>
      <c r="AL133" s="113"/>
      <c r="AM133" s="113"/>
      <c r="AN133" s="113"/>
      <c r="AO133" s="110"/>
      <c r="AP133" s="110"/>
      <c r="AQ133" s="74"/>
      <c r="AR133" s="110"/>
      <c r="AS133" s="110"/>
      <c r="AT133" s="74"/>
      <c r="AU133" s="110"/>
      <c r="AV133" s="110"/>
      <c r="AW133" s="74"/>
      <c r="AX133" s="110"/>
      <c r="AY133" s="110"/>
      <c r="AZ133" s="74"/>
      <c r="BA133" s="110"/>
      <c r="BB133" s="110"/>
      <c r="BC133" s="74"/>
      <c r="BD133" s="110"/>
      <c r="BE133" s="110"/>
      <c r="BF133" s="74"/>
      <c r="BG133" s="110"/>
      <c r="BH133" s="110"/>
      <c r="BI133" s="74"/>
      <c r="BJ133" s="110"/>
      <c r="BK133" s="110"/>
      <c r="BL133" s="74"/>
      <c r="BM133" s="110"/>
      <c r="BN133" s="110"/>
      <c r="BO133" s="74"/>
      <c r="BP133" s="110"/>
      <c r="BQ133" s="110"/>
      <c r="BR133" s="74"/>
      <c r="BS133" s="113"/>
      <c r="BT133" s="113"/>
      <c r="BU133" s="74"/>
      <c r="BV133" s="113"/>
      <c r="BW133" s="113"/>
      <c r="BX133" s="74"/>
      <c r="BY133" s="113"/>
      <c r="BZ133" s="113"/>
      <c r="CA133" s="113"/>
      <c r="CB133" s="113"/>
      <c r="CC133" s="113"/>
      <c r="CD133" s="113"/>
      <c r="CE133" s="113"/>
      <c r="CF133" s="113"/>
      <c r="CG133" s="113"/>
      <c r="CH133" s="113"/>
      <c r="CI133" s="113"/>
      <c r="CJ133" s="74"/>
      <c r="CK133" s="113"/>
      <c r="CL133" s="113"/>
      <c r="CM133" s="74"/>
      <c r="CN133" s="110"/>
      <c r="CO133" s="110"/>
      <c r="CP133" s="74"/>
      <c r="CQ133" s="110"/>
      <c r="CR133" s="110"/>
      <c r="CS133" s="74"/>
      <c r="CT133" s="110"/>
      <c r="CU133" s="110"/>
      <c r="CV133" s="74"/>
      <c r="CW133" s="110"/>
      <c r="CX133" s="110"/>
      <c r="CY133" s="74"/>
      <c r="CZ133" s="110"/>
      <c r="DA133" s="110"/>
      <c r="DB133" s="74"/>
      <c r="DC133" s="110"/>
      <c r="DD133" s="110"/>
      <c r="DE133" s="74"/>
      <c r="DF133" s="110"/>
      <c r="DG133" s="110"/>
      <c r="DH133" s="74"/>
      <c r="DI133" s="110"/>
      <c r="DJ133" s="110"/>
      <c r="DK133" s="74"/>
      <c r="DL133" s="110"/>
      <c r="DM133" s="110"/>
      <c r="DN133" s="74"/>
      <c r="DO133" s="110"/>
      <c r="DP133" s="110"/>
      <c r="DQ133" s="74"/>
      <c r="DR133" s="110"/>
      <c r="DS133" s="110"/>
      <c r="DT133" s="74"/>
      <c r="DU133" s="110"/>
      <c r="DV133" s="110"/>
      <c r="DW133" s="74"/>
      <c r="DX133" s="110"/>
      <c r="DY133" s="110"/>
      <c r="DZ133" s="74"/>
      <c r="EA133" s="110"/>
      <c r="EB133" s="110"/>
      <c r="EC133" s="74"/>
      <c r="ED133" s="110"/>
      <c r="EE133" s="110"/>
      <c r="EF133" s="74"/>
      <c r="EG133" s="110"/>
      <c r="EH133" s="110"/>
      <c r="EI133" s="74"/>
      <c r="EJ133" s="110"/>
      <c r="EK133" s="110"/>
      <c r="EL133" s="74"/>
      <c r="EM133" s="110"/>
      <c r="EN133" s="110"/>
      <c r="EO133" s="74"/>
      <c r="EP133" s="110"/>
      <c r="EQ133" s="110"/>
      <c r="ER133" s="74"/>
    </row>
    <row r="134" spans="1:148" s="32" customFormat="1" ht="31.5" x14ac:dyDescent="0.25">
      <c r="A134" s="148" t="s">
        <v>413</v>
      </c>
      <c r="B134" s="103">
        <f t="shared" si="811"/>
        <v>17557.021199999999</v>
      </c>
      <c r="C134" s="103">
        <f t="shared" si="812"/>
        <v>12807.14919</v>
      </c>
      <c r="D134" s="92">
        <f t="shared" ref="D134" si="1261">C134/B134*100</f>
        <v>72.946025661801912</v>
      </c>
      <c r="E134" s="92">
        <f t="shared" ref="E134:AJ134" si="1262">E135+E136</f>
        <v>0</v>
      </c>
      <c r="F134" s="92">
        <f t="shared" si="1262"/>
        <v>0</v>
      </c>
      <c r="G134" s="92">
        <f t="shared" si="1262"/>
        <v>0</v>
      </c>
      <c r="H134" s="92">
        <f t="shared" si="1262"/>
        <v>0</v>
      </c>
      <c r="I134" s="92">
        <f t="shared" si="1262"/>
        <v>0</v>
      </c>
      <c r="J134" s="92">
        <f t="shared" si="1262"/>
        <v>0</v>
      </c>
      <c r="K134" s="92">
        <f t="shared" si="1262"/>
        <v>0</v>
      </c>
      <c r="L134" s="92">
        <f t="shared" si="1262"/>
        <v>0</v>
      </c>
      <c r="M134" s="92">
        <f t="shared" si="1262"/>
        <v>0</v>
      </c>
      <c r="N134" s="92">
        <f t="shared" si="1262"/>
        <v>0</v>
      </c>
      <c r="O134" s="92">
        <f t="shared" si="1262"/>
        <v>0</v>
      </c>
      <c r="P134" s="92">
        <f t="shared" si="1262"/>
        <v>0</v>
      </c>
      <c r="Q134" s="92">
        <f t="shared" si="1262"/>
        <v>653.79999999999995</v>
      </c>
      <c r="R134" s="92">
        <f t="shared" si="1262"/>
        <v>333.6</v>
      </c>
      <c r="S134" s="91">
        <f t="shared" si="185"/>
        <v>51.024778219639046</v>
      </c>
      <c r="T134" s="92">
        <f t="shared" si="1262"/>
        <v>320.89999999999998</v>
      </c>
      <c r="U134" s="92">
        <f t="shared" si="1262"/>
        <v>183.71</v>
      </c>
      <c r="V134" s="91">
        <f t="shared" si="767"/>
        <v>57.248363976316618</v>
      </c>
      <c r="W134" s="92">
        <f t="shared" ref="W134:X134" si="1263">W135+W136</f>
        <v>1272.7</v>
      </c>
      <c r="X134" s="92">
        <f t="shared" si="1263"/>
        <v>1013.26899</v>
      </c>
      <c r="Y134" s="91">
        <f t="shared" ref="Y134:Y135" si="1264">X134/W134*100</f>
        <v>79.615698122102614</v>
      </c>
      <c r="Z134" s="92">
        <f t="shared" ref="Z134:AA134" si="1265">Z135+Z136</f>
        <v>105</v>
      </c>
      <c r="AA134" s="92">
        <f t="shared" si="1265"/>
        <v>0</v>
      </c>
      <c r="AB134" s="91">
        <f t="shared" ref="AB134:AB135" si="1266">AA134/Z134*100</f>
        <v>0</v>
      </c>
      <c r="AC134" s="92">
        <f t="shared" ref="AC134:AD134" si="1267">AC135+AC136</f>
        <v>0</v>
      </c>
      <c r="AD134" s="92">
        <f t="shared" si="1267"/>
        <v>0</v>
      </c>
      <c r="AE134" s="91"/>
      <c r="AF134" s="92">
        <f t="shared" si="1262"/>
        <v>0</v>
      </c>
      <c r="AG134" s="92">
        <f t="shared" si="1262"/>
        <v>0</v>
      </c>
      <c r="AH134" s="92">
        <f t="shared" si="1262"/>
        <v>0</v>
      </c>
      <c r="AI134" s="92">
        <f t="shared" si="1262"/>
        <v>0</v>
      </c>
      <c r="AJ134" s="92">
        <f t="shared" si="1262"/>
        <v>0</v>
      </c>
      <c r="AK134" s="92">
        <f t="shared" ref="AK134:AM134" si="1268">AK135+AK136</f>
        <v>0</v>
      </c>
      <c r="AL134" s="92">
        <f t="shared" si="1268"/>
        <v>0</v>
      </c>
      <c r="AM134" s="92">
        <f t="shared" si="1268"/>
        <v>0</v>
      </c>
      <c r="AN134" s="91"/>
      <c r="AO134" s="92">
        <f t="shared" ref="AO134:AP134" si="1269">AO135+AO136</f>
        <v>1470</v>
      </c>
      <c r="AP134" s="92">
        <f t="shared" si="1269"/>
        <v>1470</v>
      </c>
      <c r="AQ134" s="91">
        <f t="shared" ref="AQ134:AQ135" si="1270">AP134/AO134*100</f>
        <v>100</v>
      </c>
      <c r="AR134" s="92">
        <f t="shared" ref="AR134:AS134" si="1271">AR135+AR136</f>
        <v>0</v>
      </c>
      <c r="AS134" s="92">
        <f t="shared" si="1271"/>
        <v>0</v>
      </c>
      <c r="AT134" s="91"/>
      <c r="AU134" s="92">
        <f t="shared" ref="AU134:AV134" si="1272">AU135+AU136</f>
        <v>0</v>
      </c>
      <c r="AV134" s="92">
        <f t="shared" si="1272"/>
        <v>0</v>
      </c>
      <c r="AW134" s="91"/>
      <c r="AX134" s="92">
        <f t="shared" ref="AX134:AY134" si="1273">AX135+AX136</f>
        <v>0</v>
      </c>
      <c r="AY134" s="92">
        <f t="shared" si="1273"/>
        <v>0</v>
      </c>
      <c r="AZ134" s="91"/>
      <c r="BA134" s="92">
        <f>BA135+BA136+BA137</f>
        <v>3394.6212</v>
      </c>
      <c r="BB134" s="92">
        <f>BB135+BB136+BB137</f>
        <v>3394.6212</v>
      </c>
      <c r="BC134" s="91">
        <f t="shared" ref="BC134:BC136" si="1274">BB134/BA134*100</f>
        <v>100</v>
      </c>
      <c r="BD134" s="92">
        <f t="shared" ref="BD134:BE134" si="1275">BD135+BD136</f>
        <v>0</v>
      </c>
      <c r="BE134" s="92">
        <f t="shared" si="1275"/>
        <v>0</v>
      </c>
      <c r="BF134" s="91"/>
      <c r="BG134" s="92">
        <f t="shared" ref="BG134:BH134" si="1276">BG135+BG136</f>
        <v>0</v>
      </c>
      <c r="BH134" s="92">
        <f t="shared" si="1276"/>
        <v>0</v>
      </c>
      <c r="BI134" s="91"/>
      <c r="BJ134" s="92">
        <f t="shared" ref="BJ134:BK134" si="1277">BJ135+BJ136</f>
        <v>0</v>
      </c>
      <c r="BK134" s="92">
        <f t="shared" si="1277"/>
        <v>0</v>
      </c>
      <c r="BL134" s="91"/>
      <c r="BM134" s="92">
        <f t="shared" ref="BM134:BN134" si="1278">BM135+BM136</f>
        <v>0</v>
      </c>
      <c r="BN134" s="92">
        <f t="shared" si="1278"/>
        <v>0</v>
      </c>
      <c r="BO134" s="91"/>
      <c r="BP134" s="92">
        <f t="shared" ref="BP134:BQ134" si="1279">BP135+BP136</f>
        <v>0</v>
      </c>
      <c r="BQ134" s="92">
        <f t="shared" si="1279"/>
        <v>0</v>
      </c>
      <c r="BR134" s="91"/>
      <c r="BS134" s="92">
        <f t="shared" ref="BS134:BT134" si="1280">BS135+BS136</f>
        <v>10000</v>
      </c>
      <c r="BT134" s="92">
        <f t="shared" si="1280"/>
        <v>6071.9489999999996</v>
      </c>
      <c r="BU134" s="91">
        <f t="shared" ref="BU134:BU136" si="1281">BT134/BS134*100</f>
        <v>60.71949</v>
      </c>
      <c r="BV134" s="92">
        <f t="shared" ref="BV134:BW134" si="1282">BV135+BV136</f>
        <v>0</v>
      </c>
      <c r="BW134" s="92">
        <f t="shared" si="1282"/>
        <v>0</v>
      </c>
      <c r="BX134" s="91"/>
      <c r="BY134" s="92">
        <f t="shared" ref="BY134:CI134" si="1283">BY135+BY136</f>
        <v>0</v>
      </c>
      <c r="BZ134" s="92">
        <f t="shared" si="1283"/>
        <v>0</v>
      </c>
      <c r="CA134" s="92">
        <f t="shared" si="1283"/>
        <v>0</v>
      </c>
      <c r="CB134" s="92">
        <f t="shared" si="1283"/>
        <v>0</v>
      </c>
      <c r="CC134" s="92">
        <f t="shared" si="1283"/>
        <v>0</v>
      </c>
      <c r="CD134" s="92">
        <f t="shared" si="1283"/>
        <v>0</v>
      </c>
      <c r="CE134" s="92">
        <f t="shared" si="1283"/>
        <v>0</v>
      </c>
      <c r="CF134" s="92">
        <f t="shared" si="1283"/>
        <v>0</v>
      </c>
      <c r="CG134" s="92">
        <f t="shared" si="1283"/>
        <v>0</v>
      </c>
      <c r="CH134" s="92">
        <f t="shared" si="1283"/>
        <v>0</v>
      </c>
      <c r="CI134" s="92">
        <f t="shared" si="1283"/>
        <v>0</v>
      </c>
      <c r="CJ134" s="91"/>
      <c r="CK134" s="92">
        <f t="shared" ref="CK134:CL134" si="1284">CK135+CK136</f>
        <v>0</v>
      </c>
      <c r="CL134" s="92">
        <f t="shared" si="1284"/>
        <v>0</v>
      </c>
      <c r="CM134" s="91"/>
      <c r="CN134" s="92">
        <f t="shared" ref="CN134:CO134" si="1285">CN135+CN136</f>
        <v>0</v>
      </c>
      <c r="CO134" s="92">
        <f t="shared" si="1285"/>
        <v>0</v>
      </c>
      <c r="CP134" s="91"/>
      <c r="CQ134" s="92">
        <f t="shared" ref="CQ134:CR134" si="1286">CQ135+CQ136</f>
        <v>0</v>
      </c>
      <c r="CR134" s="92">
        <f t="shared" si="1286"/>
        <v>0</v>
      </c>
      <c r="CS134" s="91"/>
      <c r="CT134" s="92">
        <f t="shared" ref="CT134:CU134" si="1287">CT135+CT136</f>
        <v>130</v>
      </c>
      <c r="CU134" s="92">
        <f t="shared" si="1287"/>
        <v>130</v>
      </c>
      <c r="CV134" s="91">
        <f t="shared" ref="CV134:CV135" si="1288">CU134/CT134*100</f>
        <v>100</v>
      </c>
      <c r="CW134" s="92">
        <f t="shared" ref="CW134:CX134" si="1289">CW135+CW136</f>
        <v>210</v>
      </c>
      <c r="CX134" s="92">
        <f t="shared" si="1289"/>
        <v>210</v>
      </c>
      <c r="CY134" s="91">
        <f t="shared" ref="CY134:CY135" si="1290">CX134/CW134*100</f>
        <v>100</v>
      </c>
      <c r="CZ134" s="92">
        <f t="shared" ref="CZ134:DA134" si="1291">CZ135+CZ136</f>
        <v>0</v>
      </c>
      <c r="DA134" s="92">
        <f t="shared" si="1291"/>
        <v>0</v>
      </c>
      <c r="DB134" s="91"/>
      <c r="DC134" s="92">
        <f t="shared" ref="DC134:DD134" si="1292">DC135+DC136</f>
        <v>0</v>
      </c>
      <c r="DD134" s="92">
        <f t="shared" si="1292"/>
        <v>0</v>
      </c>
      <c r="DE134" s="91"/>
      <c r="DF134" s="92">
        <f t="shared" ref="DF134:DG134" si="1293">DF135+DF136</f>
        <v>0</v>
      </c>
      <c r="DG134" s="92">
        <f t="shared" si="1293"/>
        <v>0</v>
      </c>
      <c r="DH134" s="91"/>
      <c r="DI134" s="92">
        <f t="shared" ref="DI134:DJ134" si="1294">DI135+DI136</f>
        <v>0</v>
      </c>
      <c r="DJ134" s="92">
        <f t="shared" si="1294"/>
        <v>0</v>
      </c>
      <c r="DK134" s="91"/>
      <c r="DL134" s="92">
        <f t="shared" ref="DL134:DM134" si="1295">DL135+DL136</f>
        <v>0</v>
      </c>
      <c r="DM134" s="92">
        <f t="shared" si="1295"/>
        <v>0</v>
      </c>
      <c r="DN134" s="91"/>
      <c r="DO134" s="92">
        <f t="shared" ref="DO134:DP134" si="1296">DO135+DO136</f>
        <v>0</v>
      </c>
      <c r="DP134" s="92">
        <f t="shared" si="1296"/>
        <v>0</v>
      </c>
      <c r="DQ134" s="91"/>
      <c r="DR134" s="92">
        <f t="shared" ref="DR134:DS134" si="1297">DR135+DR136</f>
        <v>0</v>
      </c>
      <c r="DS134" s="92">
        <f t="shared" si="1297"/>
        <v>0</v>
      </c>
      <c r="DT134" s="91"/>
      <c r="DU134" s="92">
        <f t="shared" ref="DU134:DV134" si="1298">DU135+DU136</f>
        <v>0</v>
      </c>
      <c r="DV134" s="92">
        <f t="shared" si="1298"/>
        <v>0</v>
      </c>
      <c r="DW134" s="91"/>
      <c r="DX134" s="92">
        <f t="shared" ref="DX134:DY134" si="1299">DX135+DX136</f>
        <v>0</v>
      </c>
      <c r="DY134" s="92">
        <f t="shared" si="1299"/>
        <v>0</v>
      </c>
      <c r="DZ134" s="91"/>
      <c r="EA134" s="92">
        <f t="shared" ref="EA134:EB134" si="1300">EA135+EA136</f>
        <v>0</v>
      </c>
      <c r="EB134" s="92">
        <f t="shared" si="1300"/>
        <v>0</v>
      </c>
      <c r="EC134" s="91"/>
      <c r="ED134" s="92">
        <f t="shared" ref="ED134:EE134" si="1301">ED135+ED136</f>
        <v>0</v>
      </c>
      <c r="EE134" s="92">
        <f t="shared" si="1301"/>
        <v>0</v>
      </c>
      <c r="EF134" s="91"/>
      <c r="EG134" s="92">
        <f t="shared" ref="EG134:EH134" si="1302">EG135+EG136</f>
        <v>0</v>
      </c>
      <c r="EH134" s="92">
        <f t="shared" si="1302"/>
        <v>0</v>
      </c>
      <c r="EI134" s="91"/>
      <c r="EJ134" s="92">
        <f t="shared" ref="EJ134:EK134" si="1303">EJ135+EJ136</f>
        <v>0</v>
      </c>
      <c r="EK134" s="92">
        <f t="shared" si="1303"/>
        <v>0</v>
      </c>
      <c r="EL134" s="91"/>
      <c r="EM134" s="92">
        <f t="shared" ref="EM134:EN134" si="1304">EM135+EM136</f>
        <v>0</v>
      </c>
      <c r="EN134" s="92">
        <f t="shared" si="1304"/>
        <v>0</v>
      </c>
      <c r="EO134" s="91"/>
      <c r="EP134" s="92">
        <f t="shared" ref="EP134:EQ134" si="1305">EP135+EP136</f>
        <v>0</v>
      </c>
      <c r="EQ134" s="92">
        <f t="shared" si="1305"/>
        <v>0</v>
      </c>
      <c r="ER134" s="91"/>
    </row>
    <row r="135" spans="1:148" s="31" customFormat="1" ht="31.5" x14ac:dyDescent="0.25">
      <c r="A135" s="145" t="s">
        <v>344</v>
      </c>
      <c r="B135" s="94">
        <f t="shared" si="811"/>
        <v>4162.3999999999996</v>
      </c>
      <c r="C135" s="94">
        <f t="shared" si="812"/>
        <v>3340.57899</v>
      </c>
      <c r="D135" s="78">
        <f t="shared" si="46"/>
        <v>80.256077983855477</v>
      </c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4"/>
      <c r="Q135" s="78">
        <v>653.79999999999995</v>
      </c>
      <c r="R135" s="78">
        <v>333.6</v>
      </c>
      <c r="S135" s="74">
        <f t="shared" si="185"/>
        <v>51.024778219639046</v>
      </c>
      <c r="T135" s="78">
        <v>320.89999999999998</v>
      </c>
      <c r="U135" s="78">
        <v>183.71</v>
      </c>
      <c r="V135" s="74">
        <f t="shared" si="767"/>
        <v>57.248363976316618</v>
      </c>
      <c r="W135" s="255">
        <v>1272.7</v>
      </c>
      <c r="X135" s="279">
        <v>1013.26899</v>
      </c>
      <c r="Y135" s="74">
        <f t="shared" si="1264"/>
        <v>79.615698122102614</v>
      </c>
      <c r="Z135" s="255">
        <v>105</v>
      </c>
      <c r="AA135" s="78"/>
      <c r="AB135" s="74">
        <f t="shared" si="1266"/>
        <v>0</v>
      </c>
      <c r="AC135" s="255"/>
      <c r="AD135" s="78"/>
      <c r="AE135" s="74"/>
      <c r="AF135" s="78"/>
      <c r="AG135" s="78"/>
      <c r="AH135" s="74"/>
      <c r="AI135" s="78"/>
      <c r="AJ135" s="78"/>
      <c r="AK135" s="74"/>
      <c r="AL135" s="78"/>
      <c r="AM135" s="78"/>
      <c r="AN135" s="74"/>
      <c r="AO135" s="255">
        <v>1470</v>
      </c>
      <c r="AP135" s="255">
        <v>1470</v>
      </c>
      <c r="AQ135" s="74">
        <f t="shared" si="1270"/>
        <v>100</v>
      </c>
      <c r="AR135" s="255"/>
      <c r="AS135" s="255"/>
      <c r="AT135" s="74"/>
      <c r="AU135" s="255"/>
      <c r="AV135" s="255"/>
      <c r="AW135" s="74"/>
      <c r="AX135" s="255"/>
      <c r="AY135" s="255"/>
      <c r="AZ135" s="74"/>
      <c r="BA135" s="255"/>
      <c r="BB135" s="255"/>
      <c r="BC135" s="74"/>
      <c r="BD135" s="255"/>
      <c r="BE135" s="255"/>
      <c r="BF135" s="74"/>
      <c r="BG135" s="255"/>
      <c r="BH135" s="255"/>
      <c r="BI135" s="74"/>
      <c r="BJ135" s="255"/>
      <c r="BK135" s="255"/>
      <c r="BL135" s="74"/>
      <c r="BM135" s="255"/>
      <c r="BN135" s="255"/>
      <c r="BO135" s="74"/>
      <c r="BP135" s="255"/>
      <c r="BQ135" s="255"/>
      <c r="BR135" s="74"/>
      <c r="BS135" s="78"/>
      <c r="BT135" s="78"/>
      <c r="BU135" s="74"/>
      <c r="BV135" s="78"/>
      <c r="BW135" s="78"/>
      <c r="BX135" s="74"/>
      <c r="BY135" s="78"/>
      <c r="BZ135" s="78"/>
      <c r="CA135" s="74"/>
      <c r="CB135" s="78"/>
      <c r="CC135" s="78"/>
      <c r="CD135" s="74"/>
      <c r="CE135" s="78"/>
      <c r="CF135" s="78"/>
      <c r="CG135" s="74"/>
      <c r="CH135" s="78"/>
      <c r="CI135" s="78"/>
      <c r="CJ135" s="74"/>
      <c r="CK135" s="78"/>
      <c r="CL135" s="78"/>
      <c r="CM135" s="74"/>
      <c r="CN135" s="255"/>
      <c r="CO135" s="322"/>
      <c r="CP135" s="74"/>
      <c r="CQ135" s="255"/>
      <c r="CR135" s="322"/>
      <c r="CS135" s="74"/>
      <c r="CT135" s="255">
        <v>130</v>
      </c>
      <c r="CU135" s="255">
        <v>130</v>
      </c>
      <c r="CV135" s="74">
        <f t="shared" si="1288"/>
        <v>100</v>
      </c>
      <c r="CW135" s="255">
        <v>210</v>
      </c>
      <c r="CX135" s="255">
        <v>210</v>
      </c>
      <c r="CY135" s="74">
        <f t="shared" si="1290"/>
        <v>100</v>
      </c>
      <c r="CZ135" s="255"/>
      <c r="DA135" s="255"/>
      <c r="DB135" s="74"/>
      <c r="DC135" s="255"/>
      <c r="DD135" s="255"/>
      <c r="DE135" s="74"/>
      <c r="DF135" s="255"/>
      <c r="DG135" s="255"/>
      <c r="DH135" s="74"/>
      <c r="DI135" s="255"/>
      <c r="DJ135" s="255"/>
      <c r="DK135" s="74"/>
      <c r="DL135" s="255"/>
      <c r="DM135" s="255"/>
      <c r="DN135" s="74"/>
      <c r="DO135" s="255"/>
      <c r="DP135" s="255"/>
      <c r="DQ135" s="74"/>
      <c r="DR135" s="255"/>
      <c r="DS135" s="255"/>
      <c r="DT135" s="74"/>
      <c r="DU135" s="255"/>
      <c r="DV135" s="255"/>
      <c r="DW135" s="74"/>
      <c r="DX135" s="255"/>
      <c r="DY135" s="255"/>
      <c r="DZ135" s="74"/>
      <c r="EA135" s="255"/>
      <c r="EB135" s="255"/>
      <c r="EC135" s="74"/>
      <c r="ED135" s="255"/>
      <c r="EE135" s="255"/>
      <c r="EF135" s="74"/>
      <c r="EG135" s="255"/>
      <c r="EH135" s="255"/>
      <c r="EI135" s="74"/>
      <c r="EJ135" s="255"/>
      <c r="EK135" s="255"/>
      <c r="EL135" s="74"/>
      <c r="EM135" s="255"/>
      <c r="EN135" s="255"/>
      <c r="EO135" s="74"/>
      <c r="EP135" s="255"/>
      <c r="EQ135" s="255"/>
      <c r="ER135" s="74"/>
    </row>
    <row r="136" spans="1:148" s="31" customFormat="1" ht="15.75" x14ac:dyDescent="0.25">
      <c r="A136" s="43" t="s">
        <v>412</v>
      </c>
      <c r="B136" s="94">
        <f t="shared" si="811"/>
        <v>10000</v>
      </c>
      <c r="C136" s="94">
        <f t="shared" si="812"/>
        <v>6071.9489999999996</v>
      </c>
      <c r="D136" s="78">
        <f t="shared" si="46"/>
        <v>60.71949</v>
      </c>
      <c r="E136" s="94"/>
      <c r="F136" s="94"/>
      <c r="G136" s="94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74"/>
      <c r="W136" s="110"/>
      <c r="X136" s="110"/>
      <c r="Y136" s="74"/>
      <c r="Z136" s="110"/>
      <c r="AA136" s="110"/>
      <c r="AB136" s="74"/>
      <c r="AC136" s="110"/>
      <c r="AD136" s="110"/>
      <c r="AE136" s="74"/>
      <c r="AF136" s="113"/>
      <c r="AG136" s="113"/>
      <c r="AH136" s="113"/>
      <c r="AI136" s="113"/>
      <c r="AJ136" s="113"/>
      <c r="AK136" s="113"/>
      <c r="AL136" s="113"/>
      <c r="AM136" s="113"/>
      <c r="AN136" s="113"/>
      <c r="AO136" s="110"/>
      <c r="AP136" s="110"/>
      <c r="AQ136" s="74"/>
      <c r="AR136" s="110"/>
      <c r="AS136" s="110"/>
      <c r="AT136" s="74"/>
      <c r="AU136" s="110"/>
      <c r="AV136" s="110"/>
      <c r="AW136" s="74"/>
      <c r="AX136" s="110"/>
      <c r="AY136" s="110"/>
      <c r="AZ136" s="74"/>
      <c r="BA136" s="110"/>
      <c r="BB136" s="110"/>
      <c r="BC136" s="74"/>
      <c r="BD136" s="110"/>
      <c r="BE136" s="110"/>
      <c r="BF136" s="74"/>
      <c r="BG136" s="110"/>
      <c r="BH136" s="110"/>
      <c r="BI136" s="74"/>
      <c r="BJ136" s="110"/>
      <c r="BK136" s="110"/>
      <c r="BL136" s="74"/>
      <c r="BM136" s="110"/>
      <c r="BN136" s="110"/>
      <c r="BO136" s="74"/>
      <c r="BP136" s="110"/>
      <c r="BQ136" s="110"/>
      <c r="BR136" s="74"/>
      <c r="BS136" s="74">
        <v>10000</v>
      </c>
      <c r="BT136" s="74">
        <v>6071.9489999999996</v>
      </c>
      <c r="BU136" s="74">
        <f t="shared" si="1281"/>
        <v>60.71949</v>
      </c>
      <c r="BV136" s="74"/>
      <c r="BW136" s="113"/>
      <c r="BX136" s="74"/>
      <c r="BY136" s="113"/>
      <c r="BZ136" s="113"/>
      <c r="CA136" s="113"/>
      <c r="CB136" s="113"/>
      <c r="CC136" s="113"/>
      <c r="CD136" s="113"/>
      <c r="CE136" s="113"/>
      <c r="CF136" s="113"/>
      <c r="CG136" s="113"/>
      <c r="CH136" s="74"/>
      <c r="CI136" s="113"/>
      <c r="CJ136" s="74"/>
      <c r="CK136" s="74"/>
      <c r="CL136" s="113"/>
      <c r="CM136" s="74"/>
      <c r="CN136" s="110"/>
      <c r="CO136" s="110"/>
      <c r="CP136" s="74"/>
      <c r="CQ136" s="110"/>
      <c r="CR136" s="110"/>
      <c r="CS136" s="74"/>
      <c r="CT136" s="110"/>
      <c r="CU136" s="110"/>
      <c r="CV136" s="74"/>
      <c r="CW136" s="110"/>
      <c r="CX136" s="110"/>
      <c r="CY136" s="74"/>
      <c r="CZ136" s="110"/>
      <c r="DA136" s="110"/>
      <c r="DB136" s="74"/>
      <c r="DC136" s="110"/>
      <c r="DD136" s="110"/>
      <c r="DE136" s="74"/>
      <c r="DF136" s="110"/>
      <c r="DG136" s="110"/>
      <c r="DH136" s="74"/>
      <c r="DI136" s="110"/>
      <c r="DJ136" s="110"/>
      <c r="DK136" s="74"/>
      <c r="DL136" s="110"/>
      <c r="DM136" s="110"/>
      <c r="DN136" s="74"/>
      <c r="DO136" s="110"/>
      <c r="DP136" s="110"/>
      <c r="DQ136" s="74"/>
      <c r="DR136" s="110"/>
      <c r="DS136" s="110"/>
      <c r="DT136" s="74"/>
      <c r="DU136" s="110"/>
      <c r="DV136" s="110"/>
      <c r="DW136" s="74"/>
      <c r="DX136" s="110"/>
      <c r="DY136" s="110"/>
      <c r="DZ136" s="74"/>
      <c r="EA136" s="110"/>
      <c r="EB136" s="110"/>
      <c r="EC136" s="74"/>
      <c r="ED136" s="110"/>
      <c r="EE136" s="110"/>
      <c r="EF136" s="74"/>
      <c r="EG136" s="110"/>
      <c r="EH136" s="110"/>
      <c r="EI136" s="74"/>
      <c r="EJ136" s="110"/>
      <c r="EK136" s="110"/>
      <c r="EL136" s="74"/>
      <c r="EM136" s="110"/>
      <c r="EN136" s="110"/>
      <c r="EO136" s="74"/>
      <c r="EP136" s="110"/>
      <c r="EQ136" s="110"/>
      <c r="ER136" s="74"/>
    </row>
    <row r="137" spans="1:148" s="31" customFormat="1" ht="15.75" x14ac:dyDescent="0.25">
      <c r="A137" s="43" t="s">
        <v>585</v>
      </c>
      <c r="B137" s="94">
        <f t="shared" si="811"/>
        <v>3394.6212</v>
      </c>
      <c r="C137" s="94">
        <f t="shared" si="812"/>
        <v>3394.6212</v>
      </c>
      <c r="D137" s="78">
        <f t="shared" si="46"/>
        <v>100</v>
      </c>
      <c r="E137" s="94"/>
      <c r="F137" s="94"/>
      <c r="G137" s="94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74"/>
      <c r="W137" s="110"/>
      <c r="X137" s="110"/>
      <c r="Y137" s="74"/>
      <c r="Z137" s="110"/>
      <c r="AA137" s="110"/>
      <c r="AB137" s="74"/>
      <c r="AC137" s="110"/>
      <c r="AD137" s="110"/>
      <c r="AE137" s="74"/>
      <c r="AF137" s="113"/>
      <c r="AG137" s="113"/>
      <c r="AH137" s="113"/>
      <c r="AI137" s="113"/>
      <c r="AJ137" s="113"/>
      <c r="AK137" s="113"/>
      <c r="AL137" s="113"/>
      <c r="AM137" s="113"/>
      <c r="AN137" s="113"/>
      <c r="AO137" s="110"/>
      <c r="AP137" s="110"/>
      <c r="AQ137" s="74"/>
      <c r="AR137" s="110"/>
      <c r="AS137" s="110"/>
      <c r="AT137" s="74"/>
      <c r="AU137" s="110"/>
      <c r="AV137" s="110"/>
      <c r="AW137" s="74"/>
      <c r="AX137" s="110"/>
      <c r="AY137" s="110"/>
      <c r="AZ137" s="74"/>
      <c r="BA137" s="94">
        <v>3394.6212</v>
      </c>
      <c r="BB137" s="94">
        <v>3394.6212</v>
      </c>
      <c r="BC137" s="74">
        <f>BB137/BA137*100</f>
        <v>100</v>
      </c>
      <c r="BD137" s="110"/>
      <c r="BE137" s="110"/>
      <c r="BF137" s="74"/>
      <c r="BG137" s="110"/>
      <c r="BH137" s="110"/>
      <c r="BI137" s="74"/>
      <c r="BJ137" s="110"/>
      <c r="BK137" s="110"/>
      <c r="BL137" s="74"/>
      <c r="BM137" s="110"/>
      <c r="BN137" s="110"/>
      <c r="BO137" s="74"/>
      <c r="BP137" s="110"/>
      <c r="BQ137" s="110"/>
      <c r="BR137" s="74"/>
      <c r="BS137" s="74"/>
      <c r="BT137" s="74"/>
      <c r="BU137" s="74"/>
      <c r="BV137" s="74"/>
      <c r="BW137" s="113"/>
      <c r="BX137" s="74"/>
      <c r="BY137" s="113"/>
      <c r="BZ137" s="113"/>
      <c r="CA137" s="113"/>
      <c r="CB137" s="113"/>
      <c r="CC137" s="113"/>
      <c r="CD137" s="113"/>
      <c r="CE137" s="113"/>
      <c r="CF137" s="113"/>
      <c r="CG137" s="113"/>
      <c r="CH137" s="74"/>
      <c r="CI137" s="113"/>
      <c r="CJ137" s="74"/>
      <c r="CK137" s="74"/>
      <c r="CL137" s="113"/>
      <c r="CM137" s="74"/>
      <c r="CN137" s="110"/>
      <c r="CO137" s="110"/>
      <c r="CP137" s="74"/>
      <c r="CQ137" s="110"/>
      <c r="CR137" s="110"/>
      <c r="CS137" s="74"/>
      <c r="CT137" s="110"/>
      <c r="CU137" s="110"/>
      <c r="CV137" s="74"/>
      <c r="CW137" s="110"/>
      <c r="CX137" s="110"/>
      <c r="CY137" s="74"/>
      <c r="CZ137" s="110"/>
      <c r="DA137" s="110"/>
      <c r="DB137" s="74"/>
      <c r="DC137" s="110"/>
      <c r="DD137" s="110"/>
      <c r="DE137" s="74"/>
      <c r="DF137" s="110"/>
      <c r="DG137" s="110"/>
      <c r="DH137" s="74"/>
      <c r="DI137" s="110"/>
      <c r="DJ137" s="110"/>
      <c r="DK137" s="74"/>
      <c r="DL137" s="110"/>
      <c r="DM137" s="110"/>
      <c r="DN137" s="74"/>
      <c r="DO137" s="110"/>
      <c r="DP137" s="110"/>
      <c r="DQ137" s="74"/>
      <c r="DR137" s="110"/>
      <c r="DS137" s="110"/>
      <c r="DT137" s="74"/>
      <c r="DU137" s="110"/>
      <c r="DV137" s="110"/>
      <c r="DW137" s="74"/>
      <c r="DX137" s="110"/>
      <c r="DY137" s="110"/>
      <c r="DZ137" s="74"/>
      <c r="EA137" s="110"/>
      <c r="EB137" s="110"/>
      <c r="EC137" s="74"/>
      <c r="ED137" s="110"/>
      <c r="EE137" s="110"/>
      <c r="EF137" s="74"/>
      <c r="EG137" s="110"/>
      <c r="EH137" s="110"/>
      <c r="EI137" s="74"/>
      <c r="EJ137" s="110"/>
      <c r="EK137" s="110"/>
      <c r="EL137" s="74"/>
      <c r="EM137" s="110"/>
      <c r="EN137" s="110"/>
      <c r="EO137" s="74"/>
      <c r="EP137" s="110"/>
      <c r="EQ137" s="110"/>
      <c r="ER137" s="74"/>
    </row>
    <row r="138" spans="1:148" s="32" customFormat="1" ht="31.5" x14ac:dyDescent="0.25">
      <c r="A138" s="148" t="s">
        <v>417</v>
      </c>
      <c r="B138" s="103">
        <f t="shared" si="811"/>
        <v>15327.3</v>
      </c>
      <c r="C138" s="103">
        <f t="shared" si="812"/>
        <v>4298.6661000000004</v>
      </c>
      <c r="D138" s="92">
        <f t="shared" ref="D138" si="1306">C138/B138*100</f>
        <v>28.045814331291229</v>
      </c>
      <c r="E138" s="92">
        <f t="shared" ref="E138:AJ138" si="1307">E139+E140</f>
        <v>0</v>
      </c>
      <c r="F138" s="92">
        <f t="shared" si="1307"/>
        <v>0</v>
      </c>
      <c r="G138" s="92">
        <f t="shared" si="1307"/>
        <v>0</v>
      </c>
      <c r="H138" s="92">
        <f t="shared" si="1307"/>
        <v>0</v>
      </c>
      <c r="I138" s="92">
        <f t="shared" si="1307"/>
        <v>0</v>
      </c>
      <c r="J138" s="92">
        <f t="shared" si="1307"/>
        <v>0</v>
      </c>
      <c r="K138" s="92">
        <f t="shared" si="1307"/>
        <v>0</v>
      </c>
      <c r="L138" s="92">
        <f t="shared" si="1307"/>
        <v>0</v>
      </c>
      <c r="M138" s="92">
        <f t="shared" si="1307"/>
        <v>0</v>
      </c>
      <c r="N138" s="92">
        <f t="shared" si="1307"/>
        <v>0</v>
      </c>
      <c r="O138" s="92">
        <f t="shared" si="1307"/>
        <v>0</v>
      </c>
      <c r="P138" s="92">
        <f t="shared" si="1307"/>
        <v>0</v>
      </c>
      <c r="Q138" s="92">
        <f t="shared" si="1307"/>
        <v>1747</v>
      </c>
      <c r="R138" s="92">
        <f t="shared" si="1307"/>
        <v>1002.075</v>
      </c>
      <c r="S138" s="91">
        <f t="shared" si="185"/>
        <v>57.359759587864914</v>
      </c>
      <c r="T138" s="92">
        <f t="shared" si="1307"/>
        <v>182.6</v>
      </c>
      <c r="U138" s="92">
        <f t="shared" si="1307"/>
        <v>138.70310000000001</v>
      </c>
      <c r="V138" s="91">
        <f t="shared" si="767"/>
        <v>75.960076670317648</v>
      </c>
      <c r="W138" s="92">
        <f t="shared" ref="W138:X138" si="1308">W139+W140</f>
        <v>677.7</v>
      </c>
      <c r="X138" s="92">
        <f t="shared" si="1308"/>
        <v>463.96300000000002</v>
      </c>
      <c r="Y138" s="91">
        <f t="shared" ref="Y138:Y139" si="1309">X138/W138*100</f>
        <v>68.46141360483989</v>
      </c>
      <c r="Z138" s="92">
        <f t="shared" ref="Z138:AA138" si="1310">Z139+Z140</f>
        <v>600</v>
      </c>
      <c r="AA138" s="92">
        <f t="shared" si="1310"/>
        <v>573.92499999999995</v>
      </c>
      <c r="AB138" s="91">
        <f t="shared" ref="AB138:AB139" si="1311">AA138/Z138*100</f>
        <v>95.654166666666669</v>
      </c>
      <c r="AC138" s="92">
        <f t="shared" ref="AC138:AD138" si="1312">AC139+AC140</f>
        <v>0</v>
      </c>
      <c r="AD138" s="92">
        <f t="shared" si="1312"/>
        <v>0</v>
      </c>
      <c r="AE138" s="91"/>
      <c r="AF138" s="92">
        <f t="shared" si="1307"/>
        <v>0</v>
      </c>
      <c r="AG138" s="92">
        <f t="shared" si="1307"/>
        <v>0</v>
      </c>
      <c r="AH138" s="92">
        <f t="shared" si="1307"/>
        <v>0</v>
      </c>
      <c r="AI138" s="92">
        <f t="shared" si="1307"/>
        <v>0</v>
      </c>
      <c r="AJ138" s="92">
        <f t="shared" si="1307"/>
        <v>0</v>
      </c>
      <c r="AK138" s="92">
        <f t="shared" ref="AK138:AM138" si="1313">AK139+AK140</f>
        <v>0</v>
      </c>
      <c r="AL138" s="92">
        <f t="shared" si="1313"/>
        <v>0</v>
      </c>
      <c r="AM138" s="92">
        <f t="shared" si="1313"/>
        <v>0</v>
      </c>
      <c r="AN138" s="91"/>
      <c r="AO138" s="92">
        <f t="shared" ref="AO138:AP138" si="1314">AO139+AO140</f>
        <v>1800</v>
      </c>
      <c r="AP138" s="92">
        <f t="shared" si="1314"/>
        <v>1800</v>
      </c>
      <c r="AQ138" s="91">
        <f t="shared" ref="AQ138:AQ139" si="1315">AP138/AO138*100</f>
        <v>100</v>
      </c>
      <c r="AR138" s="92">
        <f t="shared" ref="AR138:AS138" si="1316">AR139+AR140</f>
        <v>0</v>
      </c>
      <c r="AS138" s="92">
        <f t="shared" si="1316"/>
        <v>0</v>
      </c>
      <c r="AT138" s="91"/>
      <c r="AU138" s="92">
        <f t="shared" ref="AU138:AV138" si="1317">AU139+AU140</f>
        <v>0</v>
      </c>
      <c r="AV138" s="92">
        <f t="shared" si="1317"/>
        <v>0</v>
      </c>
      <c r="AW138" s="91"/>
      <c r="AX138" s="92">
        <f t="shared" ref="AX138:AY138" si="1318">AX139+AX140</f>
        <v>0</v>
      </c>
      <c r="AY138" s="92">
        <f t="shared" si="1318"/>
        <v>0</v>
      </c>
      <c r="AZ138" s="91"/>
      <c r="BA138" s="92">
        <f t="shared" ref="BA138:BB138" si="1319">BA139+BA140</f>
        <v>0</v>
      </c>
      <c r="BB138" s="92">
        <f t="shared" si="1319"/>
        <v>0</v>
      </c>
      <c r="BC138" s="91"/>
      <c r="BD138" s="92">
        <f t="shared" ref="BD138:BE138" si="1320">BD139+BD140</f>
        <v>0</v>
      </c>
      <c r="BE138" s="92">
        <f t="shared" si="1320"/>
        <v>0</v>
      </c>
      <c r="BF138" s="91"/>
      <c r="BG138" s="92">
        <f t="shared" ref="BG138:BH138" si="1321">BG139+BG140</f>
        <v>0</v>
      </c>
      <c r="BH138" s="92">
        <f t="shared" si="1321"/>
        <v>0</v>
      </c>
      <c r="BI138" s="91"/>
      <c r="BJ138" s="92">
        <f t="shared" ref="BJ138:BK138" si="1322">BJ139+BJ140</f>
        <v>0</v>
      </c>
      <c r="BK138" s="92">
        <f t="shared" si="1322"/>
        <v>0</v>
      </c>
      <c r="BL138" s="91"/>
      <c r="BM138" s="92">
        <f t="shared" ref="BM138:BN138" si="1323">BM139+BM140</f>
        <v>0</v>
      </c>
      <c r="BN138" s="92">
        <f t="shared" si="1323"/>
        <v>0</v>
      </c>
      <c r="BO138" s="91"/>
      <c r="BP138" s="92">
        <f t="shared" ref="BP138:BQ138" si="1324">BP139+BP140</f>
        <v>0</v>
      </c>
      <c r="BQ138" s="92">
        <f t="shared" si="1324"/>
        <v>0</v>
      </c>
      <c r="BR138" s="91"/>
      <c r="BS138" s="92">
        <f t="shared" ref="BS138:BT138" si="1325">BS139+BS140</f>
        <v>10000</v>
      </c>
      <c r="BT138" s="92">
        <f t="shared" si="1325"/>
        <v>0</v>
      </c>
      <c r="BU138" s="91">
        <f t="shared" ref="BU138:BU140" si="1326">BT138/BS138*100</f>
        <v>0</v>
      </c>
      <c r="BV138" s="92">
        <f t="shared" ref="BV138:BW138" si="1327">BV139+BV140</f>
        <v>0</v>
      </c>
      <c r="BW138" s="92">
        <f t="shared" si="1327"/>
        <v>0</v>
      </c>
      <c r="BX138" s="91"/>
      <c r="BY138" s="92">
        <f t="shared" ref="BY138:CI138" si="1328">BY139+BY140</f>
        <v>0</v>
      </c>
      <c r="BZ138" s="92">
        <f t="shared" si="1328"/>
        <v>0</v>
      </c>
      <c r="CA138" s="92">
        <f t="shared" si="1328"/>
        <v>0</v>
      </c>
      <c r="CB138" s="92">
        <f t="shared" si="1328"/>
        <v>0</v>
      </c>
      <c r="CC138" s="92">
        <f t="shared" si="1328"/>
        <v>0</v>
      </c>
      <c r="CD138" s="92">
        <f t="shared" si="1328"/>
        <v>0</v>
      </c>
      <c r="CE138" s="92">
        <f t="shared" si="1328"/>
        <v>0</v>
      </c>
      <c r="CF138" s="92">
        <f t="shared" si="1328"/>
        <v>0</v>
      </c>
      <c r="CG138" s="92">
        <f t="shared" si="1328"/>
        <v>0</v>
      </c>
      <c r="CH138" s="92">
        <f t="shared" si="1328"/>
        <v>0</v>
      </c>
      <c r="CI138" s="92">
        <f t="shared" si="1328"/>
        <v>0</v>
      </c>
      <c r="CJ138" s="91"/>
      <c r="CK138" s="92">
        <f t="shared" ref="CK138:CL138" si="1329">CK139+CK140</f>
        <v>0</v>
      </c>
      <c r="CL138" s="92">
        <f t="shared" si="1329"/>
        <v>0</v>
      </c>
      <c r="CM138" s="91"/>
      <c r="CN138" s="92">
        <f t="shared" ref="CN138:CO138" si="1330">CN139+CN140</f>
        <v>0</v>
      </c>
      <c r="CO138" s="92">
        <f t="shared" si="1330"/>
        <v>0</v>
      </c>
      <c r="CP138" s="91"/>
      <c r="CQ138" s="92">
        <f t="shared" ref="CQ138:CR138" si="1331">CQ139+CQ140</f>
        <v>0</v>
      </c>
      <c r="CR138" s="92">
        <f t="shared" si="1331"/>
        <v>0</v>
      </c>
      <c r="CS138" s="91"/>
      <c r="CT138" s="92">
        <f t="shared" ref="CT138:CU138" si="1332">CT139+CT140</f>
        <v>90</v>
      </c>
      <c r="CU138" s="92">
        <f t="shared" si="1332"/>
        <v>90</v>
      </c>
      <c r="CV138" s="91">
        <f t="shared" ref="CV138:CV139" si="1333">CU138/CT138*100</f>
        <v>100</v>
      </c>
      <c r="CW138" s="92">
        <f t="shared" ref="CW138:CX138" si="1334">CW139+CW140</f>
        <v>230</v>
      </c>
      <c r="CX138" s="92">
        <f t="shared" si="1334"/>
        <v>230</v>
      </c>
      <c r="CY138" s="91">
        <f t="shared" ref="CY138:CY139" si="1335">CX138/CW138*100</f>
        <v>100</v>
      </c>
      <c r="CZ138" s="92">
        <f t="shared" ref="CZ138:DA138" si="1336">CZ139+CZ140</f>
        <v>0</v>
      </c>
      <c r="DA138" s="92">
        <f t="shared" si="1336"/>
        <v>0</v>
      </c>
      <c r="DB138" s="91"/>
      <c r="DC138" s="92">
        <f t="shared" ref="DC138:DD138" si="1337">DC139+DC140</f>
        <v>0</v>
      </c>
      <c r="DD138" s="92">
        <f t="shared" si="1337"/>
        <v>0</v>
      </c>
      <c r="DE138" s="91"/>
      <c r="DF138" s="92">
        <f t="shared" ref="DF138:DG138" si="1338">DF139+DF140</f>
        <v>0</v>
      </c>
      <c r="DG138" s="92">
        <f t="shared" si="1338"/>
        <v>0</v>
      </c>
      <c r="DH138" s="91"/>
      <c r="DI138" s="92">
        <f t="shared" ref="DI138:DJ138" si="1339">DI139+DI140</f>
        <v>0</v>
      </c>
      <c r="DJ138" s="92">
        <f t="shared" si="1339"/>
        <v>0</v>
      </c>
      <c r="DK138" s="91"/>
      <c r="DL138" s="92">
        <f t="shared" ref="DL138:DM138" si="1340">DL139+DL140</f>
        <v>0</v>
      </c>
      <c r="DM138" s="92">
        <f t="shared" si="1340"/>
        <v>0</v>
      </c>
      <c r="DN138" s="91"/>
      <c r="DO138" s="92">
        <f t="shared" ref="DO138:DP138" si="1341">DO139+DO140</f>
        <v>0</v>
      </c>
      <c r="DP138" s="92">
        <f t="shared" si="1341"/>
        <v>0</v>
      </c>
      <c r="DQ138" s="91"/>
      <c r="DR138" s="92">
        <f t="shared" ref="DR138:DS138" si="1342">DR139+DR140</f>
        <v>0</v>
      </c>
      <c r="DS138" s="92">
        <f t="shared" si="1342"/>
        <v>0</v>
      </c>
      <c r="DT138" s="91"/>
      <c r="DU138" s="92">
        <f t="shared" ref="DU138:DV138" si="1343">DU139+DU140</f>
        <v>0</v>
      </c>
      <c r="DV138" s="92">
        <f t="shared" si="1343"/>
        <v>0</v>
      </c>
      <c r="DW138" s="91"/>
      <c r="DX138" s="92">
        <f t="shared" ref="DX138:DY138" si="1344">DX139+DX140</f>
        <v>0</v>
      </c>
      <c r="DY138" s="92">
        <f t="shared" si="1344"/>
        <v>0</v>
      </c>
      <c r="DZ138" s="91"/>
      <c r="EA138" s="92">
        <f t="shared" ref="EA138:EB138" si="1345">EA139+EA140</f>
        <v>0</v>
      </c>
      <c r="EB138" s="92">
        <f t="shared" si="1345"/>
        <v>0</v>
      </c>
      <c r="EC138" s="91"/>
      <c r="ED138" s="92">
        <f t="shared" ref="ED138:EE138" si="1346">ED139+ED140</f>
        <v>0</v>
      </c>
      <c r="EE138" s="92">
        <f t="shared" si="1346"/>
        <v>0</v>
      </c>
      <c r="EF138" s="91"/>
      <c r="EG138" s="92">
        <f t="shared" ref="EG138:EH138" si="1347">EG139+EG140</f>
        <v>0</v>
      </c>
      <c r="EH138" s="92">
        <f t="shared" si="1347"/>
        <v>0</v>
      </c>
      <c r="EI138" s="91"/>
      <c r="EJ138" s="92">
        <f t="shared" ref="EJ138:EK138" si="1348">EJ139+EJ140</f>
        <v>0</v>
      </c>
      <c r="EK138" s="92">
        <f t="shared" si="1348"/>
        <v>0</v>
      </c>
      <c r="EL138" s="91"/>
      <c r="EM138" s="92">
        <f t="shared" ref="EM138:EN138" si="1349">EM139+EM140</f>
        <v>0</v>
      </c>
      <c r="EN138" s="92">
        <f t="shared" si="1349"/>
        <v>0</v>
      </c>
      <c r="EO138" s="91"/>
      <c r="EP138" s="92">
        <f t="shared" ref="EP138:EQ138" si="1350">EP139+EP140</f>
        <v>0</v>
      </c>
      <c r="EQ138" s="92">
        <f t="shared" si="1350"/>
        <v>0</v>
      </c>
      <c r="ER138" s="91"/>
    </row>
    <row r="139" spans="1:148" s="31" customFormat="1" ht="31.5" x14ac:dyDescent="0.25">
      <c r="A139" s="145" t="s">
        <v>343</v>
      </c>
      <c r="B139" s="94">
        <f t="shared" si="811"/>
        <v>5327.3</v>
      </c>
      <c r="C139" s="94">
        <f t="shared" si="812"/>
        <v>4298.6661000000004</v>
      </c>
      <c r="D139" s="78">
        <f t="shared" si="46"/>
        <v>80.69127137574381</v>
      </c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4"/>
      <c r="Q139" s="78">
        <v>1747</v>
      </c>
      <c r="R139" s="78">
        <v>1002.075</v>
      </c>
      <c r="S139" s="74">
        <f t="shared" si="185"/>
        <v>57.359759587864914</v>
      </c>
      <c r="T139" s="78">
        <v>182.6</v>
      </c>
      <c r="U139" s="78">
        <v>138.70310000000001</v>
      </c>
      <c r="V139" s="74">
        <f t="shared" si="767"/>
        <v>75.960076670317648</v>
      </c>
      <c r="W139" s="255">
        <v>677.7</v>
      </c>
      <c r="X139" s="280">
        <v>463.96300000000002</v>
      </c>
      <c r="Y139" s="74">
        <f t="shared" si="1309"/>
        <v>68.46141360483989</v>
      </c>
      <c r="Z139" s="255">
        <v>600</v>
      </c>
      <c r="AA139" s="313">
        <v>573.92499999999995</v>
      </c>
      <c r="AB139" s="74">
        <f t="shared" si="1311"/>
        <v>95.654166666666669</v>
      </c>
      <c r="AC139" s="255"/>
      <c r="AD139" s="78"/>
      <c r="AE139" s="74"/>
      <c r="AF139" s="78"/>
      <c r="AG139" s="78"/>
      <c r="AH139" s="74"/>
      <c r="AI139" s="78"/>
      <c r="AJ139" s="78"/>
      <c r="AK139" s="74"/>
      <c r="AL139" s="78"/>
      <c r="AM139" s="78"/>
      <c r="AN139" s="74"/>
      <c r="AO139" s="255">
        <v>1800</v>
      </c>
      <c r="AP139" s="255">
        <v>1800</v>
      </c>
      <c r="AQ139" s="74">
        <f t="shared" si="1315"/>
        <v>100</v>
      </c>
      <c r="AR139" s="255"/>
      <c r="AS139" s="255"/>
      <c r="AT139" s="74"/>
      <c r="AU139" s="255"/>
      <c r="AV139" s="255"/>
      <c r="AW139" s="74"/>
      <c r="AX139" s="255"/>
      <c r="AY139" s="255"/>
      <c r="AZ139" s="74"/>
      <c r="BA139" s="255"/>
      <c r="BB139" s="255"/>
      <c r="BC139" s="74"/>
      <c r="BD139" s="255"/>
      <c r="BE139" s="255"/>
      <c r="BF139" s="74"/>
      <c r="BG139" s="255"/>
      <c r="BH139" s="255"/>
      <c r="BI139" s="74"/>
      <c r="BJ139" s="255"/>
      <c r="BK139" s="255"/>
      <c r="BL139" s="74"/>
      <c r="BM139" s="255"/>
      <c r="BN139" s="255"/>
      <c r="BO139" s="74"/>
      <c r="BP139" s="255"/>
      <c r="BQ139" s="255"/>
      <c r="BR139" s="74"/>
      <c r="BS139" s="78"/>
      <c r="BT139" s="78"/>
      <c r="BU139" s="74"/>
      <c r="BV139" s="78"/>
      <c r="BW139" s="78"/>
      <c r="BX139" s="74"/>
      <c r="BY139" s="78"/>
      <c r="BZ139" s="78"/>
      <c r="CA139" s="74"/>
      <c r="CB139" s="78"/>
      <c r="CC139" s="78"/>
      <c r="CD139" s="74"/>
      <c r="CE139" s="78"/>
      <c r="CF139" s="78"/>
      <c r="CG139" s="74"/>
      <c r="CH139" s="78"/>
      <c r="CI139" s="78"/>
      <c r="CJ139" s="74"/>
      <c r="CK139" s="78"/>
      <c r="CL139" s="78"/>
      <c r="CM139" s="74"/>
      <c r="CN139" s="255"/>
      <c r="CO139" s="322"/>
      <c r="CP139" s="74"/>
      <c r="CQ139" s="255"/>
      <c r="CR139" s="322"/>
      <c r="CS139" s="74"/>
      <c r="CT139" s="255">
        <v>90</v>
      </c>
      <c r="CU139" s="255">
        <v>90</v>
      </c>
      <c r="CV139" s="74">
        <f t="shared" si="1333"/>
        <v>100</v>
      </c>
      <c r="CW139" s="255">
        <v>230</v>
      </c>
      <c r="CX139" s="255">
        <v>230</v>
      </c>
      <c r="CY139" s="74">
        <f t="shared" si="1335"/>
        <v>100</v>
      </c>
      <c r="CZ139" s="255"/>
      <c r="DA139" s="255"/>
      <c r="DB139" s="74"/>
      <c r="DC139" s="255"/>
      <c r="DD139" s="255"/>
      <c r="DE139" s="74"/>
      <c r="DF139" s="255"/>
      <c r="DG139" s="255"/>
      <c r="DH139" s="74"/>
      <c r="DI139" s="255"/>
      <c r="DJ139" s="255"/>
      <c r="DK139" s="74"/>
      <c r="DL139" s="255"/>
      <c r="DM139" s="255"/>
      <c r="DN139" s="74"/>
      <c r="DO139" s="255"/>
      <c r="DP139" s="255"/>
      <c r="DQ139" s="74"/>
      <c r="DR139" s="255"/>
      <c r="DS139" s="255"/>
      <c r="DT139" s="74"/>
      <c r="DU139" s="255"/>
      <c r="DV139" s="255"/>
      <c r="DW139" s="74"/>
      <c r="DX139" s="255"/>
      <c r="DY139" s="255"/>
      <c r="DZ139" s="74"/>
      <c r="EA139" s="255"/>
      <c r="EB139" s="255"/>
      <c r="EC139" s="74"/>
      <c r="ED139" s="255"/>
      <c r="EE139" s="255"/>
      <c r="EF139" s="74"/>
      <c r="EG139" s="255"/>
      <c r="EH139" s="255"/>
      <c r="EI139" s="74"/>
      <c r="EJ139" s="255"/>
      <c r="EK139" s="255"/>
      <c r="EL139" s="74"/>
      <c r="EM139" s="255"/>
      <c r="EN139" s="255"/>
      <c r="EO139" s="74"/>
      <c r="EP139" s="255"/>
      <c r="EQ139" s="255"/>
      <c r="ER139" s="74"/>
    </row>
    <row r="140" spans="1:148" s="31" customFormat="1" ht="15.75" x14ac:dyDescent="0.25">
      <c r="A140" s="43" t="s">
        <v>416</v>
      </c>
      <c r="B140" s="94">
        <f t="shared" si="811"/>
        <v>10000</v>
      </c>
      <c r="C140" s="94">
        <f t="shared" si="812"/>
        <v>0</v>
      </c>
      <c r="D140" s="94"/>
      <c r="E140" s="94"/>
      <c r="F140" s="94"/>
      <c r="G140" s="94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74"/>
      <c r="W140" s="110"/>
      <c r="X140" s="110"/>
      <c r="Y140" s="74"/>
      <c r="Z140" s="110"/>
      <c r="AA140" s="110"/>
      <c r="AB140" s="74"/>
      <c r="AC140" s="110"/>
      <c r="AD140" s="110"/>
      <c r="AE140" s="74"/>
      <c r="AF140" s="113"/>
      <c r="AG140" s="113"/>
      <c r="AH140" s="113"/>
      <c r="AI140" s="113"/>
      <c r="AJ140" s="113"/>
      <c r="AK140" s="113"/>
      <c r="AL140" s="113"/>
      <c r="AM140" s="113"/>
      <c r="AN140" s="113"/>
      <c r="AO140" s="110"/>
      <c r="AP140" s="110"/>
      <c r="AQ140" s="74"/>
      <c r="AR140" s="110"/>
      <c r="AS140" s="110"/>
      <c r="AT140" s="74"/>
      <c r="AU140" s="110"/>
      <c r="AV140" s="110"/>
      <c r="AW140" s="74"/>
      <c r="AX140" s="110"/>
      <c r="AY140" s="110"/>
      <c r="AZ140" s="74"/>
      <c r="BA140" s="110"/>
      <c r="BB140" s="110"/>
      <c r="BC140" s="74"/>
      <c r="BD140" s="110"/>
      <c r="BE140" s="110"/>
      <c r="BF140" s="74"/>
      <c r="BG140" s="110"/>
      <c r="BH140" s="110"/>
      <c r="BI140" s="74"/>
      <c r="BJ140" s="110"/>
      <c r="BK140" s="110"/>
      <c r="BL140" s="74"/>
      <c r="BM140" s="110"/>
      <c r="BN140" s="110"/>
      <c r="BO140" s="74"/>
      <c r="BP140" s="110"/>
      <c r="BQ140" s="110"/>
      <c r="BR140" s="74"/>
      <c r="BS140" s="74">
        <v>10000</v>
      </c>
      <c r="BT140" s="113"/>
      <c r="BU140" s="74">
        <f t="shared" si="1326"/>
        <v>0</v>
      </c>
      <c r="BV140" s="74"/>
      <c r="BW140" s="113"/>
      <c r="BX140" s="74"/>
      <c r="BY140" s="113"/>
      <c r="BZ140" s="113"/>
      <c r="CA140" s="113"/>
      <c r="CB140" s="113"/>
      <c r="CC140" s="113"/>
      <c r="CD140" s="113"/>
      <c r="CE140" s="113"/>
      <c r="CF140" s="113"/>
      <c r="CG140" s="113"/>
      <c r="CH140" s="74"/>
      <c r="CI140" s="113"/>
      <c r="CJ140" s="74"/>
      <c r="CK140" s="74"/>
      <c r="CL140" s="113"/>
      <c r="CM140" s="74"/>
      <c r="CN140" s="110"/>
      <c r="CO140" s="110"/>
      <c r="CP140" s="74"/>
      <c r="CQ140" s="110"/>
      <c r="CR140" s="110"/>
      <c r="CS140" s="74"/>
      <c r="CT140" s="110"/>
      <c r="CU140" s="110"/>
      <c r="CV140" s="74"/>
      <c r="CW140" s="110"/>
      <c r="CX140" s="110"/>
      <c r="CY140" s="74"/>
      <c r="CZ140" s="110"/>
      <c r="DA140" s="110"/>
      <c r="DB140" s="74"/>
      <c r="DC140" s="110"/>
      <c r="DD140" s="110"/>
      <c r="DE140" s="74"/>
      <c r="DF140" s="110"/>
      <c r="DG140" s="110"/>
      <c r="DH140" s="74"/>
      <c r="DI140" s="110"/>
      <c r="DJ140" s="110"/>
      <c r="DK140" s="74"/>
      <c r="DL140" s="110"/>
      <c r="DM140" s="110"/>
      <c r="DN140" s="74"/>
      <c r="DO140" s="110"/>
      <c r="DP140" s="110"/>
      <c r="DQ140" s="74"/>
      <c r="DR140" s="110"/>
      <c r="DS140" s="110"/>
      <c r="DT140" s="74"/>
      <c r="DU140" s="110"/>
      <c r="DV140" s="110"/>
      <c r="DW140" s="74"/>
      <c r="DX140" s="110"/>
      <c r="DY140" s="110"/>
      <c r="DZ140" s="74"/>
      <c r="EA140" s="110"/>
      <c r="EB140" s="110"/>
      <c r="EC140" s="74"/>
      <c r="ED140" s="110"/>
      <c r="EE140" s="110"/>
      <c r="EF140" s="74"/>
      <c r="EG140" s="110"/>
      <c r="EH140" s="110"/>
      <c r="EI140" s="74"/>
      <c r="EJ140" s="110"/>
      <c r="EK140" s="110"/>
      <c r="EL140" s="74"/>
      <c r="EM140" s="110"/>
      <c r="EN140" s="110"/>
      <c r="EO140" s="74"/>
      <c r="EP140" s="110"/>
      <c r="EQ140" s="110"/>
      <c r="ER140" s="74"/>
    </row>
    <row r="141" spans="1:148" s="32" customFormat="1" ht="31.5" x14ac:dyDescent="0.25">
      <c r="A141" s="148" t="s">
        <v>418</v>
      </c>
      <c r="B141" s="103">
        <f t="shared" ref="B141:B181" si="1351">E141+H141+K141+N141+Q141+T141+W141+Z141+AC141+AF141+AI141+AL141+AO141+AR141+AU141+AX141+BA141+BD141+BG141+BJ141+BM141+BP141+BS141+BV141+BY141+CB141+CE141+CH141+CK141+CN141+CQ141+CT141+CW141+CZ141+DC141+DF141+DI141+DL141+DO141+DR141+DU141+DX141+EA141+ED141+EG141+EJ141+EM141+EP141</f>
        <v>129336.1</v>
      </c>
      <c r="C141" s="103">
        <f t="shared" ref="C141:C181" si="1352">F141+I141+L141+O141+R141+U141+X141+AA141+AD141+AG141+AJ141+AM141+AP141+AS141+AV141+AY141+BB141+BE141+BH141+BK141+BN141+BQ141+BT141+BW141+BZ141+CC141+CF141+CI141+CL141+CO141+CR141+CU141+CX141+DA141+DD141+DG141+DJ141+DM141+DP141+DS141+DV141+DY141+EB141+EE141+EH141+EK141+EN141+EQ141</f>
        <v>78169.416550000009</v>
      </c>
      <c r="D141" s="92">
        <f t="shared" ref="D141" si="1353">C141/B141*100</f>
        <v>60.438977632694979</v>
      </c>
      <c r="E141" s="92">
        <f t="shared" ref="E141:AJ141" si="1354">E142+E143</f>
        <v>0</v>
      </c>
      <c r="F141" s="92">
        <f t="shared" si="1354"/>
        <v>0</v>
      </c>
      <c r="G141" s="92">
        <f t="shared" si="1354"/>
        <v>0</v>
      </c>
      <c r="H141" s="92">
        <f t="shared" si="1354"/>
        <v>0</v>
      </c>
      <c r="I141" s="92">
        <f t="shared" si="1354"/>
        <v>0</v>
      </c>
      <c r="J141" s="92">
        <f t="shared" si="1354"/>
        <v>0</v>
      </c>
      <c r="K141" s="92">
        <f t="shared" si="1354"/>
        <v>0</v>
      </c>
      <c r="L141" s="92">
        <f t="shared" si="1354"/>
        <v>0</v>
      </c>
      <c r="M141" s="92">
        <f t="shared" si="1354"/>
        <v>0</v>
      </c>
      <c r="N141" s="92">
        <f t="shared" si="1354"/>
        <v>70000</v>
      </c>
      <c r="O141" s="92">
        <f t="shared" si="1354"/>
        <v>70000</v>
      </c>
      <c r="P141" s="103">
        <f t="shared" ref="P141" si="1355">O141/N141*100</f>
        <v>100</v>
      </c>
      <c r="Q141" s="92">
        <f t="shared" si="1354"/>
        <v>993.8</v>
      </c>
      <c r="R141" s="92">
        <f t="shared" si="1354"/>
        <v>760.1</v>
      </c>
      <c r="S141" s="91">
        <f t="shared" si="185"/>
        <v>76.484202052726914</v>
      </c>
      <c r="T141" s="92">
        <f t="shared" si="1354"/>
        <v>997.3</v>
      </c>
      <c r="U141" s="92">
        <f t="shared" si="1354"/>
        <v>818.65684999999996</v>
      </c>
      <c r="V141" s="91">
        <f t="shared" si="767"/>
        <v>82.087320766068387</v>
      </c>
      <c r="W141" s="92">
        <f t="shared" ref="W141:X141" si="1356">W142+W143</f>
        <v>3020.6</v>
      </c>
      <c r="X141" s="92">
        <f t="shared" si="1356"/>
        <v>2812.1327000000001</v>
      </c>
      <c r="Y141" s="91">
        <f t="shared" ref="Y141:Y142" si="1357">X141/W141*100</f>
        <v>93.09848043435079</v>
      </c>
      <c r="Z141" s="92">
        <f t="shared" ref="Z141:AA141" si="1358">Z142+Z143</f>
        <v>1010</v>
      </c>
      <c r="AA141" s="92">
        <f t="shared" si="1358"/>
        <v>979.65499999999997</v>
      </c>
      <c r="AB141" s="91">
        <f t="shared" ref="AB141:AB142" si="1359">AA141/Z141*100</f>
        <v>96.995544554455435</v>
      </c>
      <c r="AC141" s="92">
        <f t="shared" ref="AC141:AD141" si="1360">AC142+AC143</f>
        <v>0</v>
      </c>
      <c r="AD141" s="92">
        <f t="shared" si="1360"/>
        <v>0</v>
      </c>
      <c r="AE141" s="91"/>
      <c r="AF141" s="92">
        <f t="shared" si="1354"/>
        <v>0</v>
      </c>
      <c r="AG141" s="92">
        <f t="shared" si="1354"/>
        <v>0</v>
      </c>
      <c r="AH141" s="92">
        <f t="shared" si="1354"/>
        <v>0</v>
      </c>
      <c r="AI141" s="92">
        <f t="shared" si="1354"/>
        <v>0</v>
      </c>
      <c r="AJ141" s="92">
        <f t="shared" si="1354"/>
        <v>0</v>
      </c>
      <c r="AK141" s="92">
        <f t="shared" ref="AK141:AM141" si="1361">AK142+AK143</f>
        <v>0</v>
      </c>
      <c r="AL141" s="92">
        <f t="shared" si="1361"/>
        <v>0</v>
      </c>
      <c r="AM141" s="92">
        <f t="shared" si="1361"/>
        <v>0</v>
      </c>
      <c r="AN141" s="91"/>
      <c r="AO141" s="92">
        <f t="shared" ref="AO141" si="1362">AO142+AO143</f>
        <v>1500</v>
      </c>
      <c r="AP141" s="92">
        <f>AP142+AP143</f>
        <v>1500</v>
      </c>
      <c r="AQ141" s="91">
        <f t="shared" ref="AQ141" si="1363">AP141/AO141*100</f>
        <v>100</v>
      </c>
      <c r="AR141" s="92">
        <f t="shared" ref="AR141:AS141" si="1364">AR142+AR143</f>
        <v>0</v>
      </c>
      <c r="AS141" s="92">
        <f t="shared" si="1364"/>
        <v>0</v>
      </c>
      <c r="AT141" s="91"/>
      <c r="AU141" s="92">
        <f t="shared" ref="AU141:AV141" si="1365">AU142+AU143</f>
        <v>0</v>
      </c>
      <c r="AV141" s="92">
        <f t="shared" si="1365"/>
        <v>0</v>
      </c>
      <c r="AW141" s="91"/>
      <c r="AX141" s="92">
        <f t="shared" ref="AX141:AY141" si="1366">AX142+AX143</f>
        <v>0</v>
      </c>
      <c r="AY141" s="92">
        <f t="shared" si="1366"/>
        <v>0</v>
      </c>
      <c r="AZ141" s="91"/>
      <c r="BA141" s="92">
        <f t="shared" ref="BA141:BB141" si="1367">BA142+BA143</f>
        <v>0</v>
      </c>
      <c r="BB141" s="92">
        <f t="shared" si="1367"/>
        <v>0</v>
      </c>
      <c r="BC141" s="91"/>
      <c r="BD141" s="92">
        <f t="shared" ref="BD141:BE141" si="1368">BD142+BD143</f>
        <v>0</v>
      </c>
      <c r="BE141" s="92">
        <f t="shared" si="1368"/>
        <v>0</v>
      </c>
      <c r="BF141" s="91"/>
      <c r="BG141" s="92">
        <f t="shared" ref="BG141:BH141" si="1369">BG142+BG143</f>
        <v>0</v>
      </c>
      <c r="BH141" s="92">
        <f t="shared" si="1369"/>
        <v>0</v>
      </c>
      <c r="BI141" s="91"/>
      <c r="BJ141" s="92">
        <f t="shared" ref="BJ141:BK141" si="1370">BJ142+BJ143</f>
        <v>0</v>
      </c>
      <c r="BK141" s="92">
        <f t="shared" si="1370"/>
        <v>0</v>
      </c>
      <c r="BL141" s="91"/>
      <c r="BM141" s="92">
        <f t="shared" ref="BM141:BN141" si="1371">BM142+BM143</f>
        <v>0</v>
      </c>
      <c r="BN141" s="92">
        <f t="shared" si="1371"/>
        <v>0</v>
      </c>
      <c r="BO141" s="91"/>
      <c r="BP141" s="92">
        <f t="shared" ref="BP141:BQ141" si="1372">BP142+BP143</f>
        <v>0</v>
      </c>
      <c r="BQ141" s="92">
        <f t="shared" si="1372"/>
        <v>0</v>
      </c>
      <c r="BR141" s="91"/>
      <c r="BS141" s="92">
        <f t="shared" ref="BS141:BT141" si="1373">BS142+BS143</f>
        <v>15000</v>
      </c>
      <c r="BT141" s="92">
        <f t="shared" si="1373"/>
        <v>0</v>
      </c>
      <c r="BU141" s="91">
        <f t="shared" ref="BU141:BU143" si="1374">BT141/BS141*100</f>
        <v>0</v>
      </c>
      <c r="BV141" s="92">
        <f t="shared" ref="BV141:BW141" si="1375">BV142+BV143</f>
        <v>0</v>
      </c>
      <c r="BW141" s="92">
        <f t="shared" si="1375"/>
        <v>0</v>
      </c>
      <c r="BX141" s="91"/>
      <c r="BY141" s="92">
        <f t="shared" ref="BY141:CI141" si="1376">BY142+BY143</f>
        <v>0</v>
      </c>
      <c r="BZ141" s="92">
        <f t="shared" si="1376"/>
        <v>0</v>
      </c>
      <c r="CA141" s="92">
        <f t="shared" si="1376"/>
        <v>0</v>
      </c>
      <c r="CB141" s="92">
        <f t="shared" si="1376"/>
        <v>0</v>
      </c>
      <c r="CC141" s="92">
        <f t="shared" si="1376"/>
        <v>0</v>
      </c>
      <c r="CD141" s="92">
        <f t="shared" si="1376"/>
        <v>0</v>
      </c>
      <c r="CE141" s="92">
        <f t="shared" si="1376"/>
        <v>0</v>
      </c>
      <c r="CF141" s="92">
        <f t="shared" si="1376"/>
        <v>0</v>
      </c>
      <c r="CG141" s="92">
        <f t="shared" si="1376"/>
        <v>0</v>
      </c>
      <c r="CH141" s="92">
        <f t="shared" si="1376"/>
        <v>0</v>
      </c>
      <c r="CI141" s="92">
        <f t="shared" si="1376"/>
        <v>0</v>
      </c>
      <c r="CJ141" s="91"/>
      <c r="CK141" s="92">
        <f t="shared" ref="CK141:CL141" si="1377">CK142+CK143</f>
        <v>0</v>
      </c>
      <c r="CL141" s="92">
        <f t="shared" si="1377"/>
        <v>0</v>
      </c>
      <c r="CM141" s="91"/>
      <c r="CN141" s="92">
        <f t="shared" ref="CN141:CO141" si="1378">CN142+CN143</f>
        <v>0</v>
      </c>
      <c r="CO141" s="92">
        <f t="shared" si="1378"/>
        <v>0</v>
      </c>
      <c r="CP141" s="91"/>
      <c r="CQ141" s="92">
        <f t="shared" ref="CQ141:CR141" si="1379">CQ142+CQ143</f>
        <v>0</v>
      </c>
      <c r="CR141" s="92">
        <f t="shared" si="1379"/>
        <v>0</v>
      </c>
      <c r="CS141" s="91"/>
      <c r="CT141" s="92">
        <f t="shared" ref="CT141" si="1380">CT142+CT143</f>
        <v>0</v>
      </c>
      <c r="CU141" s="92">
        <f>CU142+CU143</f>
        <v>0</v>
      </c>
      <c r="CV141" s="91"/>
      <c r="CW141" s="92">
        <f t="shared" ref="CW141" si="1381">CW142+CW143</f>
        <v>175</v>
      </c>
      <c r="CX141" s="92">
        <f>CX142+CX143</f>
        <v>175</v>
      </c>
      <c r="CY141" s="91">
        <f t="shared" ref="CY141" si="1382">CX141/CW141*100</f>
        <v>100</v>
      </c>
      <c r="CZ141" s="92">
        <f t="shared" ref="CZ141" si="1383">CZ142+CZ143</f>
        <v>0</v>
      </c>
      <c r="DA141" s="92">
        <f>DA142+DA143</f>
        <v>0</v>
      </c>
      <c r="DB141" s="91"/>
      <c r="DC141" s="92">
        <f t="shared" ref="DC141" si="1384">DC142+DC143</f>
        <v>0</v>
      </c>
      <c r="DD141" s="92">
        <f>DD142+DD143</f>
        <v>0</v>
      </c>
      <c r="DE141" s="91"/>
      <c r="DF141" s="92">
        <f t="shared" ref="DF141" si="1385">DF142+DF143</f>
        <v>16639.400000000001</v>
      </c>
      <c r="DG141" s="92">
        <f>DG142+DG143</f>
        <v>1123.8720000000001</v>
      </c>
      <c r="DH141" s="91">
        <f>DG141/DF141*100</f>
        <v>6.7542820053607704</v>
      </c>
      <c r="DI141" s="92">
        <f t="shared" ref="DI141" si="1386">DI142+DI143</f>
        <v>0</v>
      </c>
      <c r="DJ141" s="92">
        <f>DJ142+DJ143</f>
        <v>0</v>
      </c>
      <c r="DK141" s="91"/>
      <c r="DL141" s="92">
        <f t="shared" ref="DL141" si="1387">DL142+DL143</f>
        <v>0</v>
      </c>
      <c r="DM141" s="92">
        <f>DM142+DM143</f>
        <v>0</v>
      </c>
      <c r="DN141" s="91"/>
      <c r="DO141" s="92">
        <f t="shared" ref="DO141" si="1388">DO142+DO143</f>
        <v>0</v>
      </c>
      <c r="DP141" s="92">
        <f>DP142+DP143</f>
        <v>0</v>
      </c>
      <c r="DQ141" s="91"/>
      <c r="DR141" s="92">
        <f t="shared" ref="DR141" si="1389">DR142+DR143</f>
        <v>0</v>
      </c>
      <c r="DS141" s="92">
        <f>DS142+DS143</f>
        <v>0</v>
      </c>
      <c r="DT141" s="91"/>
      <c r="DU141" s="92">
        <f t="shared" ref="DU141" si="1390">DU142+DU143</f>
        <v>20000</v>
      </c>
      <c r="DV141" s="92">
        <f>DV142+DV143</f>
        <v>0</v>
      </c>
      <c r="DW141" s="91"/>
      <c r="DX141" s="92">
        <f t="shared" ref="DX141" si="1391">DX142+DX143</f>
        <v>0</v>
      </c>
      <c r="DY141" s="92">
        <f>DY142+DY143</f>
        <v>0</v>
      </c>
      <c r="DZ141" s="91"/>
      <c r="EA141" s="92">
        <f t="shared" ref="EA141" si="1392">EA142+EA143</f>
        <v>0</v>
      </c>
      <c r="EB141" s="92">
        <f>EB142+EB143</f>
        <v>0</v>
      </c>
      <c r="EC141" s="91"/>
      <c r="ED141" s="92">
        <f t="shared" ref="ED141" si="1393">ED142+ED143</f>
        <v>0</v>
      </c>
      <c r="EE141" s="92">
        <f>EE142+EE143</f>
        <v>0</v>
      </c>
      <c r="EF141" s="91"/>
      <c r="EG141" s="92">
        <f t="shared" ref="EG141" si="1394">EG142+EG143</f>
        <v>0</v>
      </c>
      <c r="EH141" s="92">
        <f>EH142+EH143</f>
        <v>0</v>
      </c>
      <c r="EI141" s="91"/>
      <c r="EJ141" s="92">
        <f t="shared" ref="EJ141" si="1395">EJ142+EJ143</f>
        <v>0</v>
      </c>
      <c r="EK141" s="92">
        <f>EK142+EK143</f>
        <v>0</v>
      </c>
      <c r="EL141" s="91"/>
      <c r="EM141" s="92">
        <f t="shared" ref="EM141" si="1396">EM142+EM143</f>
        <v>0</v>
      </c>
      <c r="EN141" s="92">
        <f>EN142+EN143</f>
        <v>0</v>
      </c>
      <c r="EO141" s="91"/>
      <c r="EP141" s="92">
        <f t="shared" ref="EP141" si="1397">EP142+EP143</f>
        <v>0</v>
      </c>
      <c r="EQ141" s="92">
        <f>EQ142+EQ143</f>
        <v>0</v>
      </c>
      <c r="ER141" s="91"/>
    </row>
    <row r="142" spans="1:148" s="31" customFormat="1" ht="31.5" x14ac:dyDescent="0.25">
      <c r="A142" s="145" t="s">
        <v>342</v>
      </c>
      <c r="B142" s="94">
        <f t="shared" si="1351"/>
        <v>24336.100000000002</v>
      </c>
      <c r="C142" s="94">
        <f t="shared" si="1352"/>
        <v>8169.4165499999999</v>
      </c>
      <c r="D142" s="78">
        <f t="shared" si="46"/>
        <v>33.569127962163201</v>
      </c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94"/>
      <c r="Q142" s="78">
        <v>993.8</v>
      </c>
      <c r="R142" s="78">
        <v>760.1</v>
      </c>
      <c r="S142" s="74">
        <f t="shared" si="185"/>
        <v>76.484202052726914</v>
      </c>
      <c r="T142" s="78">
        <v>997.3</v>
      </c>
      <c r="U142" s="78">
        <v>818.65684999999996</v>
      </c>
      <c r="V142" s="74">
        <f t="shared" si="767"/>
        <v>82.087320766068387</v>
      </c>
      <c r="W142" s="255">
        <v>3020.6</v>
      </c>
      <c r="X142" s="281">
        <v>2812.1327000000001</v>
      </c>
      <c r="Y142" s="74">
        <f t="shared" si="1357"/>
        <v>93.09848043435079</v>
      </c>
      <c r="Z142" s="255">
        <v>1010</v>
      </c>
      <c r="AA142" s="314">
        <v>979.65499999999997</v>
      </c>
      <c r="AB142" s="74">
        <f t="shared" si="1359"/>
        <v>96.995544554455435</v>
      </c>
      <c r="AC142" s="255"/>
      <c r="AD142" s="255"/>
      <c r="AE142" s="74"/>
      <c r="AF142" s="78"/>
      <c r="AG142" s="78"/>
      <c r="AH142" s="74"/>
      <c r="AI142" s="78"/>
      <c r="AJ142" s="78"/>
      <c r="AK142" s="74"/>
      <c r="AL142" s="78"/>
      <c r="AM142" s="78"/>
      <c r="AN142" s="74"/>
      <c r="AO142" s="255">
        <v>1500</v>
      </c>
      <c r="AP142" s="255">
        <v>1500</v>
      </c>
      <c r="AQ142" s="74">
        <f>AP142/AO142*100</f>
        <v>100</v>
      </c>
      <c r="AR142" s="255"/>
      <c r="AS142" s="255"/>
      <c r="AT142" s="74"/>
      <c r="AU142" s="255"/>
      <c r="AV142" s="255"/>
      <c r="AW142" s="74"/>
      <c r="AX142" s="255"/>
      <c r="AY142" s="255"/>
      <c r="AZ142" s="74"/>
      <c r="BA142" s="255"/>
      <c r="BB142" s="255"/>
      <c r="BC142" s="74"/>
      <c r="BD142" s="255"/>
      <c r="BE142" s="255"/>
      <c r="BF142" s="74"/>
      <c r="BG142" s="255"/>
      <c r="BH142" s="255"/>
      <c r="BI142" s="74"/>
      <c r="BJ142" s="255"/>
      <c r="BK142" s="255"/>
      <c r="BL142" s="74"/>
      <c r="BM142" s="255"/>
      <c r="BN142" s="255"/>
      <c r="BO142" s="74"/>
      <c r="BP142" s="255"/>
      <c r="BQ142" s="255"/>
      <c r="BR142" s="74"/>
      <c r="BS142" s="78"/>
      <c r="BT142" s="78"/>
      <c r="BU142" s="74"/>
      <c r="BV142" s="78"/>
      <c r="BW142" s="78"/>
      <c r="BX142" s="74"/>
      <c r="BY142" s="78"/>
      <c r="BZ142" s="78"/>
      <c r="CA142" s="74"/>
      <c r="CB142" s="78"/>
      <c r="CC142" s="78"/>
      <c r="CD142" s="74"/>
      <c r="CE142" s="78"/>
      <c r="CF142" s="78"/>
      <c r="CG142" s="74"/>
      <c r="CH142" s="78"/>
      <c r="CI142" s="78"/>
      <c r="CJ142" s="74"/>
      <c r="CK142" s="78"/>
      <c r="CL142" s="78"/>
      <c r="CM142" s="74"/>
      <c r="CN142" s="255"/>
      <c r="CO142" s="322"/>
      <c r="CP142" s="74"/>
      <c r="CQ142" s="255"/>
      <c r="CR142" s="322"/>
      <c r="CS142" s="74"/>
      <c r="CT142" s="255"/>
      <c r="CU142" s="255"/>
      <c r="CV142" s="74"/>
      <c r="CW142" s="255">
        <v>175</v>
      </c>
      <c r="CX142" s="255">
        <v>175</v>
      </c>
      <c r="CY142" s="74">
        <f>CX142/CW142*100</f>
        <v>100</v>
      </c>
      <c r="CZ142" s="255"/>
      <c r="DA142" s="255"/>
      <c r="DB142" s="74"/>
      <c r="DC142" s="255"/>
      <c r="DD142" s="255"/>
      <c r="DE142" s="74"/>
      <c r="DF142" s="255">
        <v>16639.400000000001</v>
      </c>
      <c r="DG142" s="255">
        <v>1123.8720000000001</v>
      </c>
      <c r="DH142" s="74">
        <f>DG142/DF142*100</f>
        <v>6.7542820053607704</v>
      </c>
      <c r="DI142" s="255"/>
      <c r="DJ142" s="255"/>
      <c r="DK142" s="74"/>
      <c r="DL142" s="255"/>
      <c r="DM142" s="255"/>
      <c r="DN142" s="74"/>
      <c r="DO142" s="255"/>
      <c r="DP142" s="255"/>
      <c r="DQ142" s="74"/>
      <c r="DR142" s="255"/>
      <c r="DS142" s="255"/>
      <c r="DT142" s="74"/>
      <c r="DU142" s="255"/>
      <c r="DV142" s="255"/>
      <c r="DW142" s="74"/>
      <c r="DX142" s="255"/>
      <c r="DY142" s="255"/>
      <c r="DZ142" s="74"/>
      <c r="EA142" s="255"/>
      <c r="EB142" s="255"/>
      <c r="EC142" s="74"/>
      <c r="ED142" s="255"/>
      <c r="EE142" s="255"/>
      <c r="EF142" s="74"/>
      <c r="EG142" s="255"/>
      <c r="EH142" s="255"/>
      <c r="EI142" s="74"/>
      <c r="EJ142" s="255"/>
      <c r="EK142" s="255"/>
      <c r="EL142" s="74"/>
      <c r="EM142" s="255"/>
      <c r="EN142" s="255"/>
      <c r="EO142" s="74"/>
      <c r="EP142" s="255"/>
      <c r="EQ142" s="255"/>
      <c r="ER142" s="74"/>
    </row>
    <row r="143" spans="1:148" s="31" customFormat="1" ht="15.75" x14ac:dyDescent="0.25">
      <c r="A143" s="43" t="s">
        <v>415</v>
      </c>
      <c r="B143" s="94">
        <f t="shared" si="1351"/>
        <v>105000</v>
      </c>
      <c r="C143" s="94">
        <f t="shared" si="1352"/>
        <v>70000</v>
      </c>
      <c r="D143" s="78">
        <f t="shared" si="46"/>
        <v>66.666666666666657</v>
      </c>
      <c r="E143" s="94"/>
      <c r="F143" s="94"/>
      <c r="G143" s="94"/>
      <c r="H143" s="113"/>
      <c r="I143" s="113"/>
      <c r="J143" s="113"/>
      <c r="K143" s="113"/>
      <c r="L143" s="113"/>
      <c r="M143" s="113"/>
      <c r="N143" s="78">
        <v>70000</v>
      </c>
      <c r="O143" s="78">
        <v>70000</v>
      </c>
      <c r="P143" s="94">
        <f>O143/N143*100</f>
        <v>100</v>
      </c>
      <c r="Q143" s="113"/>
      <c r="R143" s="113"/>
      <c r="S143" s="113"/>
      <c r="T143" s="113"/>
      <c r="U143" s="113"/>
      <c r="V143" s="74"/>
      <c r="W143" s="110"/>
      <c r="X143" s="110"/>
      <c r="Y143" s="74"/>
      <c r="Z143" s="110"/>
      <c r="AA143" s="110"/>
      <c r="AB143" s="74"/>
      <c r="AC143" s="110"/>
      <c r="AD143" s="110"/>
      <c r="AE143" s="74"/>
      <c r="AF143" s="113"/>
      <c r="AG143" s="113"/>
      <c r="AH143" s="113"/>
      <c r="AI143" s="113"/>
      <c r="AJ143" s="113"/>
      <c r="AK143" s="113"/>
      <c r="AL143" s="113"/>
      <c r="AM143" s="113"/>
      <c r="AN143" s="113"/>
      <c r="AO143" s="110"/>
      <c r="AP143" s="110"/>
      <c r="AQ143" s="74"/>
      <c r="AR143" s="110"/>
      <c r="AS143" s="110"/>
      <c r="AT143" s="74"/>
      <c r="AU143" s="110"/>
      <c r="AV143" s="110"/>
      <c r="AW143" s="74"/>
      <c r="AX143" s="110"/>
      <c r="AY143" s="110"/>
      <c r="AZ143" s="74"/>
      <c r="BA143" s="110"/>
      <c r="BB143" s="110"/>
      <c r="BC143" s="74"/>
      <c r="BD143" s="110"/>
      <c r="BE143" s="110"/>
      <c r="BF143" s="74"/>
      <c r="BG143" s="110"/>
      <c r="BH143" s="110"/>
      <c r="BI143" s="74"/>
      <c r="BJ143" s="110"/>
      <c r="BK143" s="110"/>
      <c r="BL143" s="74"/>
      <c r="BM143" s="110"/>
      <c r="BN143" s="110"/>
      <c r="BO143" s="74"/>
      <c r="BP143" s="110"/>
      <c r="BQ143" s="110"/>
      <c r="BR143" s="74"/>
      <c r="BS143" s="74">
        <v>15000</v>
      </c>
      <c r="BT143" s="113"/>
      <c r="BU143" s="74">
        <f t="shared" si="1374"/>
        <v>0</v>
      </c>
      <c r="BV143" s="74"/>
      <c r="BW143" s="113"/>
      <c r="BX143" s="74"/>
      <c r="BY143" s="113"/>
      <c r="BZ143" s="113"/>
      <c r="CA143" s="113"/>
      <c r="CB143" s="113"/>
      <c r="CC143" s="113"/>
      <c r="CD143" s="113"/>
      <c r="CE143" s="113"/>
      <c r="CF143" s="113"/>
      <c r="CG143" s="113"/>
      <c r="CH143" s="74"/>
      <c r="CI143" s="113"/>
      <c r="CJ143" s="74"/>
      <c r="CK143" s="74"/>
      <c r="CL143" s="113"/>
      <c r="CM143" s="74"/>
      <c r="CN143" s="110"/>
      <c r="CO143" s="110"/>
      <c r="CP143" s="74"/>
      <c r="CQ143" s="110"/>
      <c r="CR143" s="110"/>
      <c r="CS143" s="74"/>
      <c r="CT143" s="110"/>
      <c r="CU143" s="110"/>
      <c r="CV143" s="74"/>
      <c r="CW143" s="110"/>
      <c r="CX143" s="110"/>
      <c r="CY143" s="74"/>
      <c r="CZ143" s="110"/>
      <c r="DA143" s="110"/>
      <c r="DB143" s="74"/>
      <c r="DC143" s="110"/>
      <c r="DD143" s="110"/>
      <c r="DE143" s="74"/>
      <c r="DF143" s="110"/>
      <c r="DG143" s="110"/>
      <c r="DH143" s="74"/>
      <c r="DI143" s="110"/>
      <c r="DJ143" s="110"/>
      <c r="DK143" s="74"/>
      <c r="DL143" s="110"/>
      <c r="DM143" s="110"/>
      <c r="DN143" s="74"/>
      <c r="DO143" s="110"/>
      <c r="DP143" s="110"/>
      <c r="DQ143" s="74"/>
      <c r="DR143" s="110"/>
      <c r="DS143" s="110"/>
      <c r="DT143" s="74"/>
      <c r="DU143" s="255">
        <v>20000</v>
      </c>
      <c r="DV143" s="110"/>
      <c r="DW143" s="74"/>
      <c r="DX143" s="255"/>
      <c r="DY143" s="110"/>
      <c r="DZ143" s="74"/>
      <c r="EA143" s="255"/>
      <c r="EB143" s="110"/>
      <c r="EC143" s="74"/>
      <c r="ED143" s="255"/>
      <c r="EE143" s="110"/>
      <c r="EF143" s="74"/>
      <c r="EG143" s="255"/>
      <c r="EH143" s="110"/>
      <c r="EI143" s="74"/>
      <c r="EJ143" s="255"/>
      <c r="EK143" s="110"/>
      <c r="EL143" s="74"/>
      <c r="EM143" s="255"/>
      <c r="EN143" s="110"/>
      <c r="EO143" s="74"/>
      <c r="EP143" s="255"/>
      <c r="EQ143" s="110"/>
      <c r="ER143" s="74"/>
    </row>
    <row r="144" spans="1:148" s="32" customFormat="1" ht="31.5" x14ac:dyDescent="0.25">
      <c r="A144" s="148" t="s">
        <v>409</v>
      </c>
      <c r="B144" s="103">
        <f t="shared" si="1351"/>
        <v>15503</v>
      </c>
      <c r="C144" s="103">
        <f t="shared" si="1352"/>
        <v>5014.3666999999996</v>
      </c>
      <c r="D144" s="92">
        <f t="shared" ref="D144" si="1398">C144/B144*100</f>
        <v>32.344492678836353</v>
      </c>
      <c r="E144" s="92">
        <f t="shared" ref="E144:AJ144" si="1399">E145+E146</f>
        <v>0</v>
      </c>
      <c r="F144" s="92">
        <f t="shared" si="1399"/>
        <v>0</v>
      </c>
      <c r="G144" s="92">
        <f t="shared" si="1399"/>
        <v>0</v>
      </c>
      <c r="H144" s="92">
        <f t="shared" si="1399"/>
        <v>0</v>
      </c>
      <c r="I144" s="92">
        <f t="shared" si="1399"/>
        <v>0</v>
      </c>
      <c r="J144" s="92">
        <f t="shared" si="1399"/>
        <v>0</v>
      </c>
      <c r="K144" s="92">
        <f t="shared" si="1399"/>
        <v>0</v>
      </c>
      <c r="L144" s="92">
        <f t="shared" si="1399"/>
        <v>0</v>
      </c>
      <c r="M144" s="92">
        <f t="shared" si="1399"/>
        <v>0</v>
      </c>
      <c r="N144" s="92">
        <f t="shared" si="1399"/>
        <v>0</v>
      </c>
      <c r="O144" s="92">
        <f t="shared" si="1399"/>
        <v>0</v>
      </c>
      <c r="P144" s="92">
        <f t="shared" si="1399"/>
        <v>0</v>
      </c>
      <c r="Q144" s="92">
        <f t="shared" si="1399"/>
        <v>1736</v>
      </c>
      <c r="R144" s="92">
        <f t="shared" si="1399"/>
        <v>1327.7</v>
      </c>
      <c r="S144" s="91">
        <f t="shared" si="185"/>
        <v>76.480414746543772</v>
      </c>
      <c r="T144" s="92">
        <f t="shared" si="1399"/>
        <v>185.8</v>
      </c>
      <c r="U144" s="92">
        <f t="shared" si="1399"/>
        <v>185.8</v>
      </c>
      <c r="V144" s="91">
        <f t="shared" ref="V144:V181" si="1400">U144/T144*100</f>
        <v>100</v>
      </c>
      <c r="W144" s="92">
        <f t="shared" ref="W144:X144" si="1401">W145+W146</f>
        <v>999.2</v>
      </c>
      <c r="X144" s="92">
        <f t="shared" si="1401"/>
        <v>999.2</v>
      </c>
      <c r="Y144" s="91">
        <f t="shared" ref="Y144:Y145" si="1402">X144/W144*100</f>
        <v>100</v>
      </c>
      <c r="Z144" s="92">
        <f t="shared" ref="Z144:AA144" si="1403">Z145+Z146</f>
        <v>407</v>
      </c>
      <c r="AA144" s="92">
        <f t="shared" si="1403"/>
        <v>326.66669999999999</v>
      </c>
      <c r="AB144" s="91">
        <f t="shared" ref="AB144:AB145" si="1404">AA144/Z144*100</f>
        <v>80.262088452088449</v>
      </c>
      <c r="AC144" s="92">
        <f t="shared" ref="AC144:AD144" si="1405">AC145+AC146</f>
        <v>0</v>
      </c>
      <c r="AD144" s="92">
        <f t="shared" si="1405"/>
        <v>0</v>
      </c>
      <c r="AE144" s="91"/>
      <c r="AF144" s="92">
        <f t="shared" si="1399"/>
        <v>0</v>
      </c>
      <c r="AG144" s="92">
        <f t="shared" si="1399"/>
        <v>0</v>
      </c>
      <c r="AH144" s="92">
        <f t="shared" si="1399"/>
        <v>0</v>
      </c>
      <c r="AI144" s="92">
        <f t="shared" si="1399"/>
        <v>0</v>
      </c>
      <c r="AJ144" s="92">
        <f t="shared" si="1399"/>
        <v>0</v>
      </c>
      <c r="AK144" s="92">
        <f t="shared" ref="AK144:AM144" si="1406">AK145+AK146</f>
        <v>0</v>
      </c>
      <c r="AL144" s="92">
        <f t="shared" si="1406"/>
        <v>0</v>
      </c>
      <c r="AM144" s="92">
        <f t="shared" si="1406"/>
        <v>0</v>
      </c>
      <c r="AN144" s="91"/>
      <c r="AO144" s="92">
        <f t="shared" ref="AO144:AP144" si="1407">AO145+AO146</f>
        <v>2000</v>
      </c>
      <c r="AP144" s="92">
        <f t="shared" si="1407"/>
        <v>2000</v>
      </c>
      <c r="AQ144" s="91">
        <f t="shared" ref="AQ144:AQ145" si="1408">AP144/AO144*100</f>
        <v>100</v>
      </c>
      <c r="AR144" s="92">
        <f t="shared" ref="AR144:AS144" si="1409">AR145+AR146</f>
        <v>0</v>
      </c>
      <c r="AS144" s="92">
        <f t="shared" si="1409"/>
        <v>0</v>
      </c>
      <c r="AT144" s="91"/>
      <c r="AU144" s="92">
        <f t="shared" ref="AU144:AV144" si="1410">AU145+AU146</f>
        <v>0</v>
      </c>
      <c r="AV144" s="92">
        <f t="shared" si="1410"/>
        <v>0</v>
      </c>
      <c r="AW144" s="91"/>
      <c r="AX144" s="92">
        <f t="shared" ref="AX144:AY144" si="1411">AX145+AX146</f>
        <v>0</v>
      </c>
      <c r="AY144" s="92">
        <f t="shared" si="1411"/>
        <v>0</v>
      </c>
      <c r="AZ144" s="91"/>
      <c r="BA144" s="92">
        <f t="shared" ref="BA144:BB144" si="1412">BA145+BA146</f>
        <v>0</v>
      </c>
      <c r="BB144" s="92">
        <f t="shared" si="1412"/>
        <v>0</v>
      </c>
      <c r="BC144" s="91"/>
      <c r="BD144" s="92">
        <f t="shared" ref="BD144:BE144" si="1413">BD145+BD146</f>
        <v>0</v>
      </c>
      <c r="BE144" s="92">
        <f t="shared" si="1413"/>
        <v>0</v>
      </c>
      <c r="BF144" s="91"/>
      <c r="BG144" s="92">
        <f t="shared" ref="BG144:BH144" si="1414">BG145+BG146</f>
        <v>0</v>
      </c>
      <c r="BH144" s="92">
        <f t="shared" si="1414"/>
        <v>0</v>
      </c>
      <c r="BI144" s="91"/>
      <c r="BJ144" s="92">
        <f t="shared" ref="BJ144:BK144" si="1415">BJ145+BJ146</f>
        <v>0</v>
      </c>
      <c r="BK144" s="92">
        <f t="shared" si="1415"/>
        <v>0</v>
      </c>
      <c r="BL144" s="91"/>
      <c r="BM144" s="92">
        <f t="shared" ref="BM144:BN144" si="1416">BM145+BM146</f>
        <v>0</v>
      </c>
      <c r="BN144" s="92">
        <f t="shared" si="1416"/>
        <v>0</v>
      </c>
      <c r="BO144" s="91"/>
      <c r="BP144" s="92">
        <f t="shared" ref="BP144:BQ144" si="1417">BP145+BP146</f>
        <v>0</v>
      </c>
      <c r="BQ144" s="92">
        <f t="shared" si="1417"/>
        <v>0</v>
      </c>
      <c r="BR144" s="91"/>
      <c r="BS144" s="92">
        <f t="shared" ref="BS144:BT144" si="1418">BS145+BS146</f>
        <v>10000</v>
      </c>
      <c r="BT144" s="92">
        <f t="shared" si="1418"/>
        <v>0</v>
      </c>
      <c r="BU144" s="91">
        <f t="shared" ref="BU144:BU146" si="1419">BT144/BS144*100</f>
        <v>0</v>
      </c>
      <c r="BV144" s="92">
        <f t="shared" ref="BV144:BW144" si="1420">BV145+BV146</f>
        <v>0</v>
      </c>
      <c r="BW144" s="92">
        <f t="shared" si="1420"/>
        <v>0</v>
      </c>
      <c r="BX144" s="91"/>
      <c r="BY144" s="92">
        <f t="shared" ref="BY144:CI144" si="1421">BY145+BY146</f>
        <v>0</v>
      </c>
      <c r="BZ144" s="92">
        <f t="shared" si="1421"/>
        <v>0</v>
      </c>
      <c r="CA144" s="92">
        <f t="shared" si="1421"/>
        <v>0</v>
      </c>
      <c r="CB144" s="92">
        <f t="shared" si="1421"/>
        <v>0</v>
      </c>
      <c r="CC144" s="92">
        <f t="shared" si="1421"/>
        <v>0</v>
      </c>
      <c r="CD144" s="92">
        <f t="shared" si="1421"/>
        <v>0</v>
      </c>
      <c r="CE144" s="92">
        <f t="shared" si="1421"/>
        <v>0</v>
      </c>
      <c r="CF144" s="92">
        <f t="shared" si="1421"/>
        <v>0</v>
      </c>
      <c r="CG144" s="92">
        <f t="shared" si="1421"/>
        <v>0</v>
      </c>
      <c r="CH144" s="92">
        <f t="shared" si="1421"/>
        <v>0</v>
      </c>
      <c r="CI144" s="92">
        <f t="shared" si="1421"/>
        <v>0</v>
      </c>
      <c r="CJ144" s="91"/>
      <c r="CK144" s="92">
        <f t="shared" ref="CK144:CL144" si="1422">CK145+CK146</f>
        <v>0</v>
      </c>
      <c r="CL144" s="92">
        <f t="shared" si="1422"/>
        <v>0</v>
      </c>
      <c r="CM144" s="91"/>
      <c r="CN144" s="92">
        <f t="shared" ref="CN144:CO144" si="1423">CN145+CN146</f>
        <v>0</v>
      </c>
      <c r="CO144" s="92">
        <f t="shared" si="1423"/>
        <v>0</v>
      </c>
      <c r="CP144" s="91"/>
      <c r="CQ144" s="92">
        <f t="shared" ref="CQ144:CR144" si="1424">CQ145+CQ146</f>
        <v>0</v>
      </c>
      <c r="CR144" s="92">
        <f t="shared" si="1424"/>
        <v>0</v>
      </c>
      <c r="CS144" s="91"/>
      <c r="CT144" s="92">
        <f t="shared" ref="CT144:CU144" si="1425">CT145+CT146</f>
        <v>75</v>
      </c>
      <c r="CU144" s="92">
        <f t="shared" si="1425"/>
        <v>75</v>
      </c>
      <c r="CV144" s="91">
        <f t="shared" ref="CV144:CV145" si="1426">CU144/CT144*100</f>
        <v>100</v>
      </c>
      <c r="CW144" s="92">
        <f t="shared" ref="CW144:CX144" si="1427">CW145+CW146</f>
        <v>100</v>
      </c>
      <c r="CX144" s="92">
        <f t="shared" si="1427"/>
        <v>100</v>
      </c>
      <c r="CY144" s="91">
        <f t="shared" ref="CY144:CY145" si="1428">CX144/CW144*100</f>
        <v>100</v>
      </c>
      <c r="CZ144" s="92">
        <f t="shared" ref="CZ144:DA144" si="1429">CZ145+CZ146</f>
        <v>0</v>
      </c>
      <c r="DA144" s="92">
        <f t="shared" si="1429"/>
        <v>0</v>
      </c>
      <c r="DB144" s="91"/>
      <c r="DC144" s="92">
        <f t="shared" ref="DC144:DD144" si="1430">DC145+DC146</f>
        <v>0</v>
      </c>
      <c r="DD144" s="92">
        <f t="shared" si="1430"/>
        <v>0</v>
      </c>
      <c r="DE144" s="91"/>
      <c r="DF144" s="92">
        <f t="shared" ref="DF144:DG144" si="1431">DF145+DF146</f>
        <v>0</v>
      </c>
      <c r="DG144" s="92">
        <f t="shared" si="1431"/>
        <v>0</v>
      </c>
      <c r="DH144" s="91"/>
      <c r="DI144" s="92">
        <f t="shared" ref="DI144:DJ144" si="1432">DI145+DI146</f>
        <v>0</v>
      </c>
      <c r="DJ144" s="92">
        <f t="shared" si="1432"/>
        <v>0</v>
      </c>
      <c r="DK144" s="91"/>
      <c r="DL144" s="92">
        <f t="shared" ref="DL144:DM144" si="1433">DL145+DL146</f>
        <v>0</v>
      </c>
      <c r="DM144" s="92">
        <f t="shared" si="1433"/>
        <v>0</v>
      </c>
      <c r="DN144" s="91"/>
      <c r="DO144" s="92">
        <f t="shared" ref="DO144:DP144" si="1434">DO145+DO146</f>
        <v>0</v>
      </c>
      <c r="DP144" s="92">
        <f t="shared" si="1434"/>
        <v>0</v>
      </c>
      <c r="DQ144" s="91"/>
      <c r="DR144" s="92">
        <f t="shared" ref="DR144:DS144" si="1435">DR145+DR146</f>
        <v>0</v>
      </c>
      <c r="DS144" s="92">
        <f t="shared" si="1435"/>
        <v>0</v>
      </c>
      <c r="DT144" s="91"/>
      <c r="DU144" s="92">
        <f t="shared" ref="DU144:DV144" si="1436">DU145+DU146</f>
        <v>0</v>
      </c>
      <c r="DV144" s="92">
        <f t="shared" si="1436"/>
        <v>0</v>
      </c>
      <c r="DW144" s="91"/>
      <c r="DX144" s="92">
        <f t="shared" ref="DX144:DY144" si="1437">DX145+DX146</f>
        <v>0</v>
      </c>
      <c r="DY144" s="92">
        <f t="shared" si="1437"/>
        <v>0</v>
      </c>
      <c r="DZ144" s="91"/>
      <c r="EA144" s="92">
        <f t="shared" ref="EA144:EB144" si="1438">EA145+EA146</f>
        <v>0</v>
      </c>
      <c r="EB144" s="92">
        <f t="shared" si="1438"/>
        <v>0</v>
      </c>
      <c r="EC144" s="91"/>
      <c r="ED144" s="92">
        <f t="shared" ref="ED144:EE144" si="1439">ED145+ED146</f>
        <v>0</v>
      </c>
      <c r="EE144" s="92">
        <f t="shared" si="1439"/>
        <v>0</v>
      </c>
      <c r="EF144" s="91"/>
      <c r="EG144" s="92">
        <f t="shared" ref="EG144:EH144" si="1440">EG145+EG146</f>
        <v>0</v>
      </c>
      <c r="EH144" s="92">
        <f t="shared" si="1440"/>
        <v>0</v>
      </c>
      <c r="EI144" s="91"/>
      <c r="EJ144" s="92">
        <f t="shared" ref="EJ144:EK144" si="1441">EJ145+EJ146</f>
        <v>0</v>
      </c>
      <c r="EK144" s="92">
        <f t="shared" si="1441"/>
        <v>0</v>
      </c>
      <c r="EL144" s="91"/>
      <c r="EM144" s="92">
        <f t="shared" ref="EM144:EN144" si="1442">EM145+EM146</f>
        <v>0</v>
      </c>
      <c r="EN144" s="92">
        <f t="shared" si="1442"/>
        <v>0</v>
      </c>
      <c r="EO144" s="91"/>
      <c r="EP144" s="92">
        <f t="shared" ref="EP144:EQ144" si="1443">EP145+EP146</f>
        <v>0</v>
      </c>
      <c r="EQ144" s="92">
        <f t="shared" si="1443"/>
        <v>0</v>
      </c>
      <c r="ER144" s="91"/>
    </row>
    <row r="145" spans="1:148" s="31" customFormat="1" ht="31.5" x14ac:dyDescent="0.25">
      <c r="A145" s="145" t="s">
        <v>341</v>
      </c>
      <c r="B145" s="94">
        <f t="shared" si="1351"/>
        <v>5503</v>
      </c>
      <c r="C145" s="94">
        <f t="shared" si="1352"/>
        <v>5014.3666999999996</v>
      </c>
      <c r="D145" s="78">
        <f t="shared" si="46"/>
        <v>91.120601490096305</v>
      </c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4"/>
      <c r="Q145" s="78">
        <v>1736</v>
      </c>
      <c r="R145" s="78">
        <v>1327.7</v>
      </c>
      <c r="S145" s="74">
        <f t="shared" si="185"/>
        <v>76.480414746543772</v>
      </c>
      <c r="T145" s="78">
        <v>185.8</v>
      </c>
      <c r="U145" s="78">
        <v>185.8</v>
      </c>
      <c r="V145" s="74">
        <f t="shared" si="1400"/>
        <v>100</v>
      </c>
      <c r="W145" s="255">
        <v>999.2</v>
      </c>
      <c r="X145" s="282">
        <v>999.2</v>
      </c>
      <c r="Y145" s="74">
        <f t="shared" si="1402"/>
        <v>100</v>
      </c>
      <c r="Z145" s="255">
        <v>407</v>
      </c>
      <c r="AA145" s="315">
        <v>326.66669999999999</v>
      </c>
      <c r="AB145" s="74">
        <f t="shared" si="1404"/>
        <v>80.262088452088449</v>
      </c>
      <c r="AC145" s="255"/>
      <c r="AD145" s="255"/>
      <c r="AE145" s="74"/>
      <c r="AF145" s="78"/>
      <c r="AG145" s="78"/>
      <c r="AH145" s="74"/>
      <c r="AI145" s="78"/>
      <c r="AJ145" s="78"/>
      <c r="AK145" s="74"/>
      <c r="AL145" s="78"/>
      <c r="AM145" s="78"/>
      <c r="AN145" s="74"/>
      <c r="AO145" s="255">
        <v>2000</v>
      </c>
      <c r="AP145" s="255">
        <v>2000</v>
      </c>
      <c r="AQ145" s="74">
        <f t="shared" si="1408"/>
        <v>100</v>
      </c>
      <c r="AR145" s="255"/>
      <c r="AS145" s="255"/>
      <c r="AT145" s="74"/>
      <c r="AU145" s="255"/>
      <c r="AV145" s="255"/>
      <c r="AW145" s="74"/>
      <c r="AX145" s="255"/>
      <c r="AY145" s="255"/>
      <c r="AZ145" s="74"/>
      <c r="BA145" s="255"/>
      <c r="BB145" s="255"/>
      <c r="BC145" s="74"/>
      <c r="BD145" s="255"/>
      <c r="BE145" s="255"/>
      <c r="BF145" s="74"/>
      <c r="BG145" s="255"/>
      <c r="BH145" s="255"/>
      <c r="BI145" s="74"/>
      <c r="BJ145" s="255"/>
      <c r="BK145" s="255"/>
      <c r="BL145" s="74"/>
      <c r="BM145" s="255"/>
      <c r="BN145" s="255"/>
      <c r="BO145" s="74"/>
      <c r="BP145" s="255"/>
      <c r="BQ145" s="255"/>
      <c r="BR145" s="74"/>
      <c r="BS145" s="78"/>
      <c r="BT145" s="78"/>
      <c r="BU145" s="74"/>
      <c r="BV145" s="78"/>
      <c r="BW145" s="78"/>
      <c r="BX145" s="74"/>
      <c r="BY145" s="78"/>
      <c r="BZ145" s="78"/>
      <c r="CA145" s="74"/>
      <c r="CB145" s="78"/>
      <c r="CC145" s="78"/>
      <c r="CD145" s="74"/>
      <c r="CE145" s="78"/>
      <c r="CF145" s="78"/>
      <c r="CG145" s="74"/>
      <c r="CH145" s="78"/>
      <c r="CI145" s="78"/>
      <c r="CJ145" s="74"/>
      <c r="CK145" s="78"/>
      <c r="CL145" s="78"/>
      <c r="CM145" s="74"/>
      <c r="CN145" s="255"/>
      <c r="CO145" s="322"/>
      <c r="CP145" s="74"/>
      <c r="CQ145" s="255"/>
      <c r="CR145" s="322"/>
      <c r="CS145" s="74"/>
      <c r="CT145" s="255">
        <v>75</v>
      </c>
      <c r="CU145" s="255">
        <v>75</v>
      </c>
      <c r="CV145" s="74">
        <f t="shared" si="1426"/>
        <v>100</v>
      </c>
      <c r="CW145" s="255">
        <v>100</v>
      </c>
      <c r="CX145" s="255">
        <v>100</v>
      </c>
      <c r="CY145" s="74">
        <f t="shared" si="1428"/>
        <v>100</v>
      </c>
      <c r="CZ145" s="255"/>
      <c r="DA145" s="255"/>
      <c r="DB145" s="74"/>
      <c r="DC145" s="255"/>
      <c r="DD145" s="255"/>
      <c r="DE145" s="74"/>
      <c r="DF145" s="255"/>
      <c r="DG145" s="255"/>
      <c r="DH145" s="74"/>
      <c r="DI145" s="255"/>
      <c r="DJ145" s="255"/>
      <c r="DK145" s="74"/>
      <c r="DL145" s="255"/>
      <c r="DM145" s="255"/>
      <c r="DN145" s="74"/>
      <c r="DO145" s="255"/>
      <c r="DP145" s="255"/>
      <c r="DQ145" s="74"/>
      <c r="DR145" s="255"/>
      <c r="DS145" s="255"/>
      <c r="DT145" s="74"/>
      <c r="DU145" s="255"/>
      <c r="DV145" s="255"/>
      <c r="DW145" s="74"/>
      <c r="DX145" s="255"/>
      <c r="DY145" s="255"/>
      <c r="DZ145" s="74"/>
      <c r="EA145" s="255"/>
      <c r="EB145" s="255"/>
      <c r="EC145" s="74"/>
      <c r="ED145" s="255"/>
      <c r="EE145" s="255"/>
      <c r="EF145" s="74"/>
      <c r="EG145" s="255"/>
      <c r="EH145" s="255"/>
      <c r="EI145" s="74"/>
      <c r="EJ145" s="255"/>
      <c r="EK145" s="255"/>
      <c r="EL145" s="74"/>
      <c r="EM145" s="255"/>
      <c r="EN145" s="255"/>
      <c r="EO145" s="74"/>
      <c r="EP145" s="255"/>
      <c r="EQ145" s="255"/>
      <c r="ER145" s="74"/>
    </row>
    <row r="146" spans="1:148" s="31" customFormat="1" ht="15.75" x14ac:dyDescent="0.25">
      <c r="A146" s="43" t="s">
        <v>419</v>
      </c>
      <c r="B146" s="94">
        <f t="shared" si="1351"/>
        <v>10000</v>
      </c>
      <c r="C146" s="94">
        <f t="shared" si="1352"/>
        <v>0</v>
      </c>
      <c r="D146" s="94"/>
      <c r="E146" s="94"/>
      <c r="F146" s="94"/>
      <c r="G146" s="94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74"/>
      <c r="W146" s="110"/>
      <c r="X146" s="110"/>
      <c r="Y146" s="74"/>
      <c r="Z146" s="110"/>
      <c r="AA146" s="110"/>
      <c r="AB146" s="74"/>
      <c r="AC146" s="110"/>
      <c r="AD146" s="110"/>
      <c r="AE146" s="74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0"/>
      <c r="AP146" s="110"/>
      <c r="AQ146" s="74"/>
      <c r="AR146" s="110"/>
      <c r="AS146" s="110"/>
      <c r="AT146" s="74"/>
      <c r="AU146" s="110"/>
      <c r="AV146" s="110"/>
      <c r="AW146" s="74"/>
      <c r="AX146" s="110"/>
      <c r="AY146" s="110"/>
      <c r="AZ146" s="74"/>
      <c r="BA146" s="110"/>
      <c r="BB146" s="110"/>
      <c r="BC146" s="74"/>
      <c r="BD146" s="110"/>
      <c r="BE146" s="110"/>
      <c r="BF146" s="74"/>
      <c r="BG146" s="110"/>
      <c r="BH146" s="110"/>
      <c r="BI146" s="74"/>
      <c r="BJ146" s="110"/>
      <c r="BK146" s="110"/>
      <c r="BL146" s="74"/>
      <c r="BM146" s="110"/>
      <c r="BN146" s="110"/>
      <c r="BO146" s="74"/>
      <c r="BP146" s="110"/>
      <c r="BQ146" s="110"/>
      <c r="BR146" s="74"/>
      <c r="BS146" s="74">
        <v>10000</v>
      </c>
      <c r="BT146" s="113"/>
      <c r="BU146" s="74">
        <f t="shared" si="1419"/>
        <v>0</v>
      </c>
      <c r="BV146" s="74"/>
      <c r="BW146" s="113"/>
      <c r="BX146" s="74"/>
      <c r="BY146" s="113"/>
      <c r="BZ146" s="113"/>
      <c r="CA146" s="113"/>
      <c r="CB146" s="113"/>
      <c r="CC146" s="113"/>
      <c r="CD146" s="113"/>
      <c r="CE146" s="113"/>
      <c r="CF146" s="113"/>
      <c r="CG146" s="113"/>
      <c r="CH146" s="74"/>
      <c r="CI146" s="113"/>
      <c r="CJ146" s="74"/>
      <c r="CK146" s="74"/>
      <c r="CL146" s="113"/>
      <c r="CM146" s="74"/>
      <c r="CN146" s="110"/>
      <c r="CO146" s="110"/>
      <c r="CP146" s="74"/>
      <c r="CQ146" s="110"/>
      <c r="CR146" s="110"/>
      <c r="CS146" s="74"/>
      <c r="CT146" s="110"/>
      <c r="CU146" s="110"/>
      <c r="CV146" s="74"/>
      <c r="CW146" s="110"/>
      <c r="CX146" s="110"/>
      <c r="CY146" s="74"/>
      <c r="CZ146" s="110"/>
      <c r="DA146" s="110"/>
      <c r="DB146" s="74"/>
      <c r="DC146" s="110"/>
      <c r="DD146" s="110"/>
      <c r="DE146" s="74"/>
      <c r="DF146" s="110"/>
      <c r="DG146" s="110"/>
      <c r="DH146" s="74"/>
      <c r="DI146" s="110"/>
      <c r="DJ146" s="110"/>
      <c r="DK146" s="74"/>
      <c r="DL146" s="110"/>
      <c r="DM146" s="110"/>
      <c r="DN146" s="74"/>
      <c r="DO146" s="110"/>
      <c r="DP146" s="110"/>
      <c r="DQ146" s="74"/>
      <c r="DR146" s="110"/>
      <c r="DS146" s="110"/>
      <c r="DT146" s="74"/>
      <c r="DU146" s="110"/>
      <c r="DV146" s="110"/>
      <c r="DW146" s="74"/>
      <c r="DX146" s="110"/>
      <c r="DY146" s="110"/>
      <c r="DZ146" s="74"/>
      <c r="EA146" s="110"/>
      <c r="EB146" s="110"/>
      <c r="EC146" s="74"/>
      <c r="ED146" s="110"/>
      <c r="EE146" s="110"/>
      <c r="EF146" s="74"/>
      <c r="EG146" s="110"/>
      <c r="EH146" s="110"/>
      <c r="EI146" s="74"/>
      <c r="EJ146" s="110"/>
      <c r="EK146" s="110"/>
      <c r="EL146" s="74"/>
      <c r="EM146" s="110"/>
      <c r="EN146" s="110"/>
      <c r="EO146" s="74"/>
      <c r="EP146" s="110"/>
      <c r="EQ146" s="110"/>
      <c r="ER146" s="74"/>
    </row>
    <row r="147" spans="1:148" s="32" customFormat="1" ht="31.5" x14ac:dyDescent="0.25">
      <c r="A147" s="148" t="s">
        <v>408</v>
      </c>
      <c r="B147" s="103">
        <f t="shared" si="1351"/>
        <v>22020.6</v>
      </c>
      <c r="C147" s="103">
        <f t="shared" si="1352"/>
        <v>20479.516920000002</v>
      </c>
      <c r="D147" s="92">
        <f t="shared" ref="D147" si="1444">C147/B147*100</f>
        <v>93.001629928339852</v>
      </c>
      <c r="E147" s="92">
        <f t="shared" ref="E147:AJ147" si="1445">E148+E149+E150+E151+E152</f>
        <v>5115</v>
      </c>
      <c r="F147" s="92">
        <f t="shared" si="1445"/>
        <v>5115</v>
      </c>
      <c r="G147" s="92">
        <f t="shared" si="461"/>
        <v>100</v>
      </c>
      <c r="H147" s="92">
        <f t="shared" si="1445"/>
        <v>0</v>
      </c>
      <c r="I147" s="92">
        <f t="shared" si="1445"/>
        <v>0</v>
      </c>
      <c r="J147" s="92">
        <f t="shared" si="1445"/>
        <v>0</v>
      </c>
      <c r="K147" s="92">
        <f t="shared" si="1445"/>
        <v>0</v>
      </c>
      <c r="L147" s="92">
        <f t="shared" si="1445"/>
        <v>0</v>
      </c>
      <c r="M147" s="92">
        <f t="shared" si="1445"/>
        <v>0</v>
      </c>
      <c r="N147" s="92">
        <f t="shared" si="1445"/>
        <v>0</v>
      </c>
      <c r="O147" s="92">
        <f t="shared" si="1445"/>
        <v>0</v>
      </c>
      <c r="P147" s="92">
        <f t="shared" si="1445"/>
        <v>0</v>
      </c>
      <c r="Q147" s="92">
        <f t="shared" si="1445"/>
        <v>1429.6</v>
      </c>
      <c r="R147" s="92">
        <f t="shared" si="1445"/>
        <v>768.2011</v>
      </c>
      <c r="S147" s="91">
        <f t="shared" si="185"/>
        <v>53.735387520984887</v>
      </c>
      <c r="T147" s="92">
        <f t="shared" si="1445"/>
        <v>515.6</v>
      </c>
      <c r="U147" s="92">
        <f t="shared" si="1445"/>
        <v>394.29404999999997</v>
      </c>
      <c r="V147" s="91">
        <f t="shared" si="1400"/>
        <v>76.472856865787421</v>
      </c>
      <c r="W147" s="92">
        <f t="shared" ref="W147:X147" si="1446">W148+W149+W150+W151+W152</f>
        <v>1590.4</v>
      </c>
      <c r="X147" s="92">
        <f t="shared" si="1446"/>
        <v>1379.3865700000001</v>
      </c>
      <c r="Y147" s="91">
        <f t="shared" ref="Y147:Y148" si="1447">X147/W147*100</f>
        <v>86.73205294265594</v>
      </c>
      <c r="Z147" s="92">
        <f t="shared" ref="Z147:AA147" si="1448">Z148+Z149+Z150+Z151+Z152</f>
        <v>350</v>
      </c>
      <c r="AA147" s="92">
        <f t="shared" si="1448"/>
        <v>339.98200000000003</v>
      </c>
      <c r="AB147" s="91">
        <f t="shared" ref="AB147:AB148" si="1449">AA147/Z147*100</f>
        <v>97.137714285714296</v>
      </c>
      <c r="AC147" s="92">
        <f t="shared" ref="AC147:AD147" si="1450">AC148+AC149+AC150+AC151+AC152</f>
        <v>0</v>
      </c>
      <c r="AD147" s="92">
        <f t="shared" si="1450"/>
        <v>0</v>
      </c>
      <c r="AE147" s="91"/>
      <c r="AF147" s="92">
        <f t="shared" si="1445"/>
        <v>0</v>
      </c>
      <c r="AG147" s="92">
        <f t="shared" si="1445"/>
        <v>0</v>
      </c>
      <c r="AH147" s="92">
        <f t="shared" si="1445"/>
        <v>0</v>
      </c>
      <c r="AI147" s="92">
        <f t="shared" si="1445"/>
        <v>0</v>
      </c>
      <c r="AJ147" s="92">
        <f t="shared" si="1445"/>
        <v>0</v>
      </c>
      <c r="AK147" s="92">
        <f t="shared" ref="AK147:AM147" si="1451">AK148+AK149+AK150+AK151+AK152</f>
        <v>0</v>
      </c>
      <c r="AL147" s="92">
        <f t="shared" si="1451"/>
        <v>0</v>
      </c>
      <c r="AM147" s="92">
        <f t="shared" si="1451"/>
        <v>0</v>
      </c>
      <c r="AN147" s="91"/>
      <c r="AO147" s="92">
        <f t="shared" ref="AO147:AP147" si="1452">AO148+AO149+AO150+AO151+AO152</f>
        <v>1500</v>
      </c>
      <c r="AP147" s="92">
        <f t="shared" si="1452"/>
        <v>1000</v>
      </c>
      <c r="AQ147" s="91">
        <f t="shared" ref="AQ147:AQ148" si="1453">AP147/AO147*100</f>
        <v>66.666666666666657</v>
      </c>
      <c r="AR147" s="92">
        <f t="shared" ref="AR147:AS147" si="1454">AR148+AR149+AR150+AR151+AR152</f>
        <v>0</v>
      </c>
      <c r="AS147" s="92">
        <f t="shared" si="1454"/>
        <v>0</v>
      </c>
      <c r="AT147" s="91"/>
      <c r="AU147" s="92">
        <f t="shared" ref="AU147:AV147" si="1455">AU148+AU149+AU150+AU151+AU152</f>
        <v>0</v>
      </c>
      <c r="AV147" s="92">
        <f t="shared" si="1455"/>
        <v>0</v>
      </c>
      <c r="AW147" s="91"/>
      <c r="AX147" s="92">
        <f t="shared" ref="AX147:AY147" si="1456">AX148+AX149+AX150+AX151+AX152</f>
        <v>0</v>
      </c>
      <c r="AY147" s="92">
        <f t="shared" si="1456"/>
        <v>0</v>
      </c>
      <c r="AZ147" s="91"/>
      <c r="BA147" s="92">
        <f t="shared" ref="BA147:BB147" si="1457">BA148+BA149+BA150+BA151+BA152</f>
        <v>0</v>
      </c>
      <c r="BB147" s="92">
        <f t="shared" si="1457"/>
        <v>0</v>
      </c>
      <c r="BC147" s="91"/>
      <c r="BD147" s="92">
        <f t="shared" ref="BD147:BE147" si="1458">BD148+BD149+BD150+BD151+BD152</f>
        <v>0</v>
      </c>
      <c r="BE147" s="92">
        <f t="shared" si="1458"/>
        <v>0</v>
      </c>
      <c r="BF147" s="91"/>
      <c r="BG147" s="92">
        <f t="shared" ref="BG147:BH147" si="1459">BG148+BG149+BG150+BG151+BG152</f>
        <v>0</v>
      </c>
      <c r="BH147" s="92">
        <f t="shared" si="1459"/>
        <v>0</v>
      </c>
      <c r="BI147" s="91"/>
      <c r="BJ147" s="92">
        <f t="shared" ref="BJ147:BK147" si="1460">BJ148+BJ149+BJ150+BJ151+BJ152</f>
        <v>0</v>
      </c>
      <c r="BK147" s="92">
        <f t="shared" si="1460"/>
        <v>0</v>
      </c>
      <c r="BL147" s="91"/>
      <c r="BM147" s="92">
        <f t="shared" ref="BM147:BN147" si="1461">BM148+BM149+BM150+BM151+BM152</f>
        <v>0</v>
      </c>
      <c r="BN147" s="92">
        <f t="shared" si="1461"/>
        <v>0</v>
      </c>
      <c r="BO147" s="91"/>
      <c r="BP147" s="92">
        <f t="shared" ref="BP147:BQ147" si="1462">BP148+BP149+BP150+BP151+BP152</f>
        <v>0</v>
      </c>
      <c r="BQ147" s="92">
        <f t="shared" si="1462"/>
        <v>0</v>
      </c>
      <c r="BR147" s="91"/>
      <c r="BS147" s="92">
        <f t="shared" ref="BS147:BT147" si="1463">BS148+BS149+BS150+BS151+BS152</f>
        <v>10000</v>
      </c>
      <c r="BT147" s="92">
        <f t="shared" si="1463"/>
        <v>9962.6531999999988</v>
      </c>
      <c r="BU147" s="91">
        <f t="shared" ref="BU147:BU150" si="1464">BT147/BS147*100</f>
        <v>99.626531999999983</v>
      </c>
      <c r="BV147" s="92">
        <f t="shared" ref="BV147:BW147" si="1465">BV148+BV149+BV150+BV151+BV152</f>
        <v>0</v>
      </c>
      <c r="BW147" s="92">
        <f t="shared" si="1465"/>
        <v>0</v>
      </c>
      <c r="BX147" s="91"/>
      <c r="BY147" s="92">
        <f t="shared" ref="BY147:CI147" si="1466">BY148+BY149+BY150+BY151+BY152</f>
        <v>0</v>
      </c>
      <c r="BZ147" s="92">
        <f t="shared" si="1466"/>
        <v>0</v>
      </c>
      <c r="CA147" s="92">
        <f t="shared" si="1466"/>
        <v>0</v>
      </c>
      <c r="CB147" s="92">
        <f t="shared" si="1466"/>
        <v>0</v>
      </c>
      <c r="CC147" s="92">
        <f t="shared" si="1466"/>
        <v>0</v>
      </c>
      <c r="CD147" s="92">
        <f t="shared" si="1466"/>
        <v>0</v>
      </c>
      <c r="CE147" s="92">
        <f t="shared" si="1466"/>
        <v>0</v>
      </c>
      <c r="CF147" s="92">
        <f t="shared" si="1466"/>
        <v>0</v>
      </c>
      <c r="CG147" s="92">
        <f t="shared" si="1466"/>
        <v>0</v>
      </c>
      <c r="CH147" s="92">
        <f t="shared" si="1466"/>
        <v>0</v>
      </c>
      <c r="CI147" s="92">
        <f t="shared" si="1466"/>
        <v>0</v>
      </c>
      <c r="CJ147" s="91"/>
      <c r="CK147" s="92">
        <f t="shared" ref="CK147:CL147" si="1467">CK148+CK149+CK150+CK151+CK152</f>
        <v>0</v>
      </c>
      <c r="CL147" s="92">
        <f t="shared" si="1467"/>
        <v>0</v>
      </c>
      <c r="CM147" s="91"/>
      <c r="CN147" s="92">
        <f t="shared" ref="CN147:CO147" si="1468">CN148+CN149+CN150+CN151+CN152</f>
        <v>0</v>
      </c>
      <c r="CO147" s="92">
        <f t="shared" si="1468"/>
        <v>0</v>
      </c>
      <c r="CP147" s="91"/>
      <c r="CQ147" s="92">
        <f t="shared" ref="CQ147:CR147" si="1469">CQ148+CQ149+CQ150+CQ151+CQ152</f>
        <v>0</v>
      </c>
      <c r="CR147" s="92">
        <f t="shared" si="1469"/>
        <v>0</v>
      </c>
      <c r="CS147" s="91"/>
      <c r="CT147" s="92">
        <f t="shared" ref="CT147:CU147" si="1470">CT148+CT149+CT150+CT151+CT152</f>
        <v>80</v>
      </c>
      <c r="CU147" s="92">
        <f t="shared" si="1470"/>
        <v>80</v>
      </c>
      <c r="CV147" s="91">
        <f t="shared" ref="CV147:CV148" si="1471">CU147/CT147*100</f>
        <v>100</v>
      </c>
      <c r="CW147" s="92">
        <f t="shared" ref="CW147:CX147" si="1472">CW148+CW149+CW150+CW151+CW152</f>
        <v>90</v>
      </c>
      <c r="CX147" s="92">
        <f t="shared" si="1472"/>
        <v>90</v>
      </c>
      <c r="CY147" s="91">
        <f t="shared" ref="CY147:CY148" si="1473">CX147/CW147*100</f>
        <v>100</v>
      </c>
      <c r="CZ147" s="92">
        <f t="shared" ref="CZ147:DA147" si="1474">CZ148+CZ149+CZ150+CZ151+CZ152</f>
        <v>0</v>
      </c>
      <c r="DA147" s="92">
        <f t="shared" si="1474"/>
        <v>0</v>
      </c>
      <c r="DB147" s="91"/>
      <c r="DC147" s="92">
        <f t="shared" ref="DC147:DD147" si="1475">DC148+DC149+DC150+DC151+DC152</f>
        <v>50</v>
      </c>
      <c r="DD147" s="92">
        <f t="shared" si="1475"/>
        <v>50</v>
      </c>
      <c r="DE147" s="91">
        <f t="shared" ref="DE147:DE148" si="1476">DD147/DC147*100</f>
        <v>100</v>
      </c>
      <c r="DF147" s="92">
        <f t="shared" ref="DF147:DG147" si="1477">DF148+DF149+DF150+DF151+DF152</f>
        <v>0</v>
      </c>
      <c r="DG147" s="92">
        <f t="shared" si="1477"/>
        <v>0</v>
      </c>
      <c r="DH147" s="91"/>
      <c r="DI147" s="92">
        <f t="shared" ref="DI147:DJ147" si="1478">DI148+DI149+DI150+DI151+DI152</f>
        <v>0</v>
      </c>
      <c r="DJ147" s="92">
        <f t="shared" si="1478"/>
        <v>0</v>
      </c>
      <c r="DK147" s="91"/>
      <c r="DL147" s="92">
        <f t="shared" ref="DL147:DM147" si="1479">DL148+DL149+DL150+DL151+DL152</f>
        <v>0</v>
      </c>
      <c r="DM147" s="92">
        <f t="shared" si="1479"/>
        <v>0</v>
      </c>
      <c r="DN147" s="91"/>
      <c r="DO147" s="92">
        <f t="shared" ref="DO147:DP147" si="1480">DO148+DO149+DO150+DO151+DO152</f>
        <v>0</v>
      </c>
      <c r="DP147" s="92">
        <f t="shared" si="1480"/>
        <v>0</v>
      </c>
      <c r="DQ147" s="91"/>
      <c r="DR147" s="92">
        <f t="shared" ref="DR147:DS147" si="1481">DR148+DR149+DR150+DR151+DR152</f>
        <v>0</v>
      </c>
      <c r="DS147" s="92">
        <f t="shared" si="1481"/>
        <v>0</v>
      </c>
      <c r="DT147" s="91"/>
      <c r="DU147" s="92">
        <f t="shared" ref="DU147:DV147" si="1482">DU148+DU149+DU150+DU151+DU152</f>
        <v>0</v>
      </c>
      <c r="DV147" s="92">
        <f t="shared" si="1482"/>
        <v>0</v>
      </c>
      <c r="DW147" s="91"/>
      <c r="DX147" s="92">
        <f t="shared" ref="DX147:DY147" si="1483">DX148+DX149+DX150+DX151+DX152</f>
        <v>0</v>
      </c>
      <c r="DY147" s="92">
        <f t="shared" si="1483"/>
        <v>0</v>
      </c>
      <c r="DZ147" s="91"/>
      <c r="EA147" s="92">
        <f t="shared" ref="EA147:EB147" si="1484">EA148+EA149+EA150+EA151+EA152</f>
        <v>0</v>
      </c>
      <c r="EB147" s="92">
        <f t="shared" si="1484"/>
        <v>0</v>
      </c>
      <c r="EC147" s="91"/>
      <c r="ED147" s="92">
        <f t="shared" ref="ED147:EE147" si="1485">ED148+ED149+ED150+ED151+ED152</f>
        <v>0</v>
      </c>
      <c r="EE147" s="92">
        <f t="shared" si="1485"/>
        <v>0</v>
      </c>
      <c r="EF147" s="91"/>
      <c r="EG147" s="92">
        <f t="shared" ref="EG147:EH147" si="1486">EG148+EG149+EG150+EG151+EG152</f>
        <v>1300</v>
      </c>
      <c r="EH147" s="92">
        <f t="shared" si="1486"/>
        <v>1300</v>
      </c>
      <c r="EI147" s="91">
        <f>EH147/EG147*100</f>
        <v>100</v>
      </c>
      <c r="EJ147" s="92">
        <f t="shared" ref="EJ147:EK147" si="1487">EJ148+EJ149+EJ150+EJ151+EJ152</f>
        <v>0</v>
      </c>
      <c r="EK147" s="92">
        <f t="shared" si="1487"/>
        <v>0</v>
      </c>
      <c r="EL147" s="91"/>
      <c r="EM147" s="92">
        <f t="shared" ref="EM147:EN147" si="1488">EM148+EM149+EM150+EM151+EM152</f>
        <v>0</v>
      </c>
      <c r="EN147" s="92">
        <f t="shared" si="1488"/>
        <v>0</v>
      </c>
      <c r="EO147" s="91"/>
      <c r="EP147" s="92">
        <f t="shared" ref="EP147:EQ147" si="1489">EP148+EP149+EP150+EP151+EP152</f>
        <v>0</v>
      </c>
      <c r="EQ147" s="92">
        <f t="shared" si="1489"/>
        <v>0</v>
      </c>
      <c r="ER147" s="91"/>
    </row>
    <row r="148" spans="1:148" s="31" customFormat="1" ht="31.5" x14ac:dyDescent="0.25">
      <c r="A148" s="145" t="s">
        <v>340</v>
      </c>
      <c r="B148" s="94">
        <f t="shared" si="1351"/>
        <v>12020.6</v>
      </c>
      <c r="C148" s="94">
        <f t="shared" si="1352"/>
        <v>10516.863720000001</v>
      </c>
      <c r="D148" s="78">
        <f t="shared" si="46"/>
        <v>87.490339250952545</v>
      </c>
      <c r="E148" s="78">
        <v>5115</v>
      </c>
      <c r="F148" s="78">
        <v>5115</v>
      </c>
      <c r="G148" s="78">
        <f t="shared" si="461"/>
        <v>100</v>
      </c>
      <c r="H148" s="78"/>
      <c r="I148" s="78"/>
      <c r="J148" s="78"/>
      <c r="K148" s="78"/>
      <c r="L148" s="78"/>
      <c r="M148" s="78"/>
      <c r="N148" s="78"/>
      <c r="O148" s="78"/>
      <c r="P148" s="74"/>
      <c r="Q148" s="78">
        <v>1429.6</v>
      </c>
      <c r="R148" s="78">
        <v>768.2011</v>
      </c>
      <c r="S148" s="74">
        <f t="shared" si="185"/>
        <v>53.735387520984887</v>
      </c>
      <c r="T148" s="78">
        <v>515.6</v>
      </c>
      <c r="U148" s="78">
        <v>394.29404999999997</v>
      </c>
      <c r="V148" s="74">
        <f t="shared" si="1400"/>
        <v>76.472856865787421</v>
      </c>
      <c r="W148" s="255">
        <v>1590.4</v>
      </c>
      <c r="X148" s="283">
        <v>1379.3865700000001</v>
      </c>
      <c r="Y148" s="74">
        <f t="shared" si="1447"/>
        <v>86.73205294265594</v>
      </c>
      <c r="Z148" s="255">
        <v>350</v>
      </c>
      <c r="AA148" s="316">
        <v>339.98200000000003</v>
      </c>
      <c r="AB148" s="74">
        <f t="shared" si="1449"/>
        <v>97.137714285714296</v>
      </c>
      <c r="AC148" s="255"/>
      <c r="AD148" s="255"/>
      <c r="AE148" s="74"/>
      <c r="AF148" s="78"/>
      <c r="AG148" s="78"/>
      <c r="AH148" s="74"/>
      <c r="AI148" s="78"/>
      <c r="AJ148" s="78"/>
      <c r="AK148" s="74"/>
      <c r="AL148" s="78"/>
      <c r="AM148" s="78"/>
      <c r="AN148" s="74"/>
      <c r="AO148" s="255">
        <v>1500</v>
      </c>
      <c r="AP148" s="255">
        <v>1000</v>
      </c>
      <c r="AQ148" s="74">
        <f t="shared" si="1453"/>
        <v>66.666666666666657</v>
      </c>
      <c r="AR148" s="255"/>
      <c r="AS148" s="255"/>
      <c r="AT148" s="74"/>
      <c r="AU148" s="255"/>
      <c r="AV148" s="255"/>
      <c r="AW148" s="74"/>
      <c r="AX148" s="255"/>
      <c r="AY148" s="255"/>
      <c r="AZ148" s="74"/>
      <c r="BA148" s="255"/>
      <c r="BB148" s="255"/>
      <c r="BC148" s="74"/>
      <c r="BD148" s="255"/>
      <c r="BE148" s="255"/>
      <c r="BF148" s="74"/>
      <c r="BG148" s="255"/>
      <c r="BH148" s="255"/>
      <c r="BI148" s="74"/>
      <c r="BJ148" s="255"/>
      <c r="BK148" s="255"/>
      <c r="BL148" s="74"/>
      <c r="BM148" s="255"/>
      <c r="BN148" s="255"/>
      <c r="BO148" s="74"/>
      <c r="BP148" s="255"/>
      <c r="BQ148" s="255"/>
      <c r="BR148" s="74"/>
      <c r="BS148" s="78"/>
      <c r="BT148" s="78"/>
      <c r="BU148" s="74"/>
      <c r="BV148" s="78"/>
      <c r="BW148" s="78"/>
      <c r="BX148" s="74"/>
      <c r="BY148" s="78"/>
      <c r="BZ148" s="78"/>
      <c r="CA148" s="74"/>
      <c r="CB148" s="78"/>
      <c r="CC148" s="78"/>
      <c r="CD148" s="74"/>
      <c r="CE148" s="78"/>
      <c r="CF148" s="78"/>
      <c r="CG148" s="74"/>
      <c r="CH148" s="78"/>
      <c r="CI148" s="78"/>
      <c r="CJ148" s="74"/>
      <c r="CK148" s="78"/>
      <c r="CL148" s="78"/>
      <c r="CM148" s="74"/>
      <c r="CN148" s="255"/>
      <c r="CO148" s="322"/>
      <c r="CP148" s="74"/>
      <c r="CQ148" s="255"/>
      <c r="CR148" s="322"/>
      <c r="CS148" s="74"/>
      <c r="CT148" s="255">
        <v>80</v>
      </c>
      <c r="CU148" s="255">
        <v>80</v>
      </c>
      <c r="CV148" s="74">
        <f t="shared" si="1471"/>
        <v>100</v>
      </c>
      <c r="CW148" s="255">
        <v>90</v>
      </c>
      <c r="CX148" s="255">
        <v>90</v>
      </c>
      <c r="CY148" s="74">
        <f t="shared" si="1473"/>
        <v>100</v>
      </c>
      <c r="CZ148" s="255"/>
      <c r="DA148" s="255"/>
      <c r="DB148" s="74"/>
      <c r="DC148" s="255">
        <v>50</v>
      </c>
      <c r="DD148" s="255">
        <v>50</v>
      </c>
      <c r="DE148" s="74">
        <f t="shared" si="1476"/>
        <v>100</v>
      </c>
      <c r="DF148" s="255"/>
      <c r="DG148" s="255"/>
      <c r="DH148" s="74"/>
      <c r="DI148" s="255"/>
      <c r="DJ148" s="255"/>
      <c r="DK148" s="74"/>
      <c r="DL148" s="255"/>
      <c r="DM148" s="255"/>
      <c r="DN148" s="74"/>
      <c r="DO148" s="255"/>
      <c r="DP148" s="255"/>
      <c r="DQ148" s="74"/>
      <c r="DR148" s="255"/>
      <c r="DS148" s="255"/>
      <c r="DT148" s="74"/>
      <c r="DU148" s="255"/>
      <c r="DV148" s="255"/>
      <c r="DW148" s="74"/>
      <c r="DX148" s="255"/>
      <c r="DY148" s="255"/>
      <c r="DZ148" s="74"/>
      <c r="EA148" s="255"/>
      <c r="EB148" s="255"/>
      <c r="EC148" s="74"/>
      <c r="ED148" s="255"/>
      <c r="EE148" s="255"/>
      <c r="EF148" s="74"/>
      <c r="EG148" s="255">
        <v>1300</v>
      </c>
      <c r="EH148" s="255">
        <v>1300</v>
      </c>
      <c r="EI148" s="74">
        <f>EH148/EG148*100</f>
        <v>100</v>
      </c>
      <c r="EJ148" s="255"/>
      <c r="EK148" s="255"/>
      <c r="EL148" s="74"/>
      <c r="EM148" s="255"/>
      <c r="EN148" s="255"/>
      <c r="EO148" s="74"/>
      <c r="EP148" s="255"/>
      <c r="EQ148" s="255"/>
      <c r="ER148" s="74"/>
    </row>
    <row r="149" spans="1:148" s="31" customFormat="1" ht="15.75" x14ac:dyDescent="0.25">
      <c r="A149" s="43" t="s">
        <v>407</v>
      </c>
      <c r="B149" s="94">
        <f t="shared" si="1351"/>
        <v>0</v>
      </c>
      <c r="C149" s="94">
        <f t="shared" si="1352"/>
        <v>0</v>
      </c>
      <c r="D149" s="78"/>
      <c r="E149" s="94"/>
      <c r="F149" s="94"/>
      <c r="G149" s="78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74"/>
      <c r="W149" s="110"/>
      <c r="X149" s="110"/>
      <c r="Y149" s="74"/>
      <c r="Z149" s="110"/>
      <c r="AA149" s="110"/>
      <c r="AB149" s="74"/>
      <c r="AC149" s="110"/>
      <c r="AD149" s="110"/>
      <c r="AE149" s="74"/>
      <c r="AF149" s="113"/>
      <c r="AG149" s="113"/>
      <c r="AH149" s="113"/>
      <c r="AI149" s="113"/>
      <c r="AJ149" s="113"/>
      <c r="AK149" s="113"/>
      <c r="AL149" s="113"/>
      <c r="AM149" s="113"/>
      <c r="AN149" s="113"/>
      <c r="AO149" s="110"/>
      <c r="AP149" s="110"/>
      <c r="AQ149" s="74"/>
      <c r="AR149" s="110"/>
      <c r="AS149" s="110"/>
      <c r="AT149" s="74"/>
      <c r="AU149" s="110"/>
      <c r="AV149" s="110"/>
      <c r="AW149" s="74"/>
      <c r="AX149" s="110"/>
      <c r="AY149" s="110"/>
      <c r="AZ149" s="74"/>
      <c r="BA149" s="110"/>
      <c r="BB149" s="110"/>
      <c r="BC149" s="74"/>
      <c r="BD149" s="110"/>
      <c r="BE149" s="110"/>
      <c r="BF149" s="74"/>
      <c r="BG149" s="110"/>
      <c r="BH149" s="110"/>
      <c r="BI149" s="74"/>
      <c r="BJ149" s="110"/>
      <c r="BK149" s="110"/>
      <c r="BL149" s="74"/>
      <c r="BM149" s="110"/>
      <c r="BN149" s="110"/>
      <c r="BO149" s="74"/>
      <c r="BP149" s="110"/>
      <c r="BQ149" s="110"/>
      <c r="BR149" s="74"/>
      <c r="BS149" s="113"/>
      <c r="BT149" s="113"/>
      <c r="BU149" s="74"/>
      <c r="BV149" s="113"/>
      <c r="BW149" s="113"/>
      <c r="BX149" s="74"/>
      <c r="BY149" s="113"/>
      <c r="BZ149" s="113"/>
      <c r="CA149" s="113"/>
      <c r="CB149" s="113"/>
      <c r="CC149" s="113"/>
      <c r="CD149" s="113"/>
      <c r="CE149" s="113"/>
      <c r="CF149" s="113"/>
      <c r="CG149" s="113"/>
      <c r="CH149" s="113"/>
      <c r="CI149" s="113"/>
      <c r="CJ149" s="74"/>
      <c r="CK149" s="113"/>
      <c r="CL149" s="113"/>
      <c r="CM149" s="74"/>
      <c r="CN149" s="110"/>
      <c r="CO149" s="110"/>
      <c r="CP149" s="74"/>
      <c r="CQ149" s="110"/>
      <c r="CR149" s="110"/>
      <c r="CS149" s="74"/>
      <c r="CT149" s="110"/>
      <c r="CU149" s="110"/>
      <c r="CV149" s="74"/>
      <c r="CW149" s="110"/>
      <c r="CX149" s="110"/>
      <c r="CY149" s="74"/>
      <c r="CZ149" s="110"/>
      <c r="DA149" s="110"/>
      <c r="DB149" s="74"/>
      <c r="DC149" s="110"/>
      <c r="DD149" s="110"/>
      <c r="DE149" s="74"/>
      <c r="DF149" s="110"/>
      <c r="DG149" s="110"/>
      <c r="DH149" s="74"/>
      <c r="DI149" s="110"/>
      <c r="DJ149" s="110"/>
      <c r="DK149" s="74"/>
      <c r="DL149" s="110"/>
      <c r="DM149" s="110"/>
      <c r="DN149" s="74"/>
      <c r="DO149" s="110"/>
      <c r="DP149" s="110"/>
      <c r="DQ149" s="74"/>
      <c r="DR149" s="110"/>
      <c r="DS149" s="110"/>
      <c r="DT149" s="74"/>
      <c r="DU149" s="110"/>
      <c r="DV149" s="110"/>
      <c r="DW149" s="74"/>
      <c r="DX149" s="110"/>
      <c r="DY149" s="110"/>
      <c r="DZ149" s="74"/>
      <c r="EA149" s="110"/>
      <c r="EB149" s="110"/>
      <c r="EC149" s="74"/>
      <c r="ED149" s="110"/>
      <c r="EE149" s="110"/>
      <c r="EF149" s="74"/>
      <c r="EG149" s="110"/>
      <c r="EH149" s="110"/>
      <c r="EI149" s="74"/>
      <c r="EJ149" s="110"/>
      <c r="EK149" s="110"/>
      <c r="EL149" s="74"/>
      <c r="EM149" s="110"/>
      <c r="EN149" s="110"/>
      <c r="EO149" s="74"/>
      <c r="EP149" s="110"/>
      <c r="EQ149" s="110"/>
      <c r="ER149" s="74"/>
    </row>
    <row r="150" spans="1:148" s="31" customFormat="1" ht="15.75" x14ac:dyDescent="0.25">
      <c r="A150" s="43" t="s">
        <v>406</v>
      </c>
      <c r="B150" s="94">
        <f t="shared" si="1351"/>
        <v>10000</v>
      </c>
      <c r="C150" s="94">
        <f t="shared" si="1352"/>
        <v>9962.6531999999988</v>
      </c>
      <c r="D150" s="78">
        <f t="shared" si="46"/>
        <v>99.626531999999983</v>
      </c>
      <c r="E150" s="94"/>
      <c r="F150" s="94"/>
      <c r="G150" s="78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74"/>
      <c r="W150" s="110"/>
      <c r="X150" s="110"/>
      <c r="Y150" s="74"/>
      <c r="Z150" s="110"/>
      <c r="AA150" s="110"/>
      <c r="AB150" s="74"/>
      <c r="AC150" s="110"/>
      <c r="AD150" s="110"/>
      <c r="AE150" s="74"/>
      <c r="AF150" s="113"/>
      <c r="AG150" s="113"/>
      <c r="AH150" s="113"/>
      <c r="AI150" s="113"/>
      <c r="AJ150" s="113"/>
      <c r="AK150" s="113"/>
      <c r="AL150" s="113"/>
      <c r="AM150" s="113"/>
      <c r="AN150" s="113"/>
      <c r="AO150" s="110"/>
      <c r="AP150" s="110"/>
      <c r="AQ150" s="74"/>
      <c r="AR150" s="110"/>
      <c r="AS150" s="110"/>
      <c r="AT150" s="74"/>
      <c r="AU150" s="110"/>
      <c r="AV150" s="110"/>
      <c r="AW150" s="74"/>
      <c r="AX150" s="110"/>
      <c r="AY150" s="110"/>
      <c r="AZ150" s="74"/>
      <c r="BA150" s="110"/>
      <c r="BB150" s="110"/>
      <c r="BC150" s="74"/>
      <c r="BD150" s="110"/>
      <c r="BE150" s="110"/>
      <c r="BF150" s="74"/>
      <c r="BG150" s="110"/>
      <c r="BH150" s="110"/>
      <c r="BI150" s="74"/>
      <c r="BJ150" s="110"/>
      <c r="BK150" s="110"/>
      <c r="BL150" s="74"/>
      <c r="BM150" s="110"/>
      <c r="BN150" s="110"/>
      <c r="BO150" s="74"/>
      <c r="BP150" s="110"/>
      <c r="BQ150" s="110"/>
      <c r="BR150" s="74"/>
      <c r="BS150" s="74">
        <v>10000</v>
      </c>
      <c r="BT150" s="74">
        <v>9962.6531999999988</v>
      </c>
      <c r="BU150" s="74">
        <f t="shared" si="1464"/>
        <v>99.626531999999983</v>
      </c>
      <c r="BV150" s="74"/>
      <c r="BW150" s="113"/>
      <c r="BX150" s="74"/>
      <c r="BY150" s="113"/>
      <c r="BZ150" s="113"/>
      <c r="CA150" s="113"/>
      <c r="CB150" s="113"/>
      <c r="CC150" s="113"/>
      <c r="CD150" s="113"/>
      <c r="CE150" s="113"/>
      <c r="CF150" s="113"/>
      <c r="CG150" s="113"/>
      <c r="CH150" s="74"/>
      <c r="CI150" s="113"/>
      <c r="CJ150" s="74"/>
      <c r="CK150" s="74"/>
      <c r="CL150" s="113"/>
      <c r="CM150" s="74"/>
      <c r="CN150" s="110"/>
      <c r="CO150" s="110"/>
      <c r="CP150" s="74"/>
      <c r="CQ150" s="110"/>
      <c r="CR150" s="110"/>
      <c r="CS150" s="74"/>
      <c r="CT150" s="110"/>
      <c r="CU150" s="110"/>
      <c r="CV150" s="74"/>
      <c r="CW150" s="110"/>
      <c r="CX150" s="110"/>
      <c r="CY150" s="74"/>
      <c r="CZ150" s="110"/>
      <c r="DA150" s="110"/>
      <c r="DB150" s="74"/>
      <c r="DC150" s="110"/>
      <c r="DD150" s="110"/>
      <c r="DE150" s="74"/>
      <c r="DF150" s="110"/>
      <c r="DG150" s="110"/>
      <c r="DH150" s="74"/>
      <c r="DI150" s="110"/>
      <c r="DJ150" s="110"/>
      <c r="DK150" s="74"/>
      <c r="DL150" s="110"/>
      <c r="DM150" s="110"/>
      <c r="DN150" s="74"/>
      <c r="DO150" s="110"/>
      <c r="DP150" s="110"/>
      <c r="DQ150" s="74"/>
      <c r="DR150" s="110"/>
      <c r="DS150" s="110"/>
      <c r="DT150" s="74"/>
      <c r="DU150" s="110"/>
      <c r="DV150" s="110"/>
      <c r="DW150" s="74"/>
      <c r="DX150" s="110"/>
      <c r="DY150" s="110"/>
      <c r="DZ150" s="74"/>
      <c r="EA150" s="110"/>
      <c r="EB150" s="110"/>
      <c r="EC150" s="74"/>
      <c r="ED150" s="110"/>
      <c r="EE150" s="110"/>
      <c r="EF150" s="74"/>
      <c r="EG150" s="110"/>
      <c r="EH150" s="110"/>
      <c r="EI150" s="74"/>
      <c r="EJ150" s="110"/>
      <c r="EK150" s="110"/>
      <c r="EL150" s="74"/>
      <c r="EM150" s="110"/>
      <c r="EN150" s="110"/>
      <c r="EO150" s="74"/>
      <c r="EP150" s="110"/>
      <c r="EQ150" s="110"/>
      <c r="ER150" s="74"/>
    </row>
    <row r="151" spans="1:148" s="31" customFormat="1" ht="15.75" x14ac:dyDescent="0.25">
      <c r="A151" s="43" t="s">
        <v>405</v>
      </c>
      <c r="B151" s="94">
        <f t="shared" si="1351"/>
        <v>0</v>
      </c>
      <c r="C151" s="94">
        <f t="shared" si="1352"/>
        <v>0</v>
      </c>
      <c r="D151" s="94"/>
      <c r="E151" s="94"/>
      <c r="F151" s="94"/>
      <c r="G151" s="78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74"/>
      <c r="W151" s="110"/>
      <c r="X151" s="110"/>
      <c r="Y151" s="74"/>
      <c r="Z151" s="110"/>
      <c r="AA151" s="110"/>
      <c r="AB151" s="74"/>
      <c r="AC151" s="110"/>
      <c r="AD151" s="110"/>
      <c r="AE151" s="74"/>
      <c r="AF151" s="113"/>
      <c r="AG151" s="113"/>
      <c r="AH151" s="113"/>
      <c r="AI151" s="113"/>
      <c r="AJ151" s="113"/>
      <c r="AK151" s="113"/>
      <c r="AL151" s="113"/>
      <c r="AM151" s="113"/>
      <c r="AN151" s="113"/>
      <c r="AO151" s="110"/>
      <c r="AP151" s="110"/>
      <c r="AQ151" s="74"/>
      <c r="AR151" s="110"/>
      <c r="AS151" s="110"/>
      <c r="AT151" s="74"/>
      <c r="AU151" s="110"/>
      <c r="AV151" s="110"/>
      <c r="AW151" s="74"/>
      <c r="AX151" s="110"/>
      <c r="AY151" s="110"/>
      <c r="AZ151" s="74"/>
      <c r="BA151" s="110"/>
      <c r="BB151" s="110"/>
      <c r="BC151" s="74"/>
      <c r="BD151" s="110"/>
      <c r="BE151" s="110"/>
      <c r="BF151" s="74"/>
      <c r="BG151" s="110"/>
      <c r="BH151" s="110"/>
      <c r="BI151" s="74"/>
      <c r="BJ151" s="110"/>
      <c r="BK151" s="110"/>
      <c r="BL151" s="74"/>
      <c r="BM151" s="110"/>
      <c r="BN151" s="110"/>
      <c r="BO151" s="74"/>
      <c r="BP151" s="110"/>
      <c r="BQ151" s="110"/>
      <c r="BR151" s="74"/>
      <c r="BS151" s="113"/>
      <c r="BT151" s="113"/>
      <c r="BU151" s="74"/>
      <c r="BV151" s="113"/>
      <c r="BW151" s="113"/>
      <c r="BX151" s="74"/>
      <c r="BY151" s="113"/>
      <c r="BZ151" s="113"/>
      <c r="CA151" s="113"/>
      <c r="CB151" s="113"/>
      <c r="CC151" s="113"/>
      <c r="CD151" s="113"/>
      <c r="CE151" s="113"/>
      <c r="CF151" s="113"/>
      <c r="CG151" s="113"/>
      <c r="CH151" s="113"/>
      <c r="CI151" s="113"/>
      <c r="CJ151" s="74"/>
      <c r="CK151" s="113"/>
      <c r="CL151" s="113"/>
      <c r="CM151" s="74"/>
      <c r="CN151" s="110"/>
      <c r="CO151" s="110"/>
      <c r="CP151" s="74"/>
      <c r="CQ151" s="110"/>
      <c r="CR151" s="110"/>
      <c r="CS151" s="74"/>
      <c r="CT151" s="110"/>
      <c r="CU151" s="110"/>
      <c r="CV151" s="74"/>
      <c r="CW151" s="110"/>
      <c r="CX151" s="110"/>
      <c r="CY151" s="74"/>
      <c r="CZ151" s="110"/>
      <c r="DA151" s="110"/>
      <c r="DB151" s="74"/>
      <c r="DC151" s="110"/>
      <c r="DD151" s="110"/>
      <c r="DE151" s="74"/>
      <c r="DF151" s="110"/>
      <c r="DG151" s="110"/>
      <c r="DH151" s="74"/>
      <c r="DI151" s="110"/>
      <c r="DJ151" s="110"/>
      <c r="DK151" s="74"/>
      <c r="DL151" s="110"/>
      <c r="DM151" s="110"/>
      <c r="DN151" s="74"/>
      <c r="DO151" s="110"/>
      <c r="DP151" s="110"/>
      <c r="DQ151" s="74"/>
      <c r="DR151" s="110"/>
      <c r="DS151" s="110"/>
      <c r="DT151" s="74"/>
      <c r="DU151" s="110"/>
      <c r="DV151" s="110"/>
      <c r="DW151" s="74"/>
      <c r="DX151" s="110"/>
      <c r="DY151" s="110"/>
      <c r="DZ151" s="74"/>
      <c r="EA151" s="110"/>
      <c r="EB151" s="110"/>
      <c r="EC151" s="74"/>
      <c r="ED151" s="110"/>
      <c r="EE151" s="110"/>
      <c r="EF151" s="74"/>
      <c r="EG151" s="110"/>
      <c r="EH151" s="110"/>
      <c r="EI151" s="74"/>
      <c r="EJ151" s="110"/>
      <c r="EK151" s="110"/>
      <c r="EL151" s="74"/>
      <c r="EM151" s="110"/>
      <c r="EN151" s="110"/>
      <c r="EO151" s="74"/>
      <c r="EP151" s="110"/>
      <c r="EQ151" s="110"/>
      <c r="ER151" s="74"/>
    </row>
    <row r="152" spans="1:148" s="31" customFormat="1" ht="15.75" x14ac:dyDescent="0.25">
      <c r="A152" s="43" t="s">
        <v>404</v>
      </c>
      <c r="B152" s="94">
        <f t="shared" si="1351"/>
        <v>0</v>
      </c>
      <c r="C152" s="94">
        <f t="shared" si="1352"/>
        <v>0</v>
      </c>
      <c r="D152" s="94"/>
      <c r="E152" s="94"/>
      <c r="F152" s="94"/>
      <c r="G152" s="78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74"/>
      <c r="W152" s="110"/>
      <c r="X152" s="110"/>
      <c r="Y152" s="74"/>
      <c r="Z152" s="110"/>
      <c r="AA152" s="110"/>
      <c r="AB152" s="74"/>
      <c r="AC152" s="110"/>
      <c r="AD152" s="110"/>
      <c r="AE152" s="74"/>
      <c r="AF152" s="113"/>
      <c r="AG152" s="113"/>
      <c r="AH152" s="113"/>
      <c r="AI152" s="113"/>
      <c r="AJ152" s="113"/>
      <c r="AK152" s="113"/>
      <c r="AL152" s="113"/>
      <c r="AM152" s="113"/>
      <c r="AN152" s="113"/>
      <c r="AO152" s="110"/>
      <c r="AP152" s="110"/>
      <c r="AQ152" s="74"/>
      <c r="AR152" s="110"/>
      <c r="AS152" s="110"/>
      <c r="AT152" s="74"/>
      <c r="AU152" s="110"/>
      <c r="AV152" s="110"/>
      <c r="AW152" s="74"/>
      <c r="AX152" s="110"/>
      <c r="AY152" s="110"/>
      <c r="AZ152" s="74"/>
      <c r="BA152" s="110"/>
      <c r="BB152" s="110"/>
      <c r="BC152" s="74"/>
      <c r="BD152" s="110"/>
      <c r="BE152" s="110"/>
      <c r="BF152" s="74"/>
      <c r="BG152" s="110"/>
      <c r="BH152" s="110"/>
      <c r="BI152" s="74"/>
      <c r="BJ152" s="110"/>
      <c r="BK152" s="110"/>
      <c r="BL152" s="74"/>
      <c r="BM152" s="110"/>
      <c r="BN152" s="110"/>
      <c r="BO152" s="74"/>
      <c r="BP152" s="110"/>
      <c r="BQ152" s="110"/>
      <c r="BR152" s="74"/>
      <c r="BS152" s="113"/>
      <c r="BT152" s="113"/>
      <c r="BU152" s="74"/>
      <c r="BV152" s="113"/>
      <c r="BW152" s="113"/>
      <c r="BX152" s="74"/>
      <c r="BY152" s="113"/>
      <c r="BZ152" s="113"/>
      <c r="CA152" s="113"/>
      <c r="CB152" s="113"/>
      <c r="CC152" s="113"/>
      <c r="CD152" s="113"/>
      <c r="CE152" s="113"/>
      <c r="CF152" s="113"/>
      <c r="CG152" s="113"/>
      <c r="CH152" s="113"/>
      <c r="CI152" s="113"/>
      <c r="CJ152" s="74"/>
      <c r="CK152" s="113"/>
      <c r="CL152" s="113"/>
      <c r="CM152" s="74"/>
      <c r="CN152" s="110"/>
      <c r="CO152" s="110"/>
      <c r="CP152" s="74"/>
      <c r="CQ152" s="110"/>
      <c r="CR152" s="110"/>
      <c r="CS152" s="74"/>
      <c r="CT152" s="110"/>
      <c r="CU152" s="110"/>
      <c r="CV152" s="74"/>
      <c r="CW152" s="110"/>
      <c r="CX152" s="110"/>
      <c r="CY152" s="74"/>
      <c r="CZ152" s="110"/>
      <c r="DA152" s="110"/>
      <c r="DB152" s="74"/>
      <c r="DC152" s="110"/>
      <c r="DD152" s="110"/>
      <c r="DE152" s="74"/>
      <c r="DF152" s="110"/>
      <c r="DG152" s="110"/>
      <c r="DH152" s="74"/>
      <c r="DI152" s="110"/>
      <c r="DJ152" s="110"/>
      <c r="DK152" s="74"/>
      <c r="DL152" s="110"/>
      <c r="DM152" s="110"/>
      <c r="DN152" s="74"/>
      <c r="DO152" s="110"/>
      <c r="DP152" s="110"/>
      <c r="DQ152" s="74"/>
      <c r="DR152" s="110"/>
      <c r="DS152" s="110"/>
      <c r="DT152" s="74"/>
      <c r="DU152" s="110"/>
      <c r="DV152" s="110"/>
      <c r="DW152" s="74"/>
      <c r="DX152" s="110"/>
      <c r="DY152" s="110"/>
      <c r="DZ152" s="74"/>
      <c r="EA152" s="110"/>
      <c r="EB152" s="110"/>
      <c r="EC152" s="74"/>
      <c r="ED152" s="110"/>
      <c r="EE152" s="110"/>
      <c r="EF152" s="74"/>
      <c r="EG152" s="110"/>
      <c r="EH152" s="110"/>
      <c r="EI152" s="74"/>
      <c r="EJ152" s="110"/>
      <c r="EK152" s="110"/>
      <c r="EL152" s="74"/>
      <c r="EM152" s="110"/>
      <c r="EN152" s="110"/>
      <c r="EO152" s="74"/>
      <c r="EP152" s="110"/>
      <c r="EQ152" s="110"/>
      <c r="ER152" s="74"/>
    </row>
    <row r="153" spans="1:148" s="32" customFormat="1" ht="31.5" x14ac:dyDescent="0.25">
      <c r="A153" s="254" t="s">
        <v>397</v>
      </c>
      <c r="B153" s="103">
        <f t="shared" si="1351"/>
        <v>234836.3</v>
      </c>
      <c r="C153" s="103">
        <f t="shared" si="1352"/>
        <v>37883.066869999995</v>
      </c>
      <c r="D153" s="92">
        <f t="shared" ref="D153" si="1490">C153/B153*100</f>
        <v>16.131691254716582</v>
      </c>
      <c r="E153" s="103">
        <f t="shared" ref="E153:AJ153" si="1491">E154+E155</f>
        <v>4750</v>
      </c>
      <c r="F153" s="103">
        <f t="shared" si="1491"/>
        <v>4750</v>
      </c>
      <c r="G153" s="92">
        <f t="shared" si="461"/>
        <v>100</v>
      </c>
      <c r="H153" s="103">
        <f t="shared" si="1491"/>
        <v>0</v>
      </c>
      <c r="I153" s="103">
        <f t="shared" si="1491"/>
        <v>0</v>
      </c>
      <c r="J153" s="103">
        <f t="shared" si="1491"/>
        <v>0</v>
      </c>
      <c r="K153" s="103">
        <f t="shared" si="1491"/>
        <v>0</v>
      </c>
      <c r="L153" s="103">
        <f t="shared" si="1491"/>
        <v>0</v>
      </c>
      <c r="M153" s="103">
        <f t="shared" si="1491"/>
        <v>0</v>
      </c>
      <c r="N153" s="103">
        <f t="shared" si="1491"/>
        <v>0</v>
      </c>
      <c r="O153" s="103">
        <f t="shared" si="1491"/>
        <v>0</v>
      </c>
      <c r="P153" s="103">
        <f t="shared" si="1491"/>
        <v>0</v>
      </c>
      <c r="Q153" s="103">
        <f t="shared" si="1491"/>
        <v>1467.9</v>
      </c>
      <c r="R153" s="103">
        <f t="shared" si="1491"/>
        <v>1114.2977100000001</v>
      </c>
      <c r="S153" s="91">
        <f t="shared" si="185"/>
        <v>75.911009605558959</v>
      </c>
      <c r="T153" s="103">
        <f t="shared" si="1491"/>
        <v>419.5</v>
      </c>
      <c r="U153" s="103">
        <f t="shared" si="1491"/>
        <v>419.5</v>
      </c>
      <c r="V153" s="91">
        <f t="shared" si="1400"/>
        <v>100</v>
      </c>
      <c r="W153" s="103">
        <f t="shared" ref="W153:X153" si="1492">W154+W155</f>
        <v>1993.9</v>
      </c>
      <c r="X153" s="103">
        <f t="shared" si="1492"/>
        <v>1993.9</v>
      </c>
      <c r="Y153" s="91">
        <f t="shared" ref="Y153:Y154" si="1493">X153/W153*100</f>
        <v>100</v>
      </c>
      <c r="Z153" s="103">
        <f t="shared" ref="Z153:AA153" si="1494">Z154+Z155</f>
        <v>0</v>
      </c>
      <c r="AA153" s="103">
        <f t="shared" si="1494"/>
        <v>0</v>
      </c>
      <c r="AB153" s="91"/>
      <c r="AC153" s="103">
        <f t="shared" ref="AC153:AD153" si="1495">AC154+AC155</f>
        <v>412</v>
      </c>
      <c r="AD153" s="103">
        <f t="shared" si="1495"/>
        <v>412</v>
      </c>
      <c r="AE153" s="91">
        <f t="shared" ref="AE153:AE154" si="1496">AD153/AC153*100</f>
        <v>100</v>
      </c>
      <c r="AF153" s="103">
        <f t="shared" si="1491"/>
        <v>0</v>
      </c>
      <c r="AG153" s="103">
        <f t="shared" si="1491"/>
        <v>0</v>
      </c>
      <c r="AH153" s="103">
        <f t="shared" si="1491"/>
        <v>0</v>
      </c>
      <c r="AI153" s="103">
        <f t="shared" si="1491"/>
        <v>0</v>
      </c>
      <c r="AJ153" s="103">
        <f t="shared" si="1491"/>
        <v>0</v>
      </c>
      <c r="AK153" s="103">
        <f t="shared" ref="AK153:AM153" si="1497">AK154+AK155</f>
        <v>0</v>
      </c>
      <c r="AL153" s="103">
        <f t="shared" si="1497"/>
        <v>5000</v>
      </c>
      <c r="AM153" s="103">
        <f t="shared" si="1497"/>
        <v>5000</v>
      </c>
      <c r="AN153" s="91">
        <f t="shared" ref="AN153:AN154" si="1498">AM153/AL153*100</f>
        <v>100</v>
      </c>
      <c r="AO153" s="103">
        <f t="shared" ref="AO153:AP153" si="1499">AO154+AO155</f>
        <v>1310</v>
      </c>
      <c r="AP153" s="103">
        <f t="shared" si="1499"/>
        <v>1310</v>
      </c>
      <c r="AQ153" s="91">
        <f t="shared" ref="AQ153:AQ154" si="1500">AP153/AO153*100</f>
        <v>100</v>
      </c>
      <c r="AR153" s="103">
        <f t="shared" ref="AR153:AS153" si="1501">AR154+AR155</f>
        <v>0</v>
      </c>
      <c r="AS153" s="103">
        <f t="shared" si="1501"/>
        <v>0</v>
      </c>
      <c r="AT153" s="91"/>
      <c r="AU153" s="103">
        <f t="shared" ref="AU153:AV153" si="1502">AU154+AU155</f>
        <v>0</v>
      </c>
      <c r="AV153" s="103">
        <f t="shared" si="1502"/>
        <v>0</v>
      </c>
      <c r="AW153" s="91"/>
      <c r="AX153" s="103">
        <f t="shared" ref="AX153:AY153" si="1503">AX154+AX155</f>
        <v>0</v>
      </c>
      <c r="AY153" s="103">
        <f t="shared" si="1503"/>
        <v>0</v>
      </c>
      <c r="AZ153" s="91"/>
      <c r="BA153" s="103">
        <f t="shared" ref="BA153:BB153" si="1504">BA154+BA155</f>
        <v>0</v>
      </c>
      <c r="BB153" s="103">
        <f t="shared" si="1504"/>
        <v>0</v>
      </c>
      <c r="BC153" s="91"/>
      <c r="BD153" s="103">
        <f t="shared" ref="BD153:BE153" si="1505">BD154+BD155</f>
        <v>0</v>
      </c>
      <c r="BE153" s="103">
        <f t="shared" si="1505"/>
        <v>0</v>
      </c>
      <c r="BF153" s="91"/>
      <c r="BG153" s="103">
        <f t="shared" ref="BG153:BH153" si="1506">BG154+BG155</f>
        <v>0</v>
      </c>
      <c r="BH153" s="103">
        <f t="shared" si="1506"/>
        <v>0</v>
      </c>
      <c r="BI153" s="91"/>
      <c r="BJ153" s="103">
        <f t="shared" ref="BJ153:BK153" si="1507">BJ154+BJ155</f>
        <v>0</v>
      </c>
      <c r="BK153" s="103">
        <f t="shared" si="1507"/>
        <v>0</v>
      </c>
      <c r="BL153" s="91"/>
      <c r="BM153" s="103">
        <f t="shared" ref="BM153:BN153" si="1508">BM154+BM155</f>
        <v>0</v>
      </c>
      <c r="BN153" s="103">
        <f t="shared" si="1508"/>
        <v>0</v>
      </c>
      <c r="BO153" s="91"/>
      <c r="BP153" s="103">
        <f t="shared" ref="BP153:BQ153" si="1509">BP154+BP155</f>
        <v>0</v>
      </c>
      <c r="BQ153" s="103">
        <f t="shared" si="1509"/>
        <v>0</v>
      </c>
      <c r="BR153" s="91"/>
      <c r="BS153" s="103">
        <f t="shared" ref="BS153:BT153" si="1510">BS154+BS155</f>
        <v>10000</v>
      </c>
      <c r="BT153" s="103">
        <f t="shared" si="1510"/>
        <v>0</v>
      </c>
      <c r="BU153" s="91">
        <f t="shared" ref="BU153:BU155" si="1511">BT153/BS153*100</f>
        <v>0</v>
      </c>
      <c r="BV153" s="103">
        <f t="shared" ref="BV153:BW153" si="1512">BV154+BV155</f>
        <v>25000</v>
      </c>
      <c r="BW153" s="103">
        <f t="shared" si="1512"/>
        <v>6974.0567999999994</v>
      </c>
      <c r="BX153" s="91">
        <f t="shared" ref="BX153:BX155" si="1513">BW153/BV153*100</f>
        <v>27.896227199999995</v>
      </c>
      <c r="BY153" s="103">
        <f t="shared" ref="BY153:CI153" si="1514">BY154+BY155</f>
        <v>0</v>
      </c>
      <c r="BZ153" s="103">
        <f t="shared" si="1514"/>
        <v>0</v>
      </c>
      <c r="CA153" s="103">
        <f t="shared" si="1514"/>
        <v>0</v>
      </c>
      <c r="CB153" s="103">
        <f t="shared" si="1514"/>
        <v>0</v>
      </c>
      <c r="CC153" s="103">
        <f t="shared" si="1514"/>
        <v>0</v>
      </c>
      <c r="CD153" s="103">
        <f t="shared" si="1514"/>
        <v>0</v>
      </c>
      <c r="CE153" s="103">
        <f t="shared" si="1514"/>
        <v>0</v>
      </c>
      <c r="CF153" s="103">
        <f t="shared" si="1514"/>
        <v>0</v>
      </c>
      <c r="CG153" s="103">
        <f t="shared" si="1514"/>
        <v>0</v>
      </c>
      <c r="CH153" s="103">
        <f t="shared" si="1514"/>
        <v>0</v>
      </c>
      <c r="CI153" s="103">
        <f t="shared" si="1514"/>
        <v>0</v>
      </c>
      <c r="CJ153" s="91"/>
      <c r="CK153" s="103">
        <f t="shared" ref="CK153:CL153" si="1515">CK154+CK155</f>
        <v>0</v>
      </c>
      <c r="CL153" s="103">
        <f t="shared" si="1515"/>
        <v>0</v>
      </c>
      <c r="CM153" s="91"/>
      <c r="CN153" s="103">
        <f t="shared" ref="CN153:CO153" si="1516">CN154+CN155</f>
        <v>184000</v>
      </c>
      <c r="CO153" s="103">
        <f t="shared" si="1516"/>
        <v>15426.31236</v>
      </c>
      <c r="CP153" s="91">
        <f t="shared" ref="CP153:CP155" si="1517">CO153/CN153*100</f>
        <v>8.3838654130434787</v>
      </c>
      <c r="CQ153" s="103">
        <f t="shared" ref="CQ153:CR153" si="1518">CQ154+CQ155</f>
        <v>0</v>
      </c>
      <c r="CR153" s="103">
        <f t="shared" si="1518"/>
        <v>0</v>
      </c>
      <c r="CS153" s="91"/>
      <c r="CT153" s="103">
        <f t="shared" ref="CT153:CU153" si="1519">CT154+CT155</f>
        <v>30</v>
      </c>
      <c r="CU153" s="103">
        <f t="shared" si="1519"/>
        <v>30</v>
      </c>
      <c r="CV153" s="91">
        <f t="shared" ref="CV153:CV154" si="1520">CU153/CT153*100</f>
        <v>100</v>
      </c>
      <c r="CW153" s="103">
        <f t="shared" ref="CW153:CX153" si="1521">CW154+CW155</f>
        <v>453</v>
      </c>
      <c r="CX153" s="103">
        <f t="shared" si="1521"/>
        <v>453</v>
      </c>
      <c r="CY153" s="91">
        <f t="shared" ref="CY153:CY154" si="1522">CX153/CW153*100</f>
        <v>100</v>
      </c>
      <c r="CZ153" s="103">
        <f t="shared" ref="CZ153:DA153" si="1523">CZ154+CZ155</f>
        <v>0</v>
      </c>
      <c r="DA153" s="103">
        <f t="shared" si="1523"/>
        <v>0</v>
      </c>
      <c r="DB153" s="91"/>
      <c r="DC153" s="103">
        <f t="shared" ref="DC153:DD153" si="1524">DC154+DC155</f>
        <v>0</v>
      </c>
      <c r="DD153" s="103">
        <f t="shared" si="1524"/>
        <v>0</v>
      </c>
      <c r="DE153" s="91"/>
      <c r="DF153" s="103">
        <f t="shared" ref="DF153:DG153" si="1525">DF154+DF155</f>
        <v>0</v>
      </c>
      <c r="DG153" s="103">
        <f t="shared" si="1525"/>
        <v>0</v>
      </c>
      <c r="DH153" s="91"/>
      <c r="DI153" s="103">
        <f t="shared" ref="DI153:DJ153" si="1526">DI154+DI155</f>
        <v>0</v>
      </c>
      <c r="DJ153" s="103">
        <f t="shared" si="1526"/>
        <v>0</v>
      </c>
      <c r="DK153" s="91"/>
      <c r="DL153" s="103">
        <f t="shared" ref="DL153:DM153" si="1527">DL154+DL155</f>
        <v>0</v>
      </c>
      <c r="DM153" s="103">
        <f t="shared" si="1527"/>
        <v>0</v>
      </c>
      <c r="DN153" s="91"/>
      <c r="DO153" s="103">
        <f t="shared" ref="DO153:DP153" si="1528">DO154+DO155</f>
        <v>0</v>
      </c>
      <c r="DP153" s="103">
        <f t="shared" si="1528"/>
        <v>0</v>
      </c>
      <c r="DQ153" s="91"/>
      <c r="DR153" s="103">
        <f t="shared" ref="DR153:DS153" si="1529">DR154+DR155</f>
        <v>0</v>
      </c>
      <c r="DS153" s="103">
        <f t="shared" si="1529"/>
        <v>0</v>
      </c>
      <c r="DT153" s="91"/>
      <c r="DU153" s="103">
        <f t="shared" ref="DU153:DV153" si="1530">DU154+DU155</f>
        <v>0</v>
      </c>
      <c r="DV153" s="103">
        <f t="shared" si="1530"/>
        <v>0</v>
      </c>
      <c r="DW153" s="91"/>
      <c r="DX153" s="103">
        <f t="shared" ref="DX153:DY153" si="1531">DX154+DX155</f>
        <v>0</v>
      </c>
      <c r="DY153" s="103">
        <f t="shared" si="1531"/>
        <v>0</v>
      </c>
      <c r="DZ153" s="91"/>
      <c r="EA153" s="103">
        <f t="shared" ref="EA153:EB153" si="1532">EA154+EA155</f>
        <v>0</v>
      </c>
      <c r="EB153" s="103">
        <f t="shared" si="1532"/>
        <v>0</v>
      </c>
      <c r="EC153" s="91"/>
      <c r="ED153" s="103">
        <f t="shared" ref="ED153:EE153" si="1533">ED154+ED155</f>
        <v>0</v>
      </c>
      <c r="EE153" s="103">
        <f t="shared" si="1533"/>
        <v>0</v>
      </c>
      <c r="EF153" s="91"/>
      <c r="EG153" s="103">
        <f t="shared" ref="EG153:EH153" si="1534">EG154+EG155</f>
        <v>0</v>
      </c>
      <c r="EH153" s="103">
        <f t="shared" si="1534"/>
        <v>0</v>
      </c>
      <c r="EI153" s="91"/>
      <c r="EJ153" s="103">
        <f t="shared" ref="EJ153:EK153" si="1535">EJ154+EJ155</f>
        <v>0</v>
      </c>
      <c r="EK153" s="103">
        <f t="shared" si="1535"/>
        <v>0</v>
      </c>
      <c r="EL153" s="91"/>
      <c r="EM153" s="103">
        <f t="shared" ref="EM153:EN153" si="1536">EM154+EM155</f>
        <v>0</v>
      </c>
      <c r="EN153" s="103">
        <f t="shared" si="1536"/>
        <v>0</v>
      </c>
      <c r="EO153" s="91"/>
      <c r="EP153" s="103">
        <f t="shared" ref="EP153:EQ153" si="1537">EP154+EP155</f>
        <v>0</v>
      </c>
      <c r="EQ153" s="103">
        <f t="shared" si="1537"/>
        <v>0</v>
      </c>
      <c r="ER153" s="91"/>
    </row>
    <row r="154" spans="1:148" s="31" customFormat="1" ht="31.5" x14ac:dyDescent="0.25">
      <c r="A154" s="145" t="s">
        <v>339</v>
      </c>
      <c r="B154" s="94">
        <f t="shared" si="1351"/>
        <v>127836.3</v>
      </c>
      <c r="C154" s="94">
        <f t="shared" si="1352"/>
        <v>15482.69771</v>
      </c>
      <c r="D154" s="78">
        <f t="shared" si="46"/>
        <v>12.111346863136683</v>
      </c>
      <c r="E154" s="78">
        <v>4750</v>
      </c>
      <c r="F154" s="78">
        <v>4750</v>
      </c>
      <c r="G154" s="78">
        <f t="shared" si="461"/>
        <v>100</v>
      </c>
      <c r="H154" s="78"/>
      <c r="I154" s="78"/>
      <c r="J154" s="78"/>
      <c r="K154" s="78"/>
      <c r="L154" s="78"/>
      <c r="M154" s="78"/>
      <c r="N154" s="78"/>
      <c r="O154" s="78"/>
      <c r="P154" s="74"/>
      <c r="Q154" s="78">
        <v>1467.9</v>
      </c>
      <c r="R154" s="78">
        <v>1114.2977100000001</v>
      </c>
      <c r="S154" s="74">
        <f t="shared" si="185"/>
        <v>75.911009605558959</v>
      </c>
      <c r="T154" s="78">
        <v>419.5</v>
      </c>
      <c r="U154" s="78">
        <v>419.5</v>
      </c>
      <c r="V154" s="74">
        <f t="shared" si="1400"/>
        <v>100</v>
      </c>
      <c r="W154" s="255">
        <v>1993.9</v>
      </c>
      <c r="X154" s="284">
        <v>1993.9</v>
      </c>
      <c r="Y154" s="74">
        <f t="shared" si="1493"/>
        <v>100</v>
      </c>
      <c r="Z154" s="255"/>
      <c r="AA154" s="78"/>
      <c r="AB154" s="74"/>
      <c r="AC154" s="255">
        <v>412</v>
      </c>
      <c r="AD154" s="78">
        <v>412</v>
      </c>
      <c r="AE154" s="74">
        <f t="shared" si="1496"/>
        <v>100</v>
      </c>
      <c r="AF154" s="78"/>
      <c r="AG154" s="78"/>
      <c r="AH154" s="74"/>
      <c r="AI154" s="78"/>
      <c r="AJ154" s="78"/>
      <c r="AK154" s="74"/>
      <c r="AL154" s="78">
        <v>5000</v>
      </c>
      <c r="AM154" s="78">
        <v>5000</v>
      </c>
      <c r="AN154" s="74">
        <f t="shared" si="1498"/>
        <v>100</v>
      </c>
      <c r="AO154" s="255">
        <v>1310</v>
      </c>
      <c r="AP154" s="78">
        <v>1310</v>
      </c>
      <c r="AQ154" s="74">
        <f t="shared" si="1500"/>
        <v>100</v>
      </c>
      <c r="AR154" s="255"/>
      <c r="AS154" s="78"/>
      <c r="AT154" s="74"/>
      <c r="AU154" s="255"/>
      <c r="AV154" s="78"/>
      <c r="AW154" s="74"/>
      <c r="AX154" s="255"/>
      <c r="AY154" s="78"/>
      <c r="AZ154" s="74"/>
      <c r="BA154" s="255"/>
      <c r="BB154" s="78"/>
      <c r="BC154" s="74"/>
      <c r="BD154" s="255"/>
      <c r="BE154" s="78"/>
      <c r="BF154" s="74"/>
      <c r="BG154" s="255"/>
      <c r="BH154" s="78"/>
      <c r="BI154" s="74"/>
      <c r="BJ154" s="255"/>
      <c r="BK154" s="78"/>
      <c r="BL154" s="74"/>
      <c r="BM154" s="255"/>
      <c r="BN154" s="78"/>
      <c r="BO154" s="74"/>
      <c r="BP154" s="255"/>
      <c r="BQ154" s="78"/>
      <c r="BR154" s="74"/>
      <c r="BS154" s="78"/>
      <c r="BT154" s="78"/>
      <c r="BU154" s="74"/>
      <c r="BV154" s="78"/>
      <c r="BW154" s="78"/>
      <c r="BX154" s="74"/>
      <c r="BY154" s="78"/>
      <c r="BZ154" s="78"/>
      <c r="CA154" s="74"/>
      <c r="CB154" s="78"/>
      <c r="CC154" s="78"/>
      <c r="CD154" s="74"/>
      <c r="CE154" s="78"/>
      <c r="CF154" s="78"/>
      <c r="CG154" s="74"/>
      <c r="CH154" s="78"/>
      <c r="CI154" s="78"/>
      <c r="CJ154" s="74"/>
      <c r="CK154" s="78"/>
      <c r="CL154" s="78"/>
      <c r="CM154" s="74"/>
      <c r="CN154" s="255">
        <v>112000</v>
      </c>
      <c r="CO154" s="322"/>
      <c r="CP154" s="74">
        <f t="shared" si="1517"/>
        <v>0</v>
      </c>
      <c r="CQ154" s="255"/>
      <c r="CR154" s="322"/>
      <c r="CS154" s="74"/>
      <c r="CT154" s="255">
        <v>30</v>
      </c>
      <c r="CU154" s="78">
        <v>30</v>
      </c>
      <c r="CV154" s="74">
        <f t="shared" si="1520"/>
        <v>100</v>
      </c>
      <c r="CW154" s="255">
        <v>453</v>
      </c>
      <c r="CX154" s="78">
        <v>453</v>
      </c>
      <c r="CY154" s="74">
        <f t="shared" si="1522"/>
        <v>100</v>
      </c>
      <c r="CZ154" s="255"/>
      <c r="DA154" s="78"/>
      <c r="DB154" s="74"/>
      <c r="DC154" s="255"/>
      <c r="DD154" s="78"/>
      <c r="DE154" s="74"/>
      <c r="DF154" s="255"/>
      <c r="DG154" s="78"/>
      <c r="DH154" s="74"/>
      <c r="DI154" s="255"/>
      <c r="DJ154" s="78"/>
      <c r="DK154" s="74"/>
      <c r="DL154" s="255"/>
      <c r="DM154" s="78"/>
      <c r="DN154" s="74"/>
      <c r="DO154" s="255"/>
      <c r="DP154" s="78"/>
      <c r="DQ154" s="74"/>
      <c r="DR154" s="255"/>
      <c r="DS154" s="78"/>
      <c r="DT154" s="74"/>
      <c r="DU154" s="255"/>
      <c r="DV154" s="78"/>
      <c r="DW154" s="74"/>
      <c r="DX154" s="255"/>
      <c r="DY154" s="78"/>
      <c r="DZ154" s="74"/>
      <c r="EA154" s="255"/>
      <c r="EB154" s="78"/>
      <c r="EC154" s="74"/>
      <c r="ED154" s="255"/>
      <c r="EE154" s="78"/>
      <c r="EF154" s="74"/>
      <c r="EG154" s="255"/>
      <c r="EH154" s="78"/>
      <c r="EI154" s="74"/>
      <c r="EJ154" s="255"/>
      <c r="EK154" s="78"/>
      <c r="EL154" s="74"/>
      <c r="EM154" s="255"/>
      <c r="EN154" s="78"/>
      <c r="EO154" s="74"/>
      <c r="EP154" s="255"/>
      <c r="EQ154" s="78"/>
      <c r="ER154" s="74"/>
    </row>
    <row r="155" spans="1:148" s="31" customFormat="1" ht="15.75" x14ac:dyDescent="0.25">
      <c r="A155" s="43" t="s">
        <v>414</v>
      </c>
      <c r="B155" s="94">
        <f t="shared" si="1351"/>
        <v>107000</v>
      </c>
      <c r="C155" s="94">
        <f t="shared" si="1352"/>
        <v>22400.369159999998</v>
      </c>
      <c r="D155" s="78">
        <f t="shared" si="46"/>
        <v>20.934924448598132</v>
      </c>
      <c r="E155" s="94"/>
      <c r="F155" s="94"/>
      <c r="G155" s="94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74"/>
      <c r="W155" s="110"/>
      <c r="X155" s="110"/>
      <c r="Y155" s="74"/>
      <c r="Z155" s="110"/>
      <c r="AA155" s="110"/>
      <c r="AB155" s="74"/>
      <c r="AC155" s="110"/>
      <c r="AD155" s="110"/>
      <c r="AE155" s="74"/>
      <c r="AF155" s="113"/>
      <c r="AG155" s="113"/>
      <c r="AH155" s="113"/>
      <c r="AI155" s="113"/>
      <c r="AJ155" s="113"/>
      <c r="AK155" s="113"/>
      <c r="AL155" s="113"/>
      <c r="AM155" s="113"/>
      <c r="AN155" s="113"/>
      <c r="AO155" s="110"/>
      <c r="AP155" s="110"/>
      <c r="AQ155" s="74"/>
      <c r="AR155" s="110"/>
      <c r="AS155" s="110"/>
      <c r="AT155" s="74"/>
      <c r="AU155" s="110"/>
      <c r="AV155" s="110"/>
      <c r="AW155" s="74"/>
      <c r="AX155" s="110"/>
      <c r="AY155" s="110"/>
      <c r="AZ155" s="74"/>
      <c r="BA155" s="110"/>
      <c r="BB155" s="110"/>
      <c r="BC155" s="74"/>
      <c r="BD155" s="110"/>
      <c r="BE155" s="110"/>
      <c r="BF155" s="74"/>
      <c r="BG155" s="110"/>
      <c r="BH155" s="110"/>
      <c r="BI155" s="74"/>
      <c r="BJ155" s="110"/>
      <c r="BK155" s="110"/>
      <c r="BL155" s="74"/>
      <c r="BM155" s="110"/>
      <c r="BN155" s="110"/>
      <c r="BO155" s="74"/>
      <c r="BP155" s="110"/>
      <c r="BQ155" s="110"/>
      <c r="BR155" s="74"/>
      <c r="BS155" s="74">
        <v>10000</v>
      </c>
      <c r="BT155" s="113"/>
      <c r="BU155" s="74">
        <f t="shared" si="1511"/>
        <v>0</v>
      </c>
      <c r="BV155" s="74">
        <v>25000</v>
      </c>
      <c r="BW155" s="74">
        <v>6974.0567999999994</v>
      </c>
      <c r="BX155" s="74">
        <f t="shared" ref="BX155:BX157" si="1538">BW155/BV155*100</f>
        <v>27.896227199999995</v>
      </c>
      <c r="BY155" s="113"/>
      <c r="BZ155" s="113"/>
      <c r="CA155" s="113"/>
      <c r="CB155" s="113"/>
      <c r="CC155" s="113"/>
      <c r="CD155" s="113"/>
      <c r="CE155" s="113"/>
      <c r="CF155" s="113"/>
      <c r="CG155" s="113"/>
      <c r="CH155" s="74"/>
      <c r="CI155" s="113"/>
      <c r="CJ155" s="74"/>
      <c r="CK155" s="74"/>
      <c r="CL155" s="113"/>
      <c r="CM155" s="74"/>
      <c r="CN155" s="255">
        <v>72000</v>
      </c>
      <c r="CO155" s="255">
        <v>15426.31236</v>
      </c>
      <c r="CP155" s="74">
        <f t="shared" si="1517"/>
        <v>21.425433833333333</v>
      </c>
      <c r="CQ155" s="255"/>
      <c r="CR155" s="110"/>
      <c r="CS155" s="74"/>
      <c r="CT155" s="110"/>
      <c r="CU155" s="110"/>
      <c r="CV155" s="74"/>
      <c r="CW155" s="110"/>
      <c r="CX155" s="110"/>
      <c r="CY155" s="74"/>
      <c r="CZ155" s="110"/>
      <c r="DA155" s="110"/>
      <c r="DB155" s="74"/>
      <c r="DC155" s="110"/>
      <c r="DD155" s="110"/>
      <c r="DE155" s="74"/>
      <c r="DF155" s="110"/>
      <c r="DG155" s="110"/>
      <c r="DH155" s="74"/>
      <c r="DI155" s="110"/>
      <c r="DJ155" s="110"/>
      <c r="DK155" s="74"/>
      <c r="DL155" s="110"/>
      <c r="DM155" s="110"/>
      <c r="DN155" s="74"/>
      <c r="DO155" s="110"/>
      <c r="DP155" s="110"/>
      <c r="DQ155" s="74"/>
      <c r="DR155" s="110"/>
      <c r="DS155" s="110"/>
      <c r="DT155" s="74"/>
      <c r="DU155" s="110"/>
      <c r="DV155" s="110"/>
      <c r="DW155" s="74"/>
      <c r="DX155" s="110"/>
      <c r="DY155" s="110"/>
      <c r="DZ155" s="74"/>
      <c r="EA155" s="110"/>
      <c r="EB155" s="110"/>
      <c r="EC155" s="74"/>
      <c r="ED155" s="110"/>
      <c r="EE155" s="110"/>
      <c r="EF155" s="74"/>
      <c r="EG155" s="110"/>
      <c r="EH155" s="110"/>
      <c r="EI155" s="74"/>
      <c r="EJ155" s="110"/>
      <c r="EK155" s="110"/>
      <c r="EL155" s="74"/>
      <c r="EM155" s="110"/>
      <c r="EN155" s="110"/>
      <c r="EO155" s="74"/>
      <c r="EP155" s="110"/>
      <c r="EQ155" s="110"/>
      <c r="ER155" s="74"/>
    </row>
    <row r="156" spans="1:148" s="32" customFormat="1" ht="31.5" x14ac:dyDescent="0.25">
      <c r="A156" s="148" t="s">
        <v>398</v>
      </c>
      <c r="B156" s="103">
        <f t="shared" si="1351"/>
        <v>22727.7376</v>
      </c>
      <c r="C156" s="103">
        <f t="shared" si="1352"/>
        <v>11721.030609999998</v>
      </c>
      <c r="D156" s="92">
        <f t="shared" ref="D156" si="1539">C156/B156*100</f>
        <v>51.571479820323148</v>
      </c>
      <c r="E156" s="92">
        <f t="shared" ref="E156:AJ156" si="1540">E157+E158+E159+E160</f>
        <v>0</v>
      </c>
      <c r="F156" s="92">
        <f t="shared" si="1540"/>
        <v>0</v>
      </c>
      <c r="G156" s="92">
        <f t="shared" si="1540"/>
        <v>0</v>
      </c>
      <c r="H156" s="92">
        <f t="shared" si="1540"/>
        <v>0</v>
      </c>
      <c r="I156" s="92">
        <f t="shared" si="1540"/>
        <v>0</v>
      </c>
      <c r="J156" s="92">
        <f t="shared" si="1540"/>
        <v>0</v>
      </c>
      <c r="K156" s="92">
        <f t="shared" si="1540"/>
        <v>0</v>
      </c>
      <c r="L156" s="92">
        <f t="shared" si="1540"/>
        <v>0</v>
      </c>
      <c r="M156" s="92">
        <f t="shared" si="1540"/>
        <v>0</v>
      </c>
      <c r="N156" s="92">
        <f t="shared" si="1540"/>
        <v>0</v>
      </c>
      <c r="O156" s="92">
        <f t="shared" si="1540"/>
        <v>0</v>
      </c>
      <c r="P156" s="92">
        <f t="shared" si="1540"/>
        <v>0</v>
      </c>
      <c r="Q156" s="92">
        <f t="shared" si="1540"/>
        <v>993.8</v>
      </c>
      <c r="R156" s="92">
        <f t="shared" si="1540"/>
        <v>501.83803999999998</v>
      </c>
      <c r="S156" s="91">
        <f t="shared" si="185"/>
        <v>50.496884685047291</v>
      </c>
      <c r="T156" s="92">
        <f t="shared" si="1540"/>
        <v>146.1</v>
      </c>
      <c r="U156" s="92">
        <f t="shared" si="1540"/>
        <v>95.66507</v>
      </c>
      <c r="V156" s="91">
        <f t="shared" si="1400"/>
        <v>65.479171800136896</v>
      </c>
      <c r="W156" s="92">
        <f t="shared" ref="W156:X156" si="1541">W157+W158+W159+W160</f>
        <v>599.5</v>
      </c>
      <c r="X156" s="92">
        <f t="shared" si="1541"/>
        <v>330.95090000000005</v>
      </c>
      <c r="Y156" s="91">
        <f t="shared" ref="Y156:Y157" si="1542">X156/W156*100</f>
        <v>55.204487072560468</v>
      </c>
      <c r="Z156" s="92">
        <f t="shared" ref="Z156:AA156" si="1543">Z157+Z158+Z159+Z160</f>
        <v>690</v>
      </c>
      <c r="AA156" s="92">
        <f t="shared" si="1543"/>
        <v>494.23899999999998</v>
      </c>
      <c r="AB156" s="91">
        <f t="shared" ref="AB156:AB157" si="1544">AA156/Z156*100</f>
        <v>71.628840579710143</v>
      </c>
      <c r="AC156" s="92">
        <f t="shared" ref="AC156:AD156" si="1545">AC157+AC158+AC159+AC160</f>
        <v>0</v>
      </c>
      <c r="AD156" s="92">
        <f t="shared" si="1545"/>
        <v>0</v>
      </c>
      <c r="AE156" s="91"/>
      <c r="AF156" s="92">
        <f t="shared" si="1540"/>
        <v>0</v>
      </c>
      <c r="AG156" s="92">
        <f t="shared" si="1540"/>
        <v>0</v>
      </c>
      <c r="AH156" s="92">
        <f t="shared" si="1540"/>
        <v>0</v>
      </c>
      <c r="AI156" s="92">
        <f t="shared" si="1540"/>
        <v>0</v>
      </c>
      <c r="AJ156" s="92">
        <f t="shared" si="1540"/>
        <v>0</v>
      </c>
      <c r="AK156" s="92">
        <f t="shared" ref="AK156:AM156" si="1546">AK157+AK158+AK159+AK160</f>
        <v>0</v>
      </c>
      <c r="AL156" s="92">
        <f t="shared" si="1546"/>
        <v>0</v>
      </c>
      <c r="AM156" s="92">
        <f t="shared" si="1546"/>
        <v>0</v>
      </c>
      <c r="AN156" s="91"/>
      <c r="AO156" s="92">
        <f t="shared" ref="AO156:AP156" si="1547">AO157+AO158+AO159+AO160</f>
        <v>1700</v>
      </c>
      <c r="AP156" s="92">
        <f t="shared" si="1547"/>
        <v>1700</v>
      </c>
      <c r="AQ156" s="91">
        <f t="shared" ref="AQ156:AQ157" si="1548">AP156/AO156*100</f>
        <v>100</v>
      </c>
      <c r="AR156" s="92">
        <f t="shared" ref="AR156:AS156" si="1549">AR157+AR158+AR159+AR160</f>
        <v>0</v>
      </c>
      <c r="AS156" s="92">
        <f t="shared" si="1549"/>
        <v>0</v>
      </c>
      <c r="AT156" s="91"/>
      <c r="AU156" s="92">
        <f t="shared" ref="AU156:AV156" si="1550">AU157+AU158+AU159+AU160</f>
        <v>0</v>
      </c>
      <c r="AV156" s="92">
        <f t="shared" si="1550"/>
        <v>0</v>
      </c>
      <c r="AW156" s="91"/>
      <c r="AX156" s="92">
        <f t="shared" ref="AX156:AY156" si="1551">AX157+AX158+AX159+AX160</f>
        <v>0</v>
      </c>
      <c r="AY156" s="92">
        <f t="shared" si="1551"/>
        <v>0</v>
      </c>
      <c r="AZ156" s="91"/>
      <c r="BA156" s="92">
        <f t="shared" ref="BA156:BB156" si="1552">BA157+BA158+BA159+BA160</f>
        <v>8208.3375999999989</v>
      </c>
      <c r="BB156" s="92">
        <f t="shared" si="1552"/>
        <v>8208.3375999999989</v>
      </c>
      <c r="BC156" s="91">
        <f>BB156/BA156*100</f>
        <v>100</v>
      </c>
      <c r="BD156" s="92">
        <f t="shared" ref="BD156:BE156" si="1553">BD157+BD158+BD159+BD160</f>
        <v>0</v>
      </c>
      <c r="BE156" s="92">
        <f t="shared" si="1553"/>
        <v>0</v>
      </c>
      <c r="BF156" s="91"/>
      <c r="BG156" s="92">
        <f t="shared" ref="BG156:BH156" si="1554">BG157+BG158+BG159+BG160</f>
        <v>0</v>
      </c>
      <c r="BH156" s="92">
        <f t="shared" si="1554"/>
        <v>0</v>
      </c>
      <c r="BI156" s="91"/>
      <c r="BJ156" s="92">
        <f t="shared" ref="BJ156:BK156" si="1555">BJ157+BJ158+BJ159+BJ160</f>
        <v>0</v>
      </c>
      <c r="BK156" s="92">
        <f t="shared" si="1555"/>
        <v>0</v>
      </c>
      <c r="BL156" s="91"/>
      <c r="BM156" s="92">
        <f t="shared" ref="BM156:BN156" si="1556">BM157+BM158+BM159+BM160</f>
        <v>0</v>
      </c>
      <c r="BN156" s="92">
        <f t="shared" si="1556"/>
        <v>0</v>
      </c>
      <c r="BO156" s="91"/>
      <c r="BP156" s="92">
        <f t="shared" ref="BP156:BQ156" si="1557">BP157+BP158+BP159+BP160</f>
        <v>0</v>
      </c>
      <c r="BQ156" s="92">
        <f t="shared" si="1557"/>
        <v>0</v>
      </c>
      <c r="BR156" s="91"/>
      <c r="BS156" s="92">
        <f t="shared" ref="BS156:BT156" si="1558">BS157+BS158+BS159+BS160</f>
        <v>10000</v>
      </c>
      <c r="BT156" s="92">
        <f t="shared" si="1558"/>
        <v>0</v>
      </c>
      <c r="BU156" s="91">
        <f t="shared" ref="BU156:BU159" si="1559">BT156/BS156*100</f>
        <v>0</v>
      </c>
      <c r="BV156" s="92">
        <f t="shared" ref="BV156:BW156" si="1560">BV157+BV158+BV159+BV160</f>
        <v>0</v>
      </c>
      <c r="BW156" s="92">
        <f t="shared" si="1560"/>
        <v>0</v>
      </c>
      <c r="BX156" s="91"/>
      <c r="BY156" s="92">
        <f t="shared" ref="BY156:CI156" si="1561">BY157+BY158+BY159+BY160</f>
        <v>0</v>
      </c>
      <c r="BZ156" s="92">
        <f t="shared" si="1561"/>
        <v>0</v>
      </c>
      <c r="CA156" s="92">
        <f t="shared" si="1561"/>
        <v>0</v>
      </c>
      <c r="CB156" s="92">
        <f t="shared" si="1561"/>
        <v>0</v>
      </c>
      <c r="CC156" s="92">
        <f t="shared" si="1561"/>
        <v>0</v>
      </c>
      <c r="CD156" s="92">
        <f t="shared" si="1561"/>
        <v>0</v>
      </c>
      <c r="CE156" s="92">
        <f t="shared" si="1561"/>
        <v>0</v>
      </c>
      <c r="CF156" s="92">
        <f t="shared" si="1561"/>
        <v>0</v>
      </c>
      <c r="CG156" s="92">
        <f t="shared" si="1561"/>
        <v>0</v>
      </c>
      <c r="CH156" s="92">
        <f t="shared" si="1561"/>
        <v>0</v>
      </c>
      <c r="CI156" s="92">
        <f t="shared" si="1561"/>
        <v>0</v>
      </c>
      <c r="CJ156" s="91"/>
      <c r="CK156" s="92">
        <f t="shared" ref="CK156:CL156" si="1562">CK157+CK158+CK159+CK160</f>
        <v>0</v>
      </c>
      <c r="CL156" s="92">
        <f t="shared" si="1562"/>
        <v>0</v>
      </c>
      <c r="CM156" s="91"/>
      <c r="CN156" s="92">
        <f t="shared" ref="CN156:CO156" si="1563">CN157+CN158+CN159+CN160</f>
        <v>0</v>
      </c>
      <c r="CO156" s="92">
        <f t="shared" si="1563"/>
        <v>0</v>
      </c>
      <c r="CP156" s="91"/>
      <c r="CQ156" s="92">
        <f t="shared" ref="CQ156:CR156" si="1564">CQ157+CQ158+CQ159+CQ160</f>
        <v>0</v>
      </c>
      <c r="CR156" s="92">
        <f t="shared" si="1564"/>
        <v>0</v>
      </c>
      <c r="CS156" s="91"/>
      <c r="CT156" s="92">
        <f t="shared" ref="CT156:CU156" si="1565">CT157+CT158+CT159+CT160</f>
        <v>110</v>
      </c>
      <c r="CU156" s="92">
        <f t="shared" si="1565"/>
        <v>110</v>
      </c>
      <c r="CV156" s="91">
        <f t="shared" ref="CV156:CV157" si="1566">CU156/CT156*100</f>
        <v>100</v>
      </c>
      <c r="CW156" s="92">
        <f t="shared" ref="CW156:CX156" si="1567">CW157+CW158+CW159+CW160</f>
        <v>280</v>
      </c>
      <c r="CX156" s="92">
        <f t="shared" si="1567"/>
        <v>280</v>
      </c>
      <c r="CY156" s="91">
        <f t="shared" ref="CY156:CY157" si="1568">CX156/CW156*100</f>
        <v>100</v>
      </c>
      <c r="CZ156" s="92">
        <f t="shared" ref="CZ156:DA156" si="1569">CZ157+CZ158+CZ159+CZ160</f>
        <v>0</v>
      </c>
      <c r="DA156" s="92">
        <f t="shared" si="1569"/>
        <v>0</v>
      </c>
      <c r="DB156" s="91"/>
      <c r="DC156" s="92">
        <f t="shared" ref="DC156:DD156" si="1570">DC157+DC158+DC159+DC160</f>
        <v>0</v>
      </c>
      <c r="DD156" s="92">
        <f t="shared" si="1570"/>
        <v>0</v>
      </c>
      <c r="DE156" s="91"/>
      <c r="DF156" s="92">
        <f t="shared" ref="DF156:DG156" si="1571">DF157+DF158+DF159+DF160</f>
        <v>0</v>
      </c>
      <c r="DG156" s="92">
        <f t="shared" si="1571"/>
        <v>0</v>
      </c>
      <c r="DH156" s="91"/>
      <c r="DI156" s="92">
        <f t="shared" ref="DI156:DJ156" si="1572">DI157+DI158+DI159+DI160</f>
        <v>0</v>
      </c>
      <c r="DJ156" s="92">
        <f t="shared" si="1572"/>
        <v>0</v>
      </c>
      <c r="DK156" s="91"/>
      <c r="DL156" s="92">
        <f t="shared" ref="DL156:DM156" si="1573">DL157+DL158+DL159+DL160</f>
        <v>0</v>
      </c>
      <c r="DM156" s="92">
        <f t="shared" si="1573"/>
        <v>0</v>
      </c>
      <c r="DN156" s="91"/>
      <c r="DO156" s="92">
        <f t="shared" ref="DO156:DP156" si="1574">DO157+DO158+DO159+DO160</f>
        <v>0</v>
      </c>
      <c r="DP156" s="92">
        <f t="shared" si="1574"/>
        <v>0</v>
      </c>
      <c r="DQ156" s="91"/>
      <c r="DR156" s="92">
        <f t="shared" ref="DR156:DS156" si="1575">DR157+DR158+DR159+DR160</f>
        <v>0</v>
      </c>
      <c r="DS156" s="92">
        <f t="shared" si="1575"/>
        <v>0</v>
      </c>
      <c r="DT156" s="91"/>
      <c r="DU156" s="92">
        <f t="shared" ref="DU156:DV156" si="1576">DU157+DU158+DU159+DU160</f>
        <v>0</v>
      </c>
      <c r="DV156" s="92">
        <f t="shared" si="1576"/>
        <v>0</v>
      </c>
      <c r="DW156" s="91"/>
      <c r="DX156" s="92">
        <f t="shared" ref="DX156:DY156" si="1577">DX157+DX158+DX159+DX160</f>
        <v>0</v>
      </c>
      <c r="DY156" s="92">
        <f t="shared" si="1577"/>
        <v>0</v>
      </c>
      <c r="DZ156" s="91"/>
      <c r="EA156" s="92">
        <f t="shared" ref="EA156:EB156" si="1578">EA157+EA158+EA159+EA160</f>
        <v>0</v>
      </c>
      <c r="EB156" s="92">
        <f t="shared" si="1578"/>
        <v>0</v>
      </c>
      <c r="EC156" s="91"/>
      <c r="ED156" s="92">
        <f t="shared" ref="ED156:EE156" si="1579">ED157+ED158+ED159+ED160</f>
        <v>0</v>
      </c>
      <c r="EE156" s="92">
        <f t="shared" si="1579"/>
        <v>0</v>
      </c>
      <c r="EF156" s="91"/>
      <c r="EG156" s="92">
        <f t="shared" ref="EG156:EH156" si="1580">EG157+EG158+EG159+EG160</f>
        <v>0</v>
      </c>
      <c r="EH156" s="92">
        <f t="shared" si="1580"/>
        <v>0</v>
      </c>
      <c r="EI156" s="91"/>
      <c r="EJ156" s="92">
        <f t="shared" ref="EJ156:EK156" si="1581">EJ157+EJ158+EJ159+EJ160</f>
        <v>0</v>
      </c>
      <c r="EK156" s="92">
        <f t="shared" si="1581"/>
        <v>0</v>
      </c>
      <c r="EL156" s="91"/>
      <c r="EM156" s="92">
        <f t="shared" ref="EM156:EN156" si="1582">EM157+EM158+EM159+EM160</f>
        <v>0</v>
      </c>
      <c r="EN156" s="92">
        <f t="shared" si="1582"/>
        <v>0</v>
      </c>
      <c r="EO156" s="91"/>
      <c r="EP156" s="92">
        <f t="shared" ref="EP156:EQ156" si="1583">EP157+EP158+EP159+EP160</f>
        <v>0</v>
      </c>
      <c r="EQ156" s="92">
        <f t="shared" si="1583"/>
        <v>0</v>
      </c>
      <c r="ER156" s="91"/>
    </row>
    <row r="157" spans="1:148" s="31" customFormat="1" ht="31.5" x14ac:dyDescent="0.25">
      <c r="A157" s="145" t="s">
        <v>338</v>
      </c>
      <c r="B157" s="94">
        <f t="shared" si="1351"/>
        <v>4519.3999999999996</v>
      </c>
      <c r="C157" s="94">
        <f t="shared" si="1352"/>
        <v>3512.69301</v>
      </c>
      <c r="D157" s="78">
        <f t="shared" si="46"/>
        <v>77.724764570518218</v>
      </c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4"/>
      <c r="Q157" s="78">
        <v>993.8</v>
      </c>
      <c r="R157" s="78">
        <v>501.83803999999998</v>
      </c>
      <c r="S157" s="74">
        <f t="shared" si="185"/>
        <v>50.496884685047291</v>
      </c>
      <c r="T157" s="78">
        <v>146.1</v>
      </c>
      <c r="U157" s="78">
        <v>95.66507</v>
      </c>
      <c r="V157" s="74">
        <f t="shared" si="1400"/>
        <v>65.479171800136896</v>
      </c>
      <c r="W157" s="255">
        <v>599.5</v>
      </c>
      <c r="X157" s="285">
        <v>330.95090000000005</v>
      </c>
      <c r="Y157" s="74">
        <f t="shared" si="1542"/>
        <v>55.204487072560468</v>
      </c>
      <c r="Z157" s="255">
        <v>690</v>
      </c>
      <c r="AA157" s="317">
        <v>494.23899999999998</v>
      </c>
      <c r="AB157" s="74">
        <f t="shared" si="1544"/>
        <v>71.628840579710143</v>
      </c>
      <c r="AC157" s="255"/>
      <c r="AD157" s="255"/>
      <c r="AE157" s="74"/>
      <c r="AF157" s="78"/>
      <c r="AG157" s="78"/>
      <c r="AH157" s="74"/>
      <c r="AI157" s="78"/>
      <c r="AJ157" s="78"/>
      <c r="AK157" s="74"/>
      <c r="AL157" s="78"/>
      <c r="AM157" s="78"/>
      <c r="AN157" s="74"/>
      <c r="AO157" s="255">
        <v>1700</v>
      </c>
      <c r="AP157" s="33">
        <v>1700</v>
      </c>
      <c r="AQ157" s="74">
        <f t="shared" si="1548"/>
        <v>100</v>
      </c>
      <c r="AR157" s="255"/>
      <c r="AS157" s="255"/>
      <c r="AT157" s="74"/>
      <c r="AU157" s="255"/>
      <c r="AV157" s="255"/>
      <c r="AW157" s="74"/>
      <c r="AX157" s="255"/>
      <c r="AY157" s="255"/>
      <c r="AZ157" s="74"/>
      <c r="BA157" s="255"/>
      <c r="BB157" s="255"/>
      <c r="BC157" s="74"/>
      <c r="BD157" s="255"/>
      <c r="BE157" s="255"/>
      <c r="BF157" s="74"/>
      <c r="BG157" s="255"/>
      <c r="BH157" s="255"/>
      <c r="BI157" s="74"/>
      <c r="BJ157" s="255"/>
      <c r="BK157" s="255"/>
      <c r="BL157" s="74"/>
      <c r="BM157" s="255"/>
      <c r="BN157" s="255"/>
      <c r="BO157" s="74"/>
      <c r="BP157" s="255"/>
      <c r="BQ157" s="255"/>
      <c r="BR157" s="74"/>
      <c r="BS157" s="78"/>
      <c r="BT157" s="78"/>
      <c r="BU157" s="74"/>
      <c r="BV157" s="78"/>
      <c r="BW157" s="78"/>
      <c r="BX157" s="74"/>
      <c r="BY157" s="78"/>
      <c r="BZ157" s="78"/>
      <c r="CA157" s="74"/>
      <c r="CB157" s="78"/>
      <c r="CC157" s="78"/>
      <c r="CD157" s="74"/>
      <c r="CE157" s="78"/>
      <c r="CF157" s="78"/>
      <c r="CG157" s="74"/>
      <c r="CH157" s="78"/>
      <c r="CI157" s="78"/>
      <c r="CJ157" s="74"/>
      <c r="CK157" s="78"/>
      <c r="CL157" s="78"/>
      <c r="CM157" s="74"/>
      <c r="CN157" s="255"/>
      <c r="CO157" s="322"/>
      <c r="CP157" s="74"/>
      <c r="CQ157" s="255"/>
      <c r="CR157" s="322"/>
      <c r="CS157" s="74"/>
      <c r="CT157" s="255">
        <v>110</v>
      </c>
      <c r="CU157" s="33">
        <v>110</v>
      </c>
      <c r="CV157" s="74">
        <f t="shared" si="1566"/>
        <v>100</v>
      </c>
      <c r="CW157" s="255">
        <v>280</v>
      </c>
      <c r="CX157" s="33">
        <v>280</v>
      </c>
      <c r="CY157" s="74">
        <f t="shared" si="1568"/>
        <v>100</v>
      </c>
      <c r="CZ157" s="255"/>
      <c r="DA157" s="33"/>
      <c r="DB157" s="74"/>
      <c r="DC157" s="255"/>
      <c r="DD157" s="33"/>
      <c r="DE157" s="74"/>
      <c r="DF157" s="255"/>
      <c r="DG157" s="33"/>
      <c r="DH157" s="74"/>
      <c r="DI157" s="255"/>
      <c r="DJ157" s="33"/>
      <c r="DK157" s="74"/>
      <c r="DL157" s="255"/>
      <c r="DM157" s="33"/>
      <c r="DN157" s="74"/>
      <c r="DO157" s="255"/>
      <c r="DP157" s="33"/>
      <c r="DQ157" s="74"/>
      <c r="DR157" s="255"/>
      <c r="DS157" s="33"/>
      <c r="DT157" s="74"/>
      <c r="DU157" s="255"/>
      <c r="DV157" s="33"/>
      <c r="DW157" s="74"/>
      <c r="DX157" s="255"/>
      <c r="DY157" s="33"/>
      <c r="DZ157" s="74"/>
      <c r="EA157" s="255"/>
      <c r="EB157" s="33"/>
      <c r="EC157" s="74"/>
      <c r="ED157" s="255"/>
      <c r="EE157" s="33"/>
      <c r="EF157" s="74"/>
      <c r="EG157" s="255"/>
      <c r="EH157" s="33"/>
      <c r="EI157" s="74"/>
      <c r="EJ157" s="255"/>
      <c r="EK157" s="33"/>
      <c r="EL157" s="74"/>
      <c r="EM157" s="255"/>
      <c r="EN157" s="33"/>
      <c r="EO157" s="74"/>
      <c r="EP157" s="255"/>
      <c r="EQ157" s="33"/>
      <c r="ER157" s="74"/>
    </row>
    <row r="158" spans="1:148" s="31" customFormat="1" ht="15.75" x14ac:dyDescent="0.25">
      <c r="A158" s="43" t="s">
        <v>394</v>
      </c>
      <c r="B158" s="94">
        <f t="shared" si="1351"/>
        <v>2844.5680000000002</v>
      </c>
      <c r="C158" s="94">
        <f t="shared" si="1352"/>
        <v>2844.5680000000002</v>
      </c>
      <c r="D158" s="78">
        <f t="shared" si="46"/>
        <v>100</v>
      </c>
      <c r="E158" s="94"/>
      <c r="F158" s="94"/>
      <c r="G158" s="94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74"/>
      <c r="W158" s="110"/>
      <c r="X158" s="110"/>
      <c r="Y158" s="74"/>
      <c r="Z158" s="110"/>
      <c r="AA158" s="110"/>
      <c r="AB158" s="74"/>
      <c r="AC158" s="110"/>
      <c r="AD158" s="110"/>
      <c r="AE158" s="74"/>
      <c r="AF158" s="113"/>
      <c r="AG158" s="113"/>
      <c r="AH158" s="113"/>
      <c r="AI158" s="113"/>
      <c r="AJ158" s="113"/>
      <c r="AK158" s="113"/>
      <c r="AL158" s="113"/>
      <c r="AM158" s="113"/>
      <c r="AN158" s="113"/>
      <c r="AO158" s="110"/>
      <c r="AP158" s="110"/>
      <c r="AQ158" s="74"/>
      <c r="AR158" s="110"/>
      <c r="AS158" s="110"/>
      <c r="AT158" s="74"/>
      <c r="AU158" s="110"/>
      <c r="AV158" s="110"/>
      <c r="AW158" s="74"/>
      <c r="AX158" s="110"/>
      <c r="AY158" s="110"/>
      <c r="AZ158" s="74"/>
      <c r="BA158" s="94">
        <v>2844.5680000000002</v>
      </c>
      <c r="BB158" s="94">
        <v>2844.5680000000002</v>
      </c>
      <c r="BC158" s="74">
        <f>BB158/BA158*100</f>
        <v>100</v>
      </c>
      <c r="BD158" s="110"/>
      <c r="BE158" s="110"/>
      <c r="BF158" s="74"/>
      <c r="BG158" s="110"/>
      <c r="BH158" s="110"/>
      <c r="BI158" s="74"/>
      <c r="BJ158" s="110"/>
      <c r="BK158" s="110"/>
      <c r="BL158" s="74"/>
      <c r="BM158" s="110"/>
      <c r="BN158" s="110"/>
      <c r="BO158" s="74"/>
      <c r="BP158" s="110"/>
      <c r="BQ158" s="110"/>
      <c r="BR158" s="74"/>
      <c r="BS158" s="113"/>
      <c r="BT158" s="113"/>
      <c r="BU158" s="74"/>
      <c r="BV158" s="113"/>
      <c r="BW158" s="113"/>
      <c r="BX158" s="74"/>
      <c r="BY158" s="113"/>
      <c r="BZ158" s="113"/>
      <c r="CA158" s="113"/>
      <c r="CB158" s="113"/>
      <c r="CC158" s="113"/>
      <c r="CD158" s="113"/>
      <c r="CE158" s="113"/>
      <c r="CF158" s="113"/>
      <c r="CG158" s="113"/>
      <c r="CH158" s="113"/>
      <c r="CI158" s="113"/>
      <c r="CJ158" s="74"/>
      <c r="CK158" s="113"/>
      <c r="CL158" s="113"/>
      <c r="CM158" s="74"/>
      <c r="CN158" s="110"/>
      <c r="CO158" s="110"/>
      <c r="CP158" s="74"/>
      <c r="CQ158" s="110"/>
      <c r="CR158" s="110"/>
      <c r="CS158" s="74"/>
      <c r="CT158" s="110"/>
      <c r="CU158" s="110"/>
      <c r="CV158" s="74"/>
      <c r="CW158" s="110"/>
      <c r="CX158" s="110"/>
      <c r="CY158" s="74"/>
      <c r="CZ158" s="110"/>
      <c r="DA158" s="110"/>
      <c r="DB158" s="74"/>
      <c r="DC158" s="110"/>
      <c r="DD158" s="110"/>
      <c r="DE158" s="74"/>
      <c r="DF158" s="110"/>
      <c r="DG158" s="110"/>
      <c r="DH158" s="74"/>
      <c r="DI158" s="110"/>
      <c r="DJ158" s="110"/>
      <c r="DK158" s="74"/>
      <c r="DL158" s="110"/>
      <c r="DM158" s="110"/>
      <c r="DN158" s="74"/>
      <c r="DO158" s="110"/>
      <c r="DP158" s="110"/>
      <c r="DQ158" s="74"/>
      <c r="DR158" s="110"/>
      <c r="DS158" s="110"/>
      <c r="DT158" s="74"/>
      <c r="DU158" s="110"/>
      <c r="DV158" s="110"/>
      <c r="DW158" s="74"/>
      <c r="DX158" s="110"/>
      <c r="DY158" s="110"/>
      <c r="DZ158" s="74"/>
      <c r="EA158" s="110"/>
      <c r="EB158" s="110"/>
      <c r="EC158" s="74"/>
      <c r="ED158" s="110"/>
      <c r="EE158" s="110"/>
      <c r="EF158" s="74"/>
      <c r="EG158" s="110"/>
      <c r="EH158" s="110"/>
      <c r="EI158" s="74"/>
      <c r="EJ158" s="110"/>
      <c r="EK158" s="110"/>
      <c r="EL158" s="74"/>
      <c r="EM158" s="110"/>
      <c r="EN158" s="110"/>
      <c r="EO158" s="74"/>
      <c r="EP158" s="110"/>
      <c r="EQ158" s="110"/>
      <c r="ER158" s="74"/>
    </row>
    <row r="159" spans="1:148" s="31" customFormat="1" ht="15.75" x14ac:dyDescent="0.25">
      <c r="A159" s="43" t="s">
        <v>395</v>
      </c>
      <c r="B159" s="94">
        <f t="shared" si="1351"/>
        <v>15363.7696</v>
      </c>
      <c r="C159" s="94">
        <f t="shared" si="1352"/>
        <v>5363.7695999999996</v>
      </c>
      <c r="D159" s="78">
        <f t="shared" si="46"/>
        <v>34.911807060683856</v>
      </c>
      <c r="E159" s="94"/>
      <c r="F159" s="94"/>
      <c r="G159" s="94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74"/>
      <c r="W159" s="110"/>
      <c r="X159" s="110"/>
      <c r="Y159" s="74"/>
      <c r="Z159" s="110"/>
      <c r="AA159" s="110"/>
      <c r="AB159" s="74"/>
      <c r="AC159" s="110"/>
      <c r="AD159" s="110"/>
      <c r="AE159" s="74"/>
      <c r="AF159" s="113"/>
      <c r="AG159" s="113"/>
      <c r="AH159" s="113"/>
      <c r="AI159" s="113"/>
      <c r="AJ159" s="113"/>
      <c r="AK159" s="113"/>
      <c r="AL159" s="113"/>
      <c r="AM159" s="113"/>
      <c r="AN159" s="113"/>
      <c r="AO159" s="110"/>
      <c r="AP159" s="110"/>
      <c r="AQ159" s="74"/>
      <c r="AR159" s="110"/>
      <c r="AS159" s="110"/>
      <c r="AT159" s="74"/>
      <c r="AU159" s="110"/>
      <c r="AV159" s="110"/>
      <c r="AW159" s="74"/>
      <c r="AX159" s="110"/>
      <c r="AY159" s="110"/>
      <c r="AZ159" s="74"/>
      <c r="BA159" s="94">
        <v>5363.7695999999996</v>
      </c>
      <c r="BB159" s="94">
        <v>5363.7695999999996</v>
      </c>
      <c r="BC159" s="74">
        <f>BB159/BA159*100</f>
        <v>100</v>
      </c>
      <c r="BD159" s="94"/>
      <c r="BE159" s="94"/>
      <c r="BF159" s="74"/>
      <c r="BG159" s="94"/>
      <c r="BH159" s="94"/>
      <c r="BI159" s="74"/>
      <c r="BJ159" s="94"/>
      <c r="BK159" s="94"/>
      <c r="BL159" s="74"/>
      <c r="BM159" s="94"/>
      <c r="BN159" s="94"/>
      <c r="BO159" s="74"/>
      <c r="BP159" s="94"/>
      <c r="BQ159" s="94"/>
      <c r="BR159" s="74"/>
      <c r="BS159" s="74">
        <v>10000</v>
      </c>
      <c r="BT159" s="113"/>
      <c r="BU159" s="74">
        <f t="shared" si="1559"/>
        <v>0</v>
      </c>
      <c r="BV159" s="74"/>
      <c r="BW159" s="113"/>
      <c r="BX159" s="74"/>
      <c r="BY159" s="113"/>
      <c r="BZ159" s="113"/>
      <c r="CA159" s="113"/>
      <c r="CB159" s="113"/>
      <c r="CC159" s="113"/>
      <c r="CD159" s="113"/>
      <c r="CE159" s="113"/>
      <c r="CF159" s="113"/>
      <c r="CG159" s="113"/>
      <c r="CH159" s="74"/>
      <c r="CI159" s="113"/>
      <c r="CJ159" s="74"/>
      <c r="CK159" s="74"/>
      <c r="CL159" s="113"/>
      <c r="CM159" s="74"/>
      <c r="CN159" s="110"/>
      <c r="CO159" s="110"/>
      <c r="CP159" s="74"/>
      <c r="CQ159" s="110"/>
      <c r="CR159" s="110"/>
      <c r="CS159" s="74"/>
      <c r="CT159" s="110"/>
      <c r="CU159" s="110"/>
      <c r="CV159" s="74"/>
      <c r="CW159" s="110"/>
      <c r="CX159" s="110"/>
      <c r="CY159" s="74"/>
      <c r="CZ159" s="110"/>
      <c r="DA159" s="110"/>
      <c r="DB159" s="74"/>
      <c r="DC159" s="110"/>
      <c r="DD159" s="110"/>
      <c r="DE159" s="74"/>
      <c r="DF159" s="110"/>
      <c r="DG159" s="110"/>
      <c r="DH159" s="74"/>
      <c r="DI159" s="110"/>
      <c r="DJ159" s="110"/>
      <c r="DK159" s="74"/>
      <c r="DL159" s="110"/>
      <c r="DM159" s="110"/>
      <c r="DN159" s="74"/>
      <c r="DO159" s="110"/>
      <c r="DP159" s="110"/>
      <c r="DQ159" s="74"/>
      <c r="DR159" s="110"/>
      <c r="DS159" s="110"/>
      <c r="DT159" s="74"/>
      <c r="DU159" s="110"/>
      <c r="DV159" s="110"/>
      <c r="DW159" s="74"/>
      <c r="DX159" s="110"/>
      <c r="DY159" s="110"/>
      <c r="DZ159" s="74"/>
      <c r="EA159" s="110"/>
      <c r="EB159" s="110"/>
      <c r="EC159" s="74"/>
      <c r="ED159" s="110"/>
      <c r="EE159" s="110"/>
      <c r="EF159" s="74"/>
      <c r="EG159" s="110"/>
      <c r="EH159" s="110"/>
      <c r="EI159" s="74"/>
      <c r="EJ159" s="110"/>
      <c r="EK159" s="110"/>
      <c r="EL159" s="74"/>
      <c r="EM159" s="110"/>
      <c r="EN159" s="110"/>
      <c r="EO159" s="74"/>
      <c r="EP159" s="110"/>
      <c r="EQ159" s="110"/>
      <c r="ER159" s="74"/>
    </row>
    <row r="160" spans="1:148" s="31" customFormat="1" ht="15.75" x14ac:dyDescent="0.25">
      <c r="A160" s="43" t="s">
        <v>396</v>
      </c>
      <c r="B160" s="94">
        <f t="shared" si="1351"/>
        <v>0</v>
      </c>
      <c r="C160" s="94">
        <f t="shared" si="1352"/>
        <v>0</v>
      </c>
      <c r="D160" s="94"/>
      <c r="E160" s="94"/>
      <c r="F160" s="94"/>
      <c r="G160" s="94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74"/>
      <c r="W160" s="110"/>
      <c r="X160" s="110"/>
      <c r="Y160" s="74"/>
      <c r="Z160" s="110"/>
      <c r="AA160" s="110"/>
      <c r="AB160" s="74"/>
      <c r="AC160" s="110"/>
      <c r="AD160" s="110"/>
      <c r="AE160" s="74"/>
      <c r="AF160" s="113"/>
      <c r="AG160" s="113"/>
      <c r="AH160" s="113"/>
      <c r="AI160" s="113"/>
      <c r="AJ160" s="113"/>
      <c r="AK160" s="113"/>
      <c r="AL160" s="113"/>
      <c r="AM160" s="113"/>
      <c r="AN160" s="113"/>
      <c r="AO160" s="110"/>
      <c r="AP160" s="110"/>
      <c r="AQ160" s="74"/>
      <c r="AR160" s="110"/>
      <c r="AS160" s="110"/>
      <c r="AT160" s="74"/>
      <c r="AU160" s="110"/>
      <c r="AV160" s="110"/>
      <c r="AW160" s="74"/>
      <c r="AX160" s="110"/>
      <c r="AY160" s="110"/>
      <c r="AZ160" s="74"/>
      <c r="BA160" s="110"/>
      <c r="BB160" s="110"/>
      <c r="BC160" s="74"/>
      <c r="BD160" s="110"/>
      <c r="BE160" s="110"/>
      <c r="BF160" s="74"/>
      <c r="BG160" s="110"/>
      <c r="BH160" s="110"/>
      <c r="BI160" s="74"/>
      <c r="BJ160" s="110"/>
      <c r="BK160" s="110"/>
      <c r="BL160" s="74"/>
      <c r="BM160" s="110"/>
      <c r="BN160" s="110"/>
      <c r="BO160" s="74"/>
      <c r="BP160" s="110"/>
      <c r="BQ160" s="110"/>
      <c r="BR160" s="74"/>
      <c r="BS160" s="113"/>
      <c r="BT160" s="113"/>
      <c r="BU160" s="74"/>
      <c r="BV160" s="113"/>
      <c r="BW160" s="113"/>
      <c r="BX160" s="74"/>
      <c r="BY160" s="113"/>
      <c r="BZ160" s="113"/>
      <c r="CA160" s="113"/>
      <c r="CB160" s="113"/>
      <c r="CC160" s="113"/>
      <c r="CD160" s="113"/>
      <c r="CE160" s="113"/>
      <c r="CF160" s="113"/>
      <c r="CG160" s="113"/>
      <c r="CH160" s="113"/>
      <c r="CI160" s="113"/>
      <c r="CJ160" s="74"/>
      <c r="CK160" s="113"/>
      <c r="CL160" s="113"/>
      <c r="CM160" s="74"/>
      <c r="CN160" s="110"/>
      <c r="CO160" s="110"/>
      <c r="CP160" s="74"/>
      <c r="CQ160" s="110"/>
      <c r="CR160" s="110"/>
      <c r="CS160" s="74"/>
      <c r="CT160" s="110"/>
      <c r="CU160" s="110"/>
      <c r="CV160" s="74"/>
      <c r="CW160" s="110"/>
      <c r="CX160" s="110"/>
      <c r="CY160" s="74"/>
      <c r="CZ160" s="110"/>
      <c r="DA160" s="110"/>
      <c r="DB160" s="74"/>
      <c r="DC160" s="110"/>
      <c r="DD160" s="110"/>
      <c r="DE160" s="74"/>
      <c r="DF160" s="110"/>
      <c r="DG160" s="110"/>
      <c r="DH160" s="74"/>
      <c r="DI160" s="110"/>
      <c r="DJ160" s="110"/>
      <c r="DK160" s="74"/>
      <c r="DL160" s="110"/>
      <c r="DM160" s="110"/>
      <c r="DN160" s="74"/>
      <c r="DO160" s="110"/>
      <c r="DP160" s="110"/>
      <c r="DQ160" s="74"/>
      <c r="DR160" s="110"/>
      <c r="DS160" s="110"/>
      <c r="DT160" s="74"/>
      <c r="DU160" s="110"/>
      <c r="DV160" s="110"/>
      <c r="DW160" s="74"/>
      <c r="DX160" s="110"/>
      <c r="DY160" s="110"/>
      <c r="DZ160" s="74"/>
      <c r="EA160" s="110"/>
      <c r="EB160" s="110"/>
      <c r="EC160" s="74"/>
      <c r="ED160" s="110"/>
      <c r="EE160" s="110"/>
      <c r="EF160" s="74"/>
      <c r="EG160" s="110"/>
      <c r="EH160" s="110"/>
      <c r="EI160" s="74"/>
      <c r="EJ160" s="110"/>
      <c r="EK160" s="110"/>
      <c r="EL160" s="74"/>
      <c r="EM160" s="110"/>
      <c r="EN160" s="110"/>
      <c r="EO160" s="74"/>
      <c r="EP160" s="110"/>
      <c r="EQ160" s="110"/>
      <c r="ER160" s="74"/>
    </row>
    <row r="161" spans="1:148" s="32" customFormat="1" ht="31.5" x14ac:dyDescent="0.25">
      <c r="A161" s="148" t="s">
        <v>393</v>
      </c>
      <c r="B161" s="103">
        <f t="shared" si="1351"/>
        <v>21313.7</v>
      </c>
      <c r="C161" s="103">
        <f t="shared" si="1352"/>
        <v>11080</v>
      </c>
      <c r="D161" s="92">
        <f t="shared" ref="D161" si="1584">C161/B161*100</f>
        <v>51.985342760759515</v>
      </c>
      <c r="E161" s="92">
        <f t="shared" ref="E161:AJ161" si="1585">E162+E163+E165</f>
        <v>0</v>
      </c>
      <c r="F161" s="92">
        <f t="shared" si="1585"/>
        <v>0</v>
      </c>
      <c r="G161" s="92">
        <f t="shared" si="1585"/>
        <v>0</v>
      </c>
      <c r="H161" s="92">
        <f t="shared" si="1585"/>
        <v>0</v>
      </c>
      <c r="I161" s="92">
        <f t="shared" si="1585"/>
        <v>0</v>
      </c>
      <c r="J161" s="92">
        <f t="shared" si="1585"/>
        <v>0</v>
      </c>
      <c r="K161" s="92">
        <f t="shared" si="1585"/>
        <v>0</v>
      </c>
      <c r="L161" s="92">
        <f t="shared" si="1585"/>
        <v>0</v>
      </c>
      <c r="M161" s="92">
        <f t="shared" si="1585"/>
        <v>0</v>
      </c>
      <c r="N161" s="92">
        <f t="shared" si="1585"/>
        <v>0</v>
      </c>
      <c r="O161" s="92">
        <f t="shared" si="1585"/>
        <v>0</v>
      </c>
      <c r="P161" s="92">
        <f t="shared" si="1585"/>
        <v>0</v>
      </c>
      <c r="Q161" s="92">
        <f t="shared" si="1585"/>
        <v>993.8</v>
      </c>
      <c r="R161" s="92">
        <f t="shared" si="1585"/>
        <v>760.1</v>
      </c>
      <c r="S161" s="91">
        <f t="shared" si="185"/>
        <v>76.484202052726914</v>
      </c>
      <c r="T161" s="92">
        <f t="shared" si="1585"/>
        <v>271.60000000000002</v>
      </c>
      <c r="U161" s="92">
        <f t="shared" si="1585"/>
        <v>271.60000000000002</v>
      </c>
      <c r="V161" s="91">
        <f t="shared" si="1400"/>
        <v>100</v>
      </c>
      <c r="W161" s="92">
        <f t="shared" ref="W161:X161" si="1586">W162+W163+W165</f>
        <v>1013.3</v>
      </c>
      <c r="X161" s="92">
        <f t="shared" si="1586"/>
        <v>1013.3</v>
      </c>
      <c r="Y161" s="91">
        <f t="shared" ref="Y161:Y162" si="1587">X161/W161*100</f>
        <v>100</v>
      </c>
      <c r="Z161" s="92">
        <f t="shared" ref="Z161:AA161" si="1588">Z162+Z163+Z165</f>
        <v>194</v>
      </c>
      <c r="AA161" s="92">
        <f t="shared" si="1588"/>
        <v>194</v>
      </c>
      <c r="AB161" s="91">
        <f t="shared" ref="AB161:AB162" si="1589">AA161/Z161*100</f>
        <v>100</v>
      </c>
      <c r="AC161" s="92">
        <f t="shared" ref="AC161:AD161" si="1590">AC162+AC163+AC165</f>
        <v>106</v>
      </c>
      <c r="AD161" s="92">
        <f t="shared" si="1590"/>
        <v>106</v>
      </c>
      <c r="AE161" s="91">
        <f t="shared" ref="AE161:AE162" si="1591">AD161/AC161*100</f>
        <v>100</v>
      </c>
      <c r="AF161" s="92">
        <f t="shared" si="1585"/>
        <v>0</v>
      </c>
      <c r="AG161" s="92">
        <f t="shared" si="1585"/>
        <v>0</v>
      </c>
      <c r="AH161" s="92">
        <f t="shared" si="1585"/>
        <v>0</v>
      </c>
      <c r="AI161" s="92">
        <f t="shared" si="1585"/>
        <v>0</v>
      </c>
      <c r="AJ161" s="92">
        <f t="shared" si="1585"/>
        <v>0</v>
      </c>
      <c r="AK161" s="92">
        <f t="shared" ref="AK161:AM161" si="1592">AK162+AK163+AK165</f>
        <v>0</v>
      </c>
      <c r="AL161" s="92">
        <f t="shared" si="1592"/>
        <v>0</v>
      </c>
      <c r="AM161" s="92">
        <f t="shared" si="1592"/>
        <v>0</v>
      </c>
      <c r="AN161" s="91"/>
      <c r="AO161" s="92">
        <f t="shared" ref="AO161:AP161" si="1593">AO162+AO163+AO165</f>
        <v>1500</v>
      </c>
      <c r="AP161" s="92">
        <f t="shared" si="1593"/>
        <v>1500</v>
      </c>
      <c r="AQ161" s="91">
        <f t="shared" ref="AQ161:AQ162" si="1594">AP161/AO161*100</f>
        <v>100</v>
      </c>
      <c r="AR161" s="92">
        <f t="shared" ref="AR161:AS161" si="1595">AR162+AR163+AR165</f>
        <v>0</v>
      </c>
      <c r="AS161" s="92">
        <f t="shared" si="1595"/>
        <v>0</v>
      </c>
      <c r="AT161" s="91"/>
      <c r="AU161" s="92">
        <f t="shared" ref="AU161:AV161" si="1596">AU162+AU163+AU165</f>
        <v>0</v>
      </c>
      <c r="AV161" s="92">
        <f t="shared" si="1596"/>
        <v>0</v>
      </c>
      <c r="AW161" s="91"/>
      <c r="AX161" s="92">
        <f t="shared" ref="AX161:AY161" si="1597">AX162+AX163+AX165</f>
        <v>0</v>
      </c>
      <c r="AY161" s="92">
        <f t="shared" si="1597"/>
        <v>0</v>
      </c>
      <c r="AZ161" s="91"/>
      <c r="BA161" s="92">
        <f t="shared" ref="BA161:BB161" si="1598">BA162+BA163+BA165</f>
        <v>0</v>
      </c>
      <c r="BB161" s="92">
        <f t="shared" si="1598"/>
        <v>0</v>
      </c>
      <c r="BC161" s="91"/>
      <c r="BD161" s="92">
        <f t="shared" ref="BD161:BE161" si="1599">BD162+BD163+BD165</f>
        <v>0</v>
      </c>
      <c r="BE161" s="92">
        <f t="shared" si="1599"/>
        <v>0</v>
      </c>
      <c r="BF161" s="91"/>
      <c r="BG161" s="92">
        <f t="shared" ref="BG161:BH161" si="1600">BG162+BG163+BG165</f>
        <v>0</v>
      </c>
      <c r="BH161" s="92">
        <f t="shared" si="1600"/>
        <v>0</v>
      </c>
      <c r="BI161" s="91"/>
      <c r="BJ161" s="92">
        <f t="shared" ref="BJ161:BK161" si="1601">BJ162+BJ163+BJ165</f>
        <v>0</v>
      </c>
      <c r="BK161" s="92">
        <f t="shared" si="1601"/>
        <v>0</v>
      </c>
      <c r="BL161" s="91"/>
      <c r="BM161" s="92">
        <f t="shared" ref="BM161:BN161" si="1602">BM162+BM163+BM165</f>
        <v>0</v>
      </c>
      <c r="BN161" s="92">
        <f t="shared" si="1602"/>
        <v>0</v>
      </c>
      <c r="BO161" s="91"/>
      <c r="BP161" s="92">
        <f t="shared" ref="BP161:BQ161" si="1603">BP162+BP163+BP165</f>
        <v>0</v>
      </c>
      <c r="BQ161" s="92">
        <f t="shared" si="1603"/>
        <v>0</v>
      </c>
      <c r="BR161" s="91"/>
      <c r="BS161" s="92">
        <f t="shared" ref="BS161:BT161" si="1604">BS162+BS163+BS165</f>
        <v>10000</v>
      </c>
      <c r="BT161" s="92">
        <f t="shared" si="1604"/>
        <v>0</v>
      </c>
      <c r="BU161" s="91">
        <f t="shared" ref="BU161:BU163" si="1605">BT161/BS161*100</f>
        <v>0</v>
      </c>
      <c r="BV161" s="92">
        <f t="shared" ref="BV161:BW161" si="1606">BV162+BV163+BV165</f>
        <v>0</v>
      </c>
      <c r="BW161" s="92">
        <f t="shared" si="1606"/>
        <v>0</v>
      </c>
      <c r="BX161" s="91"/>
      <c r="BY161" s="92">
        <f t="shared" ref="BY161:CI161" si="1607">BY162+BY163+BY165</f>
        <v>0</v>
      </c>
      <c r="BZ161" s="92">
        <f t="shared" si="1607"/>
        <v>0</v>
      </c>
      <c r="CA161" s="92">
        <f t="shared" si="1607"/>
        <v>0</v>
      </c>
      <c r="CB161" s="92">
        <f t="shared" si="1607"/>
        <v>0</v>
      </c>
      <c r="CC161" s="92">
        <f t="shared" si="1607"/>
        <v>0</v>
      </c>
      <c r="CD161" s="92">
        <f t="shared" si="1607"/>
        <v>0</v>
      </c>
      <c r="CE161" s="92">
        <f t="shared" si="1607"/>
        <v>0</v>
      </c>
      <c r="CF161" s="92">
        <f t="shared" si="1607"/>
        <v>0</v>
      </c>
      <c r="CG161" s="92">
        <f t="shared" si="1607"/>
        <v>0</v>
      </c>
      <c r="CH161" s="92">
        <f t="shared" si="1607"/>
        <v>0</v>
      </c>
      <c r="CI161" s="92">
        <f t="shared" si="1607"/>
        <v>0</v>
      </c>
      <c r="CJ161" s="91"/>
      <c r="CK161" s="92">
        <f t="shared" ref="CK161:CL161" si="1608">CK162+CK163+CK165</f>
        <v>0</v>
      </c>
      <c r="CL161" s="92">
        <f t="shared" si="1608"/>
        <v>0</v>
      </c>
      <c r="CM161" s="91"/>
      <c r="CN161" s="92">
        <f t="shared" ref="CN161:CO161" si="1609">CN162+CN163+CN165</f>
        <v>0</v>
      </c>
      <c r="CO161" s="92">
        <f t="shared" si="1609"/>
        <v>0</v>
      </c>
      <c r="CP161" s="91"/>
      <c r="CQ161" s="92">
        <f t="shared" ref="CQ161:CR161" si="1610">CQ162+CQ163+CQ165</f>
        <v>0</v>
      </c>
      <c r="CR161" s="92">
        <f t="shared" si="1610"/>
        <v>0</v>
      </c>
      <c r="CS161" s="91"/>
      <c r="CT161" s="92">
        <f t="shared" ref="CT161:CU161" si="1611">CT162+CT163+CT165</f>
        <v>40</v>
      </c>
      <c r="CU161" s="92">
        <f t="shared" si="1611"/>
        <v>40</v>
      </c>
      <c r="CV161" s="91">
        <f t="shared" ref="CV161:CV162" si="1612">CU161/CT161*100</f>
        <v>100</v>
      </c>
      <c r="CW161" s="92">
        <f t="shared" ref="CW161:CX161" si="1613">CW162+CW163+CW165</f>
        <v>235</v>
      </c>
      <c r="CX161" s="92">
        <f t="shared" si="1613"/>
        <v>235</v>
      </c>
      <c r="CY161" s="91">
        <f t="shared" ref="CY161:CY162" si="1614">CX161/CW161*100</f>
        <v>100</v>
      </c>
      <c r="CZ161" s="92">
        <f>CZ162+CZ163+CZ165+CZ164</f>
        <v>6960</v>
      </c>
      <c r="DA161" s="92">
        <f>DA162+DA163+DA165+DA164</f>
        <v>6960</v>
      </c>
      <c r="DB161" s="91">
        <f t="shared" ref="DB161:DB164" si="1615">DA161/CZ161*100</f>
        <v>100</v>
      </c>
      <c r="DC161" s="92">
        <f t="shared" ref="DC161:DD161" si="1616">DC162+DC163+DC165</f>
        <v>0</v>
      </c>
      <c r="DD161" s="92">
        <f t="shared" si="1616"/>
        <v>0</v>
      </c>
      <c r="DE161" s="91"/>
      <c r="DF161" s="92">
        <f t="shared" ref="DF161:DG161" si="1617">DF162+DF163+DF165</f>
        <v>0</v>
      </c>
      <c r="DG161" s="92">
        <f t="shared" si="1617"/>
        <v>0</v>
      </c>
      <c r="DH161" s="91"/>
      <c r="DI161" s="92">
        <f t="shared" ref="DI161:DJ161" si="1618">DI162+DI163+DI165</f>
        <v>0</v>
      </c>
      <c r="DJ161" s="92">
        <f t="shared" si="1618"/>
        <v>0</v>
      </c>
      <c r="DK161" s="91"/>
      <c r="DL161" s="92">
        <f t="shared" ref="DL161:DM161" si="1619">DL162+DL163+DL165</f>
        <v>0</v>
      </c>
      <c r="DM161" s="92">
        <f t="shared" si="1619"/>
        <v>0</v>
      </c>
      <c r="DN161" s="91"/>
      <c r="DO161" s="92">
        <f t="shared" ref="DO161:DP161" si="1620">DO162+DO163+DO165</f>
        <v>0</v>
      </c>
      <c r="DP161" s="92">
        <f t="shared" si="1620"/>
        <v>0</v>
      </c>
      <c r="DQ161" s="91"/>
      <c r="DR161" s="92">
        <f t="shared" ref="DR161:DS161" si="1621">DR162+DR163+DR165</f>
        <v>0</v>
      </c>
      <c r="DS161" s="92">
        <f t="shared" si="1621"/>
        <v>0</v>
      </c>
      <c r="DT161" s="91"/>
      <c r="DU161" s="92">
        <f t="shared" ref="DU161:DV161" si="1622">DU162+DU163+DU165</f>
        <v>0</v>
      </c>
      <c r="DV161" s="92">
        <f t="shared" si="1622"/>
        <v>0</v>
      </c>
      <c r="DW161" s="91"/>
      <c r="DX161" s="92">
        <f t="shared" ref="DX161:DY161" si="1623">DX162+DX163+DX165</f>
        <v>0</v>
      </c>
      <c r="DY161" s="92">
        <f t="shared" si="1623"/>
        <v>0</v>
      </c>
      <c r="DZ161" s="91"/>
      <c r="EA161" s="92">
        <f t="shared" ref="EA161:EB161" si="1624">EA162+EA163+EA165</f>
        <v>0</v>
      </c>
      <c r="EB161" s="92">
        <f t="shared" si="1624"/>
        <v>0</v>
      </c>
      <c r="EC161" s="91"/>
      <c r="ED161" s="92">
        <f t="shared" ref="ED161:EE161" si="1625">ED162+ED163+ED165</f>
        <v>0</v>
      </c>
      <c r="EE161" s="92">
        <f t="shared" si="1625"/>
        <v>0</v>
      </c>
      <c r="EF161" s="91"/>
      <c r="EG161" s="92">
        <f t="shared" ref="EG161:EH161" si="1626">EG162+EG163+EG165</f>
        <v>0</v>
      </c>
      <c r="EH161" s="92">
        <f t="shared" si="1626"/>
        <v>0</v>
      </c>
      <c r="EI161" s="91"/>
      <c r="EJ161" s="92">
        <f t="shared" ref="EJ161:EK161" si="1627">EJ162+EJ163+EJ165</f>
        <v>0</v>
      </c>
      <c r="EK161" s="92">
        <f t="shared" si="1627"/>
        <v>0</v>
      </c>
      <c r="EL161" s="91"/>
      <c r="EM161" s="92">
        <f t="shared" ref="EM161:EN161" si="1628">EM162+EM163+EM165</f>
        <v>0</v>
      </c>
      <c r="EN161" s="92">
        <f t="shared" si="1628"/>
        <v>0</v>
      </c>
      <c r="EO161" s="91"/>
      <c r="EP161" s="92">
        <f t="shared" ref="EP161:EQ161" si="1629">EP162+EP163+EP165</f>
        <v>0</v>
      </c>
      <c r="EQ161" s="92">
        <f t="shared" si="1629"/>
        <v>0</v>
      </c>
      <c r="ER161" s="91"/>
    </row>
    <row r="162" spans="1:148" s="31" customFormat="1" ht="31.5" x14ac:dyDescent="0.25">
      <c r="A162" s="145" t="s">
        <v>337</v>
      </c>
      <c r="B162" s="94">
        <f t="shared" si="1351"/>
        <v>4353.7</v>
      </c>
      <c r="C162" s="94">
        <f t="shared" si="1352"/>
        <v>4120</v>
      </c>
      <c r="D162" s="78">
        <f t="shared" si="46"/>
        <v>94.632151962698401</v>
      </c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4"/>
      <c r="Q162" s="78">
        <v>993.8</v>
      </c>
      <c r="R162" s="78">
        <v>760.1</v>
      </c>
      <c r="S162" s="74">
        <f t="shared" si="185"/>
        <v>76.484202052726914</v>
      </c>
      <c r="T162" s="78">
        <v>271.60000000000002</v>
      </c>
      <c r="U162" s="78">
        <v>271.60000000000002</v>
      </c>
      <c r="V162" s="74">
        <f t="shared" si="1400"/>
        <v>100</v>
      </c>
      <c r="W162" s="255">
        <v>1013.3</v>
      </c>
      <c r="X162" s="286">
        <v>1013.3</v>
      </c>
      <c r="Y162" s="74">
        <f t="shared" si="1587"/>
        <v>100</v>
      </c>
      <c r="Z162" s="255">
        <v>194</v>
      </c>
      <c r="AA162" s="318">
        <v>194</v>
      </c>
      <c r="AB162" s="74">
        <f t="shared" si="1589"/>
        <v>100</v>
      </c>
      <c r="AC162" s="255">
        <v>106</v>
      </c>
      <c r="AD162" s="255">
        <v>106</v>
      </c>
      <c r="AE162" s="74">
        <f t="shared" si="1591"/>
        <v>100</v>
      </c>
      <c r="AF162" s="78"/>
      <c r="AG162" s="78"/>
      <c r="AH162" s="74"/>
      <c r="AI162" s="78"/>
      <c r="AJ162" s="78"/>
      <c r="AK162" s="74"/>
      <c r="AL162" s="78"/>
      <c r="AM162" s="78"/>
      <c r="AN162" s="74"/>
      <c r="AO162" s="255">
        <v>1500</v>
      </c>
      <c r="AP162" s="255">
        <v>1500</v>
      </c>
      <c r="AQ162" s="74">
        <f t="shared" si="1594"/>
        <v>100</v>
      </c>
      <c r="AR162" s="255"/>
      <c r="AS162" s="255"/>
      <c r="AT162" s="74"/>
      <c r="AU162" s="255"/>
      <c r="AV162" s="255"/>
      <c r="AW162" s="74"/>
      <c r="AX162" s="255"/>
      <c r="AY162" s="255"/>
      <c r="AZ162" s="74"/>
      <c r="BA162" s="255"/>
      <c r="BB162" s="255"/>
      <c r="BC162" s="74"/>
      <c r="BD162" s="255"/>
      <c r="BE162" s="255"/>
      <c r="BF162" s="74"/>
      <c r="BG162" s="255"/>
      <c r="BH162" s="255"/>
      <c r="BI162" s="74"/>
      <c r="BJ162" s="255"/>
      <c r="BK162" s="255"/>
      <c r="BL162" s="74"/>
      <c r="BM162" s="255"/>
      <c r="BN162" s="255"/>
      <c r="BO162" s="74"/>
      <c r="BP162" s="255"/>
      <c r="BQ162" s="255"/>
      <c r="BR162" s="74"/>
      <c r="BS162" s="78"/>
      <c r="BT162" s="78"/>
      <c r="BU162" s="74"/>
      <c r="BV162" s="78"/>
      <c r="BW162" s="78"/>
      <c r="BX162" s="74"/>
      <c r="BY162" s="78"/>
      <c r="BZ162" s="78"/>
      <c r="CA162" s="74"/>
      <c r="CB162" s="78"/>
      <c r="CC162" s="78"/>
      <c r="CD162" s="74"/>
      <c r="CE162" s="78"/>
      <c r="CF162" s="78"/>
      <c r="CG162" s="74"/>
      <c r="CH162" s="78"/>
      <c r="CI162" s="78"/>
      <c r="CJ162" s="74"/>
      <c r="CK162" s="78"/>
      <c r="CL162" s="78"/>
      <c r="CM162" s="74"/>
      <c r="CN162" s="255"/>
      <c r="CO162" s="322"/>
      <c r="CP162" s="74"/>
      <c r="CQ162" s="255"/>
      <c r="CR162" s="322"/>
      <c r="CS162" s="74"/>
      <c r="CT162" s="255">
        <v>40</v>
      </c>
      <c r="CU162" s="255">
        <v>40</v>
      </c>
      <c r="CV162" s="74">
        <f t="shared" si="1612"/>
        <v>100</v>
      </c>
      <c r="CW162" s="255">
        <v>235</v>
      </c>
      <c r="CX162" s="255">
        <v>235</v>
      </c>
      <c r="CY162" s="74">
        <f t="shared" si="1614"/>
        <v>100</v>
      </c>
      <c r="CZ162" s="255"/>
      <c r="DA162" s="255"/>
      <c r="DB162" s="74"/>
      <c r="DC162" s="255"/>
      <c r="DD162" s="255"/>
      <c r="DE162" s="74"/>
      <c r="DF162" s="255"/>
      <c r="DG162" s="255"/>
      <c r="DH162" s="74"/>
      <c r="DI162" s="255"/>
      <c r="DJ162" s="255"/>
      <c r="DK162" s="74"/>
      <c r="DL162" s="255"/>
      <c r="DM162" s="255"/>
      <c r="DN162" s="74"/>
      <c r="DO162" s="255"/>
      <c r="DP162" s="255"/>
      <c r="DQ162" s="74"/>
      <c r="DR162" s="255"/>
      <c r="DS162" s="255"/>
      <c r="DT162" s="74"/>
      <c r="DU162" s="255"/>
      <c r="DV162" s="255"/>
      <c r="DW162" s="74"/>
      <c r="DX162" s="255"/>
      <c r="DY162" s="255"/>
      <c r="DZ162" s="74"/>
      <c r="EA162" s="255"/>
      <c r="EB162" s="255"/>
      <c r="EC162" s="74"/>
      <c r="ED162" s="255"/>
      <c r="EE162" s="255"/>
      <c r="EF162" s="74"/>
      <c r="EG162" s="255"/>
      <c r="EH162" s="255"/>
      <c r="EI162" s="74"/>
      <c r="EJ162" s="255"/>
      <c r="EK162" s="255"/>
      <c r="EL162" s="74"/>
      <c r="EM162" s="255"/>
      <c r="EN162" s="255"/>
      <c r="EO162" s="74"/>
      <c r="EP162" s="255"/>
      <c r="EQ162" s="255"/>
      <c r="ER162" s="74"/>
    </row>
    <row r="163" spans="1:148" s="31" customFormat="1" ht="15.75" x14ac:dyDescent="0.25">
      <c r="A163" s="43" t="s">
        <v>391</v>
      </c>
      <c r="B163" s="94">
        <f t="shared" si="1351"/>
        <v>10000</v>
      </c>
      <c r="C163" s="94">
        <f t="shared" si="1352"/>
        <v>0</v>
      </c>
      <c r="D163" s="78"/>
      <c r="E163" s="94"/>
      <c r="F163" s="94"/>
      <c r="G163" s="94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74"/>
      <c r="W163" s="110"/>
      <c r="X163" s="110"/>
      <c r="Y163" s="74"/>
      <c r="Z163" s="110"/>
      <c r="AA163" s="110"/>
      <c r="AB163" s="74"/>
      <c r="AC163" s="110"/>
      <c r="AD163" s="110"/>
      <c r="AE163" s="74"/>
      <c r="AF163" s="113"/>
      <c r="AG163" s="113"/>
      <c r="AH163" s="113"/>
      <c r="AI163" s="113"/>
      <c r="AJ163" s="113"/>
      <c r="AK163" s="113"/>
      <c r="AL163" s="113"/>
      <c r="AM163" s="113"/>
      <c r="AN163" s="113"/>
      <c r="AO163" s="110"/>
      <c r="AP163" s="110"/>
      <c r="AQ163" s="74"/>
      <c r="AR163" s="110"/>
      <c r="AS163" s="110"/>
      <c r="AT163" s="74"/>
      <c r="AU163" s="110"/>
      <c r="AV163" s="110"/>
      <c r="AW163" s="74"/>
      <c r="AX163" s="110"/>
      <c r="AY163" s="110"/>
      <c r="AZ163" s="74"/>
      <c r="BA163" s="110"/>
      <c r="BB163" s="110"/>
      <c r="BC163" s="74"/>
      <c r="BD163" s="110"/>
      <c r="BE163" s="110"/>
      <c r="BF163" s="74"/>
      <c r="BG163" s="110"/>
      <c r="BH163" s="110"/>
      <c r="BI163" s="74"/>
      <c r="BJ163" s="110"/>
      <c r="BK163" s="110"/>
      <c r="BL163" s="74"/>
      <c r="BM163" s="110"/>
      <c r="BN163" s="110"/>
      <c r="BO163" s="74"/>
      <c r="BP163" s="110"/>
      <c r="BQ163" s="110"/>
      <c r="BR163" s="74"/>
      <c r="BS163" s="74">
        <v>10000</v>
      </c>
      <c r="BT163" s="113"/>
      <c r="BU163" s="74">
        <f t="shared" si="1605"/>
        <v>0</v>
      </c>
      <c r="BV163" s="74"/>
      <c r="BW163" s="113"/>
      <c r="BX163" s="74"/>
      <c r="BY163" s="113"/>
      <c r="BZ163" s="113"/>
      <c r="CA163" s="113"/>
      <c r="CB163" s="113"/>
      <c r="CC163" s="113"/>
      <c r="CD163" s="113"/>
      <c r="CE163" s="113"/>
      <c r="CF163" s="113"/>
      <c r="CG163" s="113"/>
      <c r="CH163" s="74"/>
      <c r="CI163" s="113"/>
      <c r="CJ163" s="74"/>
      <c r="CK163" s="74"/>
      <c r="CL163" s="113"/>
      <c r="CM163" s="74"/>
      <c r="CN163" s="110"/>
      <c r="CO163" s="110"/>
      <c r="CP163" s="74"/>
      <c r="CQ163" s="110"/>
      <c r="CR163" s="110"/>
      <c r="CS163" s="74"/>
      <c r="CT163" s="110"/>
      <c r="CU163" s="110"/>
      <c r="CV163" s="74"/>
      <c r="CW163" s="110"/>
      <c r="CX163" s="110"/>
      <c r="CY163" s="74"/>
      <c r="CZ163" s="110"/>
      <c r="DA163" s="110"/>
      <c r="DB163" s="74"/>
      <c r="DC163" s="110"/>
      <c r="DD163" s="110"/>
      <c r="DE163" s="74"/>
      <c r="DF163" s="110"/>
      <c r="DG163" s="110"/>
      <c r="DH163" s="74"/>
      <c r="DI163" s="110"/>
      <c r="DJ163" s="110"/>
      <c r="DK163" s="74"/>
      <c r="DL163" s="110"/>
      <c r="DM163" s="110"/>
      <c r="DN163" s="74"/>
      <c r="DO163" s="110"/>
      <c r="DP163" s="110"/>
      <c r="DQ163" s="74"/>
      <c r="DR163" s="110"/>
      <c r="DS163" s="110"/>
      <c r="DT163" s="74"/>
      <c r="DU163" s="110"/>
      <c r="DV163" s="110"/>
      <c r="DW163" s="74"/>
      <c r="DX163" s="110"/>
      <c r="DY163" s="110"/>
      <c r="DZ163" s="74"/>
      <c r="EA163" s="110"/>
      <c r="EB163" s="110"/>
      <c r="EC163" s="74"/>
      <c r="ED163" s="110"/>
      <c r="EE163" s="110"/>
      <c r="EF163" s="74"/>
      <c r="EG163" s="110"/>
      <c r="EH163" s="110"/>
      <c r="EI163" s="74"/>
      <c r="EJ163" s="110"/>
      <c r="EK163" s="110"/>
      <c r="EL163" s="74"/>
      <c r="EM163" s="110"/>
      <c r="EN163" s="110"/>
      <c r="EO163" s="74"/>
      <c r="EP163" s="110"/>
      <c r="EQ163" s="110"/>
      <c r="ER163" s="74"/>
    </row>
    <row r="164" spans="1:148" s="31" customFormat="1" ht="15.75" x14ac:dyDescent="0.25">
      <c r="A164" s="146" t="s">
        <v>653</v>
      </c>
      <c r="B164" s="94">
        <f t="shared" si="1351"/>
        <v>6960</v>
      </c>
      <c r="C164" s="94">
        <f t="shared" si="1352"/>
        <v>6960</v>
      </c>
      <c r="D164" s="78">
        <f t="shared" si="46"/>
        <v>100</v>
      </c>
      <c r="E164" s="94"/>
      <c r="F164" s="94"/>
      <c r="G164" s="94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74"/>
      <c r="W164" s="110"/>
      <c r="X164" s="110"/>
      <c r="Y164" s="74"/>
      <c r="Z164" s="110"/>
      <c r="AA164" s="110"/>
      <c r="AB164" s="74"/>
      <c r="AC164" s="110"/>
      <c r="AD164" s="110"/>
      <c r="AE164" s="74"/>
      <c r="AF164" s="113"/>
      <c r="AG164" s="113"/>
      <c r="AH164" s="113"/>
      <c r="AI164" s="113"/>
      <c r="AJ164" s="113"/>
      <c r="AK164" s="113"/>
      <c r="AL164" s="113"/>
      <c r="AM164" s="113"/>
      <c r="AN164" s="113"/>
      <c r="AO164" s="110"/>
      <c r="AP164" s="110"/>
      <c r="AQ164" s="74"/>
      <c r="AR164" s="110"/>
      <c r="AS164" s="110"/>
      <c r="AT164" s="74"/>
      <c r="AU164" s="110"/>
      <c r="AV164" s="110"/>
      <c r="AW164" s="74"/>
      <c r="AX164" s="110"/>
      <c r="AY164" s="110"/>
      <c r="AZ164" s="74"/>
      <c r="BA164" s="110"/>
      <c r="BB164" s="110"/>
      <c r="BC164" s="74"/>
      <c r="BD164" s="110"/>
      <c r="BE164" s="110"/>
      <c r="BF164" s="74"/>
      <c r="BG164" s="110"/>
      <c r="BH164" s="110"/>
      <c r="BI164" s="74"/>
      <c r="BJ164" s="110"/>
      <c r="BK164" s="110"/>
      <c r="BL164" s="74"/>
      <c r="BM164" s="110"/>
      <c r="BN164" s="110"/>
      <c r="BO164" s="74"/>
      <c r="BP164" s="110"/>
      <c r="BQ164" s="110"/>
      <c r="BR164" s="74"/>
      <c r="BS164" s="74"/>
      <c r="BT164" s="113"/>
      <c r="BU164" s="74"/>
      <c r="BV164" s="74"/>
      <c r="BW164" s="113"/>
      <c r="BX164" s="74"/>
      <c r="BY164" s="113"/>
      <c r="BZ164" s="113"/>
      <c r="CA164" s="113"/>
      <c r="CB164" s="113"/>
      <c r="CC164" s="113"/>
      <c r="CD164" s="113"/>
      <c r="CE164" s="113"/>
      <c r="CF164" s="113"/>
      <c r="CG164" s="113"/>
      <c r="CH164" s="74"/>
      <c r="CI164" s="113"/>
      <c r="CJ164" s="74"/>
      <c r="CK164" s="74"/>
      <c r="CL164" s="113"/>
      <c r="CM164" s="74"/>
      <c r="CN164" s="110"/>
      <c r="CO164" s="110"/>
      <c r="CP164" s="74"/>
      <c r="CQ164" s="110"/>
      <c r="CR164" s="110"/>
      <c r="CS164" s="74"/>
      <c r="CT164" s="110"/>
      <c r="CU164" s="110"/>
      <c r="CV164" s="74"/>
      <c r="CW164" s="110"/>
      <c r="CX164" s="110"/>
      <c r="CY164" s="74"/>
      <c r="CZ164" s="255">
        <v>6960</v>
      </c>
      <c r="DA164" s="255">
        <v>6960</v>
      </c>
      <c r="DB164" s="74">
        <f t="shared" si="1615"/>
        <v>100</v>
      </c>
      <c r="DC164" s="110"/>
      <c r="DD164" s="110"/>
      <c r="DE164" s="74"/>
      <c r="DF164" s="110"/>
      <c r="DG164" s="110"/>
      <c r="DH164" s="74"/>
      <c r="DI164" s="110"/>
      <c r="DJ164" s="110"/>
      <c r="DK164" s="74"/>
      <c r="DL164" s="110"/>
      <c r="DM164" s="110"/>
      <c r="DN164" s="74"/>
      <c r="DO164" s="110"/>
      <c r="DP164" s="110"/>
      <c r="DQ164" s="74"/>
      <c r="DR164" s="110"/>
      <c r="DS164" s="110"/>
      <c r="DT164" s="74"/>
      <c r="DU164" s="110"/>
      <c r="DV164" s="110"/>
      <c r="DW164" s="74"/>
      <c r="DX164" s="110"/>
      <c r="DY164" s="110"/>
      <c r="DZ164" s="74"/>
      <c r="EA164" s="110"/>
      <c r="EB164" s="110"/>
      <c r="EC164" s="74"/>
      <c r="ED164" s="110"/>
      <c r="EE164" s="110"/>
      <c r="EF164" s="74"/>
      <c r="EG164" s="110"/>
      <c r="EH164" s="110"/>
      <c r="EI164" s="74"/>
      <c r="EJ164" s="110"/>
      <c r="EK164" s="110"/>
      <c r="EL164" s="74"/>
      <c r="EM164" s="110"/>
      <c r="EN164" s="110"/>
      <c r="EO164" s="74"/>
      <c r="EP164" s="110"/>
      <c r="EQ164" s="110"/>
      <c r="ER164" s="74"/>
    </row>
    <row r="165" spans="1:148" s="31" customFormat="1" ht="15.75" x14ac:dyDescent="0.25">
      <c r="A165" s="43" t="s">
        <v>392</v>
      </c>
      <c r="B165" s="94">
        <f t="shared" si="1351"/>
        <v>0</v>
      </c>
      <c r="C165" s="94">
        <f t="shared" si="1352"/>
        <v>0</v>
      </c>
      <c r="D165" s="94"/>
      <c r="E165" s="94"/>
      <c r="F165" s="94"/>
      <c r="G165" s="94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74"/>
      <c r="W165" s="110"/>
      <c r="X165" s="110"/>
      <c r="Y165" s="74"/>
      <c r="Z165" s="110"/>
      <c r="AA165" s="110"/>
      <c r="AB165" s="74"/>
      <c r="AC165" s="110"/>
      <c r="AD165" s="110"/>
      <c r="AE165" s="74"/>
      <c r="AF165" s="113"/>
      <c r="AG165" s="113"/>
      <c r="AH165" s="113"/>
      <c r="AI165" s="113"/>
      <c r="AJ165" s="113"/>
      <c r="AK165" s="113"/>
      <c r="AL165" s="113"/>
      <c r="AM165" s="113"/>
      <c r="AN165" s="113"/>
      <c r="AO165" s="110"/>
      <c r="AP165" s="110"/>
      <c r="AQ165" s="74"/>
      <c r="AR165" s="110"/>
      <c r="AS165" s="110"/>
      <c r="AT165" s="74"/>
      <c r="AU165" s="110"/>
      <c r="AV165" s="110"/>
      <c r="AW165" s="74"/>
      <c r="AX165" s="110"/>
      <c r="AY165" s="110"/>
      <c r="AZ165" s="74"/>
      <c r="BA165" s="110"/>
      <c r="BB165" s="110"/>
      <c r="BC165" s="74"/>
      <c r="BD165" s="110"/>
      <c r="BE165" s="110"/>
      <c r="BF165" s="74"/>
      <c r="BG165" s="110"/>
      <c r="BH165" s="110"/>
      <c r="BI165" s="74"/>
      <c r="BJ165" s="110"/>
      <c r="BK165" s="110"/>
      <c r="BL165" s="74"/>
      <c r="BM165" s="110"/>
      <c r="BN165" s="110"/>
      <c r="BO165" s="74"/>
      <c r="BP165" s="110"/>
      <c r="BQ165" s="110"/>
      <c r="BR165" s="74"/>
      <c r="BS165" s="113"/>
      <c r="BT165" s="113"/>
      <c r="BU165" s="74"/>
      <c r="BV165" s="113"/>
      <c r="BW165" s="113"/>
      <c r="BX165" s="74"/>
      <c r="BY165" s="113"/>
      <c r="BZ165" s="113"/>
      <c r="CA165" s="113"/>
      <c r="CB165" s="113"/>
      <c r="CC165" s="113"/>
      <c r="CD165" s="113"/>
      <c r="CE165" s="113"/>
      <c r="CF165" s="113"/>
      <c r="CG165" s="113"/>
      <c r="CH165" s="113"/>
      <c r="CI165" s="113"/>
      <c r="CJ165" s="74"/>
      <c r="CK165" s="113"/>
      <c r="CL165" s="113"/>
      <c r="CM165" s="74"/>
      <c r="CN165" s="110"/>
      <c r="CO165" s="110"/>
      <c r="CP165" s="74"/>
      <c r="CQ165" s="110"/>
      <c r="CR165" s="110"/>
      <c r="CS165" s="74"/>
      <c r="CT165" s="110"/>
      <c r="CU165" s="110"/>
      <c r="CV165" s="74"/>
      <c r="CW165" s="110"/>
      <c r="CX165" s="110"/>
      <c r="CY165" s="74"/>
      <c r="CZ165" s="110"/>
      <c r="DA165" s="110"/>
      <c r="DB165" s="74"/>
      <c r="DC165" s="110"/>
      <c r="DD165" s="110"/>
      <c r="DE165" s="74"/>
      <c r="DF165" s="110"/>
      <c r="DG165" s="110"/>
      <c r="DH165" s="74"/>
      <c r="DI165" s="110"/>
      <c r="DJ165" s="110"/>
      <c r="DK165" s="74"/>
      <c r="DL165" s="110"/>
      <c r="DM165" s="110"/>
      <c r="DN165" s="74"/>
      <c r="DO165" s="110"/>
      <c r="DP165" s="110"/>
      <c r="DQ165" s="74"/>
      <c r="DR165" s="110"/>
      <c r="DS165" s="110"/>
      <c r="DT165" s="74"/>
      <c r="DU165" s="110"/>
      <c r="DV165" s="110"/>
      <c r="DW165" s="74"/>
      <c r="DX165" s="110"/>
      <c r="DY165" s="110"/>
      <c r="DZ165" s="74"/>
      <c r="EA165" s="110"/>
      <c r="EB165" s="110"/>
      <c r="EC165" s="74"/>
      <c r="ED165" s="110"/>
      <c r="EE165" s="110"/>
      <c r="EF165" s="74"/>
      <c r="EG165" s="110"/>
      <c r="EH165" s="110"/>
      <c r="EI165" s="74"/>
      <c r="EJ165" s="110"/>
      <c r="EK165" s="110"/>
      <c r="EL165" s="74"/>
      <c r="EM165" s="110"/>
      <c r="EN165" s="110"/>
      <c r="EO165" s="74"/>
      <c r="EP165" s="110"/>
      <c r="EQ165" s="110"/>
      <c r="ER165" s="74"/>
    </row>
    <row r="166" spans="1:148" s="32" customFormat="1" ht="31.5" x14ac:dyDescent="0.25">
      <c r="A166" s="148" t="s">
        <v>390</v>
      </c>
      <c r="B166" s="103">
        <f t="shared" si="1351"/>
        <v>208705.7</v>
      </c>
      <c r="C166" s="103">
        <f t="shared" si="1352"/>
        <v>72926.176819999993</v>
      </c>
      <c r="D166" s="92">
        <f t="shared" ref="D166" si="1630">C166/B166*100</f>
        <v>34.9421107425432</v>
      </c>
      <c r="E166" s="92">
        <f t="shared" ref="E166:AJ166" si="1631">E167+E168+E169</f>
        <v>0</v>
      </c>
      <c r="F166" s="92">
        <f t="shared" si="1631"/>
        <v>0</v>
      </c>
      <c r="G166" s="92"/>
      <c r="H166" s="92">
        <f t="shared" si="1631"/>
        <v>0</v>
      </c>
      <c r="I166" s="92">
        <f t="shared" si="1631"/>
        <v>0</v>
      </c>
      <c r="J166" s="92">
        <f t="shared" si="1631"/>
        <v>0</v>
      </c>
      <c r="K166" s="92">
        <f t="shared" si="1631"/>
        <v>0</v>
      </c>
      <c r="L166" s="92">
        <f t="shared" si="1631"/>
        <v>0</v>
      </c>
      <c r="M166" s="92">
        <f t="shared" si="1631"/>
        <v>0</v>
      </c>
      <c r="N166" s="92">
        <f t="shared" si="1631"/>
        <v>50000</v>
      </c>
      <c r="O166" s="92">
        <f t="shared" si="1631"/>
        <v>50000</v>
      </c>
      <c r="P166" s="103">
        <f t="shared" ref="P166" si="1632">O166/N166*100</f>
        <v>100</v>
      </c>
      <c r="Q166" s="92">
        <f t="shared" si="1631"/>
        <v>1721.3</v>
      </c>
      <c r="R166" s="92">
        <f t="shared" si="1631"/>
        <v>1316.5</v>
      </c>
      <c r="S166" s="91">
        <f t="shared" si="185"/>
        <v>76.482890838319875</v>
      </c>
      <c r="T166" s="92">
        <f t="shared" si="1631"/>
        <v>331.8</v>
      </c>
      <c r="U166" s="92">
        <f t="shared" si="1631"/>
        <v>296.83999999999997</v>
      </c>
      <c r="V166" s="91">
        <f t="shared" si="1400"/>
        <v>89.463532248342361</v>
      </c>
      <c r="W166" s="92">
        <f t="shared" ref="W166:X166" si="1633">W167+W168+W169</f>
        <v>1260.5999999999999</v>
      </c>
      <c r="X166" s="92">
        <f t="shared" si="1633"/>
        <v>946.67444999999998</v>
      </c>
      <c r="Y166" s="91">
        <f t="shared" ref="Y166:Y167" si="1634">X166/W166*100</f>
        <v>75.097132317943831</v>
      </c>
      <c r="Z166" s="92">
        <f t="shared" ref="Z166:AA166" si="1635">Z167+Z168+Z169</f>
        <v>612</v>
      </c>
      <c r="AA166" s="92">
        <f t="shared" si="1635"/>
        <v>593.56669999999997</v>
      </c>
      <c r="AB166" s="91">
        <f t="shared" ref="AB166:AB167" si="1636">AA166/Z166*100</f>
        <v>96.988022875816995</v>
      </c>
      <c r="AC166" s="92">
        <f t="shared" ref="AC166:AD166" si="1637">AC167+AC168+AC169</f>
        <v>0</v>
      </c>
      <c r="AD166" s="92">
        <f t="shared" si="1637"/>
        <v>0</v>
      </c>
      <c r="AE166" s="91"/>
      <c r="AF166" s="92">
        <f t="shared" si="1631"/>
        <v>0</v>
      </c>
      <c r="AG166" s="92">
        <f t="shared" si="1631"/>
        <v>0</v>
      </c>
      <c r="AH166" s="92">
        <f t="shared" si="1631"/>
        <v>0</v>
      </c>
      <c r="AI166" s="92">
        <f t="shared" si="1631"/>
        <v>0</v>
      </c>
      <c r="AJ166" s="92">
        <f t="shared" si="1631"/>
        <v>0</v>
      </c>
      <c r="AK166" s="92">
        <f t="shared" ref="AK166:AM166" si="1638">AK167+AK168+AK169</f>
        <v>0</v>
      </c>
      <c r="AL166" s="92">
        <f t="shared" si="1638"/>
        <v>0</v>
      </c>
      <c r="AM166" s="92">
        <f t="shared" si="1638"/>
        <v>0</v>
      </c>
      <c r="AN166" s="91"/>
      <c r="AO166" s="92">
        <f t="shared" ref="AO166:AP166" si="1639">AO167+AO168+AO169</f>
        <v>1300</v>
      </c>
      <c r="AP166" s="92">
        <f t="shared" si="1639"/>
        <v>1300</v>
      </c>
      <c r="AQ166" s="91">
        <f t="shared" ref="AQ166:AQ167" si="1640">AP166/AO166*100</f>
        <v>100</v>
      </c>
      <c r="AR166" s="92">
        <f t="shared" ref="AR166:AS166" si="1641">AR167+AR168+AR169</f>
        <v>0</v>
      </c>
      <c r="AS166" s="92">
        <f t="shared" si="1641"/>
        <v>0</v>
      </c>
      <c r="AT166" s="91"/>
      <c r="AU166" s="92">
        <f t="shared" ref="AU166:AV166" si="1642">AU167+AU168+AU169</f>
        <v>0</v>
      </c>
      <c r="AV166" s="92">
        <f t="shared" si="1642"/>
        <v>0</v>
      </c>
      <c r="AW166" s="91"/>
      <c r="AX166" s="92">
        <f t="shared" ref="AX166:AY166" si="1643">AX167+AX168+AX169</f>
        <v>0</v>
      </c>
      <c r="AY166" s="92">
        <f t="shared" si="1643"/>
        <v>0</v>
      </c>
      <c r="AZ166" s="91"/>
      <c r="BA166" s="92">
        <f t="shared" ref="BA166:BB166" si="1644">BA167+BA168+BA169</f>
        <v>0</v>
      </c>
      <c r="BB166" s="92">
        <f t="shared" si="1644"/>
        <v>0</v>
      </c>
      <c r="BC166" s="91"/>
      <c r="BD166" s="92">
        <f t="shared" ref="BD166:BE166" si="1645">BD167+BD168+BD169</f>
        <v>0</v>
      </c>
      <c r="BE166" s="92">
        <f t="shared" si="1645"/>
        <v>0</v>
      </c>
      <c r="BF166" s="91"/>
      <c r="BG166" s="92">
        <f t="shared" ref="BG166:BH166" si="1646">BG167+BG168+BG169</f>
        <v>0</v>
      </c>
      <c r="BH166" s="92">
        <f t="shared" si="1646"/>
        <v>0</v>
      </c>
      <c r="BI166" s="91"/>
      <c r="BJ166" s="92">
        <f t="shared" ref="BJ166:BK166" si="1647">BJ167+BJ168+BJ169</f>
        <v>0</v>
      </c>
      <c r="BK166" s="92">
        <f t="shared" si="1647"/>
        <v>0</v>
      </c>
      <c r="BL166" s="91"/>
      <c r="BM166" s="92">
        <f t="shared" ref="BM166:BN166" si="1648">BM167+BM168+BM169</f>
        <v>0</v>
      </c>
      <c r="BN166" s="92">
        <f t="shared" si="1648"/>
        <v>0</v>
      </c>
      <c r="BO166" s="91"/>
      <c r="BP166" s="92">
        <f t="shared" ref="BP166:BQ166" si="1649">BP167+BP168+BP169</f>
        <v>0</v>
      </c>
      <c r="BQ166" s="92">
        <f t="shared" si="1649"/>
        <v>0</v>
      </c>
      <c r="BR166" s="91"/>
      <c r="BS166" s="92">
        <f t="shared" ref="BS166:BT166" si="1650">BS167+BS168+BS169</f>
        <v>0</v>
      </c>
      <c r="BT166" s="92">
        <f t="shared" si="1650"/>
        <v>0</v>
      </c>
      <c r="BU166" s="91"/>
      <c r="BV166" s="92">
        <f t="shared" ref="BV166:BW166" si="1651">BV167+BV168+BV169</f>
        <v>88500</v>
      </c>
      <c r="BW166" s="92">
        <f t="shared" si="1651"/>
        <v>3492.5956699999997</v>
      </c>
      <c r="BX166" s="91">
        <f t="shared" ref="BX166:BX167" si="1652">BW166/BV166*100</f>
        <v>3.9464357853107339</v>
      </c>
      <c r="BY166" s="92">
        <f t="shared" ref="BY166:CI166" si="1653">BY167+BY168+BY169</f>
        <v>0</v>
      </c>
      <c r="BZ166" s="92">
        <f t="shared" si="1653"/>
        <v>0</v>
      </c>
      <c r="CA166" s="92">
        <f t="shared" si="1653"/>
        <v>0</v>
      </c>
      <c r="CB166" s="92">
        <f t="shared" si="1653"/>
        <v>0</v>
      </c>
      <c r="CC166" s="92">
        <f t="shared" si="1653"/>
        <v>0</v>
      </c>
      <c r="CD166" s="92">
        <f t="shared" si="1653"/>
        <v>0</v>
      </c>
      <c r="CE166" s="92">
        <f t="shared" si="1653"/>
        <v>0</v>
      </c>
      <c r="CF166" s="92">
        <f t="shared" si="1653"/>
        <v>0</v>
      </c>
      <c r="CG166" s="92">
        <f t="shared" si="1653"/>
        <v>0</v>
      </c>
      <c r="CH166" s="92">
        <f t="shared" si="1653"/>
        <v>0</v>
      </c>
      <c r="CI166" s="92">
        <f t="shared" si="1653"/>
        <v>0</v>
      </c>
      <c r="CJ166" s="91"/>
      <c r="CK166" s="92">
        <f t="shared" ref="CK166:CL166" si="1654">CK167+CK168+CK169</f>
        <v>0</v>
      </c>
      <c r="CL166" s="92">
        <f t="shared" si="1654"/>
        <v>0</v>
      </c>
      <c r="CM166" s="91"/>
      <c r="CN166" s="92">
        <f t="shared" ref="CN166:CO166" si="1655">CN167+CN168+CN169</f>
        <v>50000</v>
      </c>
      <c r="CO166" s="92">
        <f t="shared" si="1655"/>
        <v>0</v>
      </c>
      <c r="CP166" s="91"/>
      <c r="CQ166" s="92">
        <f t="shared" ref="CQ166:CR166" si="1656">CQ167+CQ168+CQ169</f>
        <v>0</v>
      </c>
      <c r="CR166" s="92">
        <f t="shared" si="1656"/>
        <v>0</v>
      </c>
      <c r="CS166" s="91"/>
      <c r="CT166" s="92">
        <f t="shared" ref="CT166:CU166" si="1657">CT167+CT168+CT169</f>
        <v>480</v>
      </c>
      <c r="CU166" s="92">
        <f t="shared" si="1657"/>
        <v>480</v>
      </c>
      <c r="CV166" s="91">
        <f t="shared" ref="CV166:CV168" si="1658">CU166/CT166*100</f>
        <v>100</v>
      </c>
      <c r="CW166" s="92">
        <f t="shared" ref="CW166:CX166" si="1659">CW167+CW168+CW169</f>
        <v>260</v>
      </c>
      <c r="CX166" s="92">
        <f t="shared" si="1659"/>
        <v>260</v>
      </c>
      <c r="CY166" s="91">
        <f t="shared" ref="CY166:CY167" si="1660">CX166/CW166*100</f>
        <v>100</v>
      </c>
      <c r="CZ166" s="92">
        <f t="shared" ref="CZ166:DA166" si="1661">CZ167+CZ168+CZ169</f>
        <v>0</v>
      </c>
      <c r="DA166" s="92">
        <f t="shared" si="1661"/>
        <v>0</v>
      </c>
      <c r="DB166" s="91"/>
      <c r="DC166" s="92">
        <f t="shared" ref="DC166:DD166" si="1662">DC167+DC168+DC169</f>
        <v>240</v>
      </c>
      <c r="DD166" s="92">
        <f t="shared" si="1662"/>
        <v>240</v>
      </c>
      <c r="DE166" s="91">
        <f t="shared" ref="DE166:DE167" si="1663">DD166/DC166*100</f>
        <v>100</v>
      </c>
      <c r="DF166" s="92">
        <f t="shared" ref="DF166:DG166" si="1664">DF167+DF168+DF169</f>
        <v>0</v>
      </c>
      <c r="DG166" s="92">
        <f t="shared" si="1664"/>
        <v>0</v>
      </c>
      <c r="DH166" s="91"/>
      <c r="DI166" s="92">
        <f t="shared" ref="DI166:DJ166" si="1665">DI167+DI168+DI169</f>
        <v>0</v>
      </c>
      <c r="DJ166" s="92">
        <f t="shared" si="1665"/>
        <v>0</v>
      </c>
      <c r="DK166" s="91"/>
      <c r="DL166" s="92">
        <f t="shared" ref="DL166:DM166" si="1666">DL167+DL168+DL169</f>
        <v>0</v>
      </c>
      <c r="DM166" s="92">
        <f t="shared" si="1666"/>
        <v>0</v>
      </c>
      <c r="DN166" s="91"/>
      <c r="DO166" s="92">
        <f t="shared" ref="DO166:DP166" si="1667">DO167+DO168+DO169</f>
        <v>0</v>
      </c>
      <c r="DP166" s="92">
        <f t="shared" si="1667"/>
        <v>0</v>
      </c>
      <c r="DQ166" s="91"/>
      <c r="DR166" s="92">
        <f t="shared" ref="DR166:DS166" si="1668">DR167+DR168+DR169</f>
        <v>0</v>
      </c>
      <c r="DS166" s="92">
        <f t="shared" si="1668"/>
        <v>0</v>
      </c>
      <c r="DT166" s="91"/>
      <c r="DU166" s="92">
        <f t="shared" ref="DU166:DV166" si="1669">DU167+DU168+DU169</f>
        <v>14000</v>
      </c>
      <c r="DV166" s="92">
        <f t="shared" si="1669"/>
        <v>14000</v>
      </c>
      <c r="DW166" s="91">
        <f t="shared" ref="DW166" si="1670">DV166/DU166*100</f>
        <v>100</v>
      </c>
      <c r="DX166" s="92">
        <f t="shared" ref="DX166:DY166" si="1671">DX167+DX168+DX169</f>
        <v>0</v>
      </c>
      <c r="DY166" s="92">
        <f t="shared" si="1671"/>
        <v>0</v>
      </c>
      <c r="DZ166" s="91"/>
      <c r="EA166" s="92">
        <f t="shared" ref="EA166:EB166" si="1672">EA167+EA168+EA169</f>
        <v>0</v>
      </c>
      <c r="EB166" s="92">
        <f t="shared" si="1672"/>
        <v>0</v>
      </c>
      <c r="EC166" s="91"/>
      <c r="ED166" s="92">
        <f t="shared" ref="ED166:EE166" si="1673">ED167+ED168+ED169</f>
        <v>0</v>
      </c>
      <c r="EE166" s="92">
        <f t="shared" si="1673"/>
        <v>0</v>
      </c>
      <c r="EF166" s="91"/>
      <c r="EG166" s="92">
        <f t="shared" ref="EG166:EH166" si="1674">EG167+EG168+EG169</f>
        <v>0</v>
      </c>
      <c r="EH166" s="92">
        <f t="shared" si="1674"/>
        <v>0</v>
      </c>
      <c r="EI166" s="91"/>
      <c r="EJ166" s="92">
        <f t="shared" ref="EJ166:EK166" si="1675">EJ167+EJ168+EJ169</f>
        <v>0</v>
      </c>
      <c r="EK166" s="92">
        <f t="shared" si="1675"/>
        <v>0</v>
      </c>
      <c r="EL166" s="91"/>
      <c r="EM166" s="92">
        <f t="shared" ref="EM166:EN166" si="1676">EM167+EM168+EM169</f>
        <v>0</v>
      </c>
      <c r="EN166" s="92">
        <f t="shared" si="1676"/>
        <v>0</v>
      </c>
      <c r="EO166" s="91"/>
      <c r="EP166" s="92">
        <f t="shared" ref="EP166:EQ166" si="1677">EP167+EP168+EP169</f>
        <v>0</v>
      </c>
      <c r="EQ166" s="92">
        <f t="shared" si="1677"/>
        <v>0</v>
      </c>
      <c r="ER166" s="91"/>
    </row>
    <row r="167" spans="1:148" s="31" customFormat="1" ht="31.5" x14ac:dyDescent="0.25">
      <c r="A167" s="145" t="s">
        <v>336</v>
      </c>
      <c r="B167" s="94">
        <f t="shared" si="1351"/>
        <v>5925.7</v>
      </c>
      <c r="C167" s="94">
        <f t="shared" si="1352"/>
        <v>5153.58115</v>
      </c>
      <c r="D167" s="78">
        <f t="shared" si="46"/>
        <v>86.969997637409918</v>
      </c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94"/>
      <c r="Q167" s="78">
        <v>1721.3</v>
      </c>
      <c r="R167" s="78">
        <v>1316.5</v>
      </c>
      <c r="S167" s="74">
        <f t="shared" si="185"/>
        <v>76.482890838319875</v>
      </c>
      <c r="T167" s="78">
        <v>331.8</v>
      </c>
      <c r="U167" s="78">
        <v>296.83999999999997</v>
      </c>
      <c r="V167" s="74">
        <f t="shared" si="1400"/>
        <v>89.463532248342361</v>
      </c>
      <c r="W167" s="255">
        <v>1260.5999999999999</v>
      </c>
      <c r="X167" s="287">
        <v>946.67444999999998</v>
      </c>
      <c r="Y167" s="74">
        <f t="shared" si="1634"/>
        <v>75.097132317943831</v>
      </c>
      <c r="Z167" s="255">
        <v>612</v>
      </c>
      <c r="AA167" s="319">
        <v>593.56669999999997</v>
      </c>
      <c r="AB167" s="74">
        <f t="shared" si="1636"/>
        <v>96.988022875816995</v>
      </c>
      <c r="AC167" s="255"/>
      <c r="AD167" s="255"/>
      <c r="AE167" s="74"/>
      <c r="AF167" s="78"/>
      <c r="AG167" s="78"/>
      <c r="AH167" s="74"/>
      <c r="AI167" s="78"/>
      <c r="AJ167" s="78"/>
      <c r="AK167" s="74"/>
      <c r="AL167" s="78"/>
      <c r="AM167" s="78"/>
      <c r="AN167" s="74"/>
      <c r="AO167" s="255">
        <v>1300</v>
      </c>
      <c r="AP167" s="255">
        <v>1300</v>
      </c>
      <c r="AQ167" s="74">
        <f t="shared" si="1640"/>
        <v>100</v>
      </c>
      <c r="AR167" s="255"/>
      <c r="AS167" s="255"/>
      <c r="AT167" s="74"/>
      <c r="AU167" s="255"/>
      <c r="AV167" s="255"/>
      <c r="AW167" s="74"/>
      <c r="AX167" s="255"/>
      <c r="AY167" s="255"/>
      <c r="AZ167" s="74"/>
      <c r="BA167" s="255"/>
      <c r="BB167" s="255"/>
      <c r="BC167" s="74"/>
      <c r="BD167" s="255"/>
      <c r="BE167" s="255"/>
      <c r="BF167" s="74"/>
      <c r="BG167" s="255"/>
      <c r="BH167" s="255"/>
      <c r="BI167" s="74"/>
      <c r="BJ167" s="255"/>
      <c r="BK167" s="255"/>
      <c r="BL167" s="74"/>
      <c r="BM167" s="255"/>
      <c r="BN167" s="255"/>
      <c r="BO167" s="74"/>
      <c r="BP167" s="255"/>
      <c r="BQ167" s="255"/>
      <c r="BR167" s="74"/>
      <c r="BS167" s="78"/>
      <c r="BT167" s="78"/>
      <c r="BU167" s="74"/>
      <c r="BV167" s="78"/>
      <c r="BW167" s="78"/>
      <c r="BX167" s="74"/>
      <c r="BY167" s="78"/>
      <c r="BZ167" s="78"/>
      <c r="CA167" s="74"/>
      <c r="CB167" s="78"/>
      <c r="CC167" s="78"/>
      <c r="CD167" s="74"/>
      <c r="CE167" s="78"/>
      <c r="CF167" s="78"/>
      <c r="CG167" s="74"/>
      <c r="CH167" s="78"/>
      <c r="CI167" s="78"/>
      <c r="CJ167" s="74"/>
      <c r="CK167" s="78"/>
      <c r="CL167" s="78"/>
      <c r="CM167" s="74"/>
      <c r="CN167" s="255"/>
      <c r="CO167" s="322"/>
      <c r="CP167" s="74"/>
      <c r="CQ167" s="255"/>
      <c r="CR167" s="322"/>
      <c r="CS167" s="74"/>
      <c r="CT167" s="255">
        <v>200</v>
      </c>
      <c r="CU167" s="255">
        <v>200</v>
      </c>
      <c r="CV167" s="74">
        <f t="shared" si="1658"/>
        <v>100</v>
      </c>
      <c r="CW167" s="255">
        <v>260</v>
      </c>
      <c r="CX167" s="255">
        <v>260</v>
      </c>
      <c r="CY167" s="74">
        <f t="shared" si="1660"/>
        <v>100</v>
      </c>
      <c r="CZ167" s="255"/>
      <c r="DA167" s="255"/>
      <c r="DB167" s="74"/>
      <c r="DC167" s="255">
        <v>240</v>
      </c>
      <c r="DD167" s="255">
        <v>240</v>
      </c>
      <c r="DE167" s="74">
        <f t="shared" si="1663"/>
        <v>100</v>
      </c>
      <c r="DF167" s="255"/>
      <c r="DG167" s="255"/>
      <c r="DH167" s="74"/>
      <c r="DI167" s="255"/>
      <c r="DJ167" s="255"/>
      <c r="DK167" s="74"/>
      <c r="DL167" s="255"/>
      <c r="DM167" s="255"/>
      <c r="DN167" s="74"/>
      <c r="DO167" s="255"/>
      <c r="DP167" s="255"/>
      <c r="DQ167" s="74"/>
      <c r="DR167" s="255"/>
      <c r="DS167" s="255"/>
      <c r="DT167" s="74"/>
      <c r="DU167" s="255"/>
      <c r="DV167" s="255"/>
      <c r="DW167" s="74"/>
      <c r="DX167" s="255"/>
      <c r="DY167" s="255"/>
      <c r="DZ167" s="74"/>
      <c r="EA167" s="255"/>
      <c r="EB167" s="255"/>
      <c r="EC167" s="74"/>
      <c r="ED167" s="255"/>
      <c r="EE167" s="255"/>
      <c r="EF167" s="74"/>
      <c r="EG167" s="255"/>
      <c r="EH167" s="255"/>
      <c r="EI167" s="74"/>
      <c r="EJ167" s="255"/>
      <c r="EK167" s="255"/>
      <c r="EL167" s="74"/>
      <c r="EM167" s="255"/>
      <c r="EN167" s="255"/>
      <c r="EO167" s="74"/>
      <c r="EP167" s="255"/>
      <c r="EQ167" s="255"/>
      <c r="ER167" s="74"/>
    </row>
    <row r="168" spans="1:148" s="31" customFormat="1" ht="15.75" x14ac:dyDescent="0.25">
      <c r="A168" s="43" t="s">
        <v>388</v>
      </c>
      <c r="B168" s="94">
        <f t="shared" si="1351"/>
        <v>202780</v>
      </c>
      <c r="C168" s="94">
        <f t="shared" si="1352"/>
        <v>67772.59567000001</v>
      </c>
      <c r="D168" s="94">
        <f>C168/B168*100</f>
        <v>33.421735708649777</v>
      </c>
      <c r="E168" s="94"/>
      <c r="F168" s="94"/>
      <c r="G168" s="78"/>
      <c r="H168" s="94"/>
      <c r="I168" s="94"/>
      <c r="J168" s="94"/>
      <c r="K168" s="94"/>
      <c r="L168" s="113"/>
      <c r="M168" s="113"/>
      <c r="N168" s="78">
        <v>50000</v>
      </c>
      <c r="O168" s="78">
        <v>50000</v>
      </c>
      <c r="P168" s="94">
        <f>O168/N168*100</f>
        <v>100</v>
      </c>
      <c r="Q168" s="94"/>
      <c r="R168" s="113"/>
      <c r="S168" s="113"/>
      <c r="T168" s="94"/>
      <c r="U168" s="113"/>
      <c r="V168" s="74"/>
      <c r="W168" s="94"/>
      <c r="X168" s="110"/>
      <c r="Y168" s="74"/>
      <c r="Z168" s="94"/>
      <c r="AA168" s="110"/>
      <c r="AB168" s="74"/>
      <c r="AC168" s="94"/>
      <c r="AD168" s="110"/>
      <c r="AE168" s="74"/>
      <c r="AF168" s="94"/>
      <c r="AG168" s="113"/>
      <c r="AH168" s="113"/>
      <c r="AI168" s="94"/>
      <c r="AJ168" s="113"/>
      <c r="AK168" s="113"/>
      <c r="AL168" s="94"/>
      <c r="AM168" s="113"/>
      <c r="AN168" s="113"/>
      <c r="AO168" s="94"/>
      <c r="AP168" s="110"/>
      <c r="AQ168" s="74"/>
      <c r="AR168" s="94"/>
      <c r="AS168" s="110"/>
      <c r="AT168" s="74"/>
      <c r="AU168" s="94"/>
      <c r="AV168" s="110"/>
      <c r="AW168" s="74"/>
      <c r="AX168" s="94"/>
      <c r="AY168" s="110"/>
      <c r="AZ168" s="74"/>
      <c r="BA168" s="94"/>
      <c r="BB168" s="110"/>
      <c r="BC168" s="74"/>
      <c r="BD168" s="94"/>
      <c r="BE168" s="110"/>
      <c r="BF168" s="74"/>
      <c r="BG168" s="94"/>
      <c r="BH168" s="110"/>
      <c r="BI168" s="74"/>
      <c r="BJ168" s="94"/>
      <c r="BK168" s="110"/>
      <c r="BL168" s="74"/>
      <c r="BM168" s="94"/>
      <c r="BN168" s="110"/>
      <c r="BO168" s="74"/>
      <c r="BP168" s="94"/>
      <c r="BQ168" s="110"/>
      <c r="BR168" s="74"/>
      <c r="BS168" s="94"/>
      <c r="BT168" s="113"/>
      <c r="BU168" s="74"/>
      <c r="BV168" s="94">
        <v>88500</v>
      </c>
      <c r="BW168" s="94">
        <v>3492.5956699999997</v>
      </c>
      <c r="BX168" s="74">
        <f>BW168/BV168*100</f>
        <v>3.9464357853107339</v>
      </c>
      <c r="BY168" s="94"/>
      <c r="BZ168" s="113"/>
      <c r="CA168" s="113"/>
      <c r="CB168" s="94"/>
      <c r="CC168" s="113"/>
      <c r="CD168" s="113"/>
      <c r="CE168" s="94"/>
      <c r="CF168" s="113"/>
      <c r="CG168" s="113"/>
      <c r="CH168" s="94"/>
      <c r="CI168" s="113"/>
      <c r="CJ168" s="74"/>
      <c r="CK168" s="94"/>
      <c r="CL168" s="113"/>
      <c r="CM168" s="74"/>
      <c r="CN168" s="94">
        <v>50000</v>
      </c>
      <c r="CO168" s="110"/>
      <c r="CP168" s="74"/>
      <c r="CQ168" s="94"/>
      <c r="CR168" s="110"/>
      <c r="CS168" s="74"/>
      <c r="CT168" s="94">
        <v>280</v>
      </c>
      <c r="CU168" s="94">
        <v>280</v>
      </c>
      <c r="CV168" s="74">
        <f t="shared" si="1658"/>
        <v>100</v>
      </c>
      <c r="CW168" s="94"/>
      <c r="CX168" s="110"/>
      <c r="CY168" s="74"/>
      <c r="CZ168" s="94"/>
      <c r="DA168" s="110"/>
      <c r="DB168" s="74"/>
      <c r="DC168" s="94"/>
      <c r="DD168" s="110"/>
      <c r="DE168" s="74"/>
      <c r="DF168" s="94"/>
      <c r="DG168" s="110"/>
      <c r="DH168" s="74"/>
      <c r="DI168" s="94"/>
      <c r="DJ168" s="110"/>
      <c r="DK168" s="74"/>
      <c r="DL168" s="94"/>
      <c r="DM168" s="110"/>
      <c r="DN168" s="74"/>
      <c r="DO168" s="94"/>
      <c r="DP168" s="110"/>
      <c r="DQ168" s="74"/>
      <c r="DR168" s="94"/>
      <c r="DS168" s="110"/>
      <c r="DT168" s="74"/>
      <c r="DU168" s="94">
        <v>14000</v>
      </c>
      <c r="DV168" s="94">
        <v>14000</v>
      </c>
      <c r="DW168" s="74">
        <f>DV168/DU168*100</f>
        <v>100</v>
      </c>
      <c r="DX168" s="94"/>
      <c r="DY168" s="94"/>
      <c r="DZ168" s="74"/>
      <c r="EA168" s="94"/>
      <c r="EB168" s="94"/>
      <c r="EC168" s="74"/>
      <c r="ED168" s="94"/>
      <c r="EE168" s="94"/>
      <c r="EF168" s="74"/>
      <c r="EG168" s="94"/>
      <c r="EH168" s="94"/>
      <c r="EI168" s="74"/>
      <c r="EJ168" s="94"/>
      <c r="EK168" s="94"/>
      <c r="EL168" s="74"/>
      <c r="EM168" s="94"/>
      <c r="EN168" s="94"/>
      <c r="EO168" s="74"/>
      <c r="EP168" s="94"/>
      <c r="EQ168" s="94"/>
      <c r="ER168" s="74"/>
    </row>
    <row r="169" spans="1:148" s="31" customFormat="1" ht="15.75" x14ac:dyDescent="0.25">
      <c r="A169" s="43" t="s">
        <v>389</v>
      </c>
      <c r="B169" s="94">
        <f t="shared" si="1351"/>
        <v>0</v>
      </c>
      <c r="C169" s="94">
        <f t="shared" si="1352"/>
        <v>0</v>
      </c>
      <c r="D169" s="94"/>
      <c r="E169" s="94"/>
      <c r="F169" s="94"/>
      <c r="G169" s="78"/>
      <c r="H169" s="94"/>
      <c r="I169" s="94"/>
      <c r="J169" s="94"/>
      <c r="K169" s="94"/>
      <c r="L169" s="113"/>
      <c r="M169" s="113"/>
      <c r="N169" s="94"/>
      <c r="O169" s="113"/>
      <c r="P169" s="113"/>
      <c r="Q169" s="94"/>
      <c r="R169" s="113"/>
      <c r="S169" s="113"/>
      <c r="T169" s="94"/>
      <c r="U169" s="113"/>
      <c r="V169" s="74"/>
      <c r="W169" s="94"/>
      <c r="X169" s="110"/>
      <c r="Y169" s="74"/>
      <c r="Z169" s="94"/>
      <c r="AA169" s="110"/>
      <c r="AB169" s="74"/>
      <c r="AC169" s="94"/>
      <c r="AD169" s="110"/>
      <c r="AE169" s="74"/>
      <c r="AF169" s="94"/>
      <c r="AG169" s="113"/>
      <c r="AH169" s="113"/>
      <c r="AI169" s="94"/>
      <c r="AJ169" s="113"/>
      <c r="AK169" s="113"/>
      <c r="AL169" s="94"/>
      <c r="AM169" s="113"/>
      <c r="AN169" s="113"/>
      <c r="AO169" s="94"/>
      <c r="AP169" s="110"/>
      <c r="AQ169" s="74"/>
      <c r="AR169" s="94"/>
      <c r="AS169" s="110"/>
      <c r="AT169" s="74"/>
      <c r="AU169" s="94"/>
      <c r="AV169" s="110"/>
      <c r="AW169" s="74"/>
      <c r="AX169" s="94"/>
      <c r="AY169" s="110"/>
      <c r="AZ169" s="74"/>
      <c r="BA169" s="94"/>
      <c r="BB169" s="110"/>
      <c r="BC169" s="74"/>
      <c r="BD169" s="94"/>
      <c r="BE169" s="110"/>
      <c r="BF169" s="74"/>
      <c r="BG169" s="94"/>
      <c r="BH169" s="110"/>
      <c r="BI169" s="74"/>
      <c r="BJ169" s="94"/>
      <c r="BK169" s="110"/>
      <c r="BL169" s="74"/>
      <c r="BM169" s="94"/>
      <c r="BN169" s="110"/>
      <c r="BO169" s="74"/>
      <c r="BP169" s="94"/>
      <c r="BQ169" s="110"/>
      <c r="BR169" s="74"/>
      <c r="BS169" s="94"/>
      <c r="BT169" s="113"/>
      <c r="BU169" s="74"/>
      <c r="BV169" s="94"/>
      <c r="BW169" s="113"/>
      <c r="BX169" s="74"/>
      <c r="BY169" s="94"/>
      <c r="BZ169" s="113"/>
      <c r="CA169" s="113"/>
      <c r="CB169" s="94"/>
      <c r="CC169" s="113"/>
      <c r="CD169" s="113"/>
      <c r="CE169" s="94"/>
      <c r="CF169" s="113"/>
      <c r="CG169" s="113"/>
      <c r="CH169" s="94"/>
      <c r="CI169" s="113"/>
      <c r="CJ169" s="74"/>
      <c r="CK169" s="94"/>
      <c r="CL169" s="113"/>
      <c r="CM169" s="74"/>
      <c r="CN169" s="94"/>
      <c r="CO169" s="110"/>
      <c r="CP169" s="74"/>
      <c r="CQ169" s="94"/>
      <c r="CR169" s="110"/>
      <c r="CS169" s="74"/>
      <c r="CT169" s="94"/>
      <c r="CU169" s="110"/>
      <c r="CV169" s="74"/>
      <c r="CW169" s="94"/>
      <c r="CX169" s="110"/>
      <c r="CY169" s="74"/>
      <c r="CZ169" s="94"/>
      <c r="DA169" s="110"/>
      <c r="DB169" s="74"/>
      <c r="DC169" s="94"/>
      <c r="DD169" s="110"/>
      <c r="DE169" s="74"/>
      <c r="DF169" s="94"/>
      <c r="DG169" s="110"/>
      <c r="DH169" s="74"/>
      <c r="DI169" s="94"/>
      <c r="DJ169" s="110"/>
      <c r="DK169" s="74"/>
      <c r="DL169" s="94"/>
      <c r="DM169" s="110"/>
      <c r="DN169" s="74"/>
      <c r="DO169" s="94"/>
      <c r="DP169" s="110"/>
      <c r="DQ169" s="74"/>
      <c r="DR169" s="94"/>
      <c r="DS169" s="110"/>
      <c r="DT169" s="74"/>
      <c r="DU169" s="94"/>
      <c r="DV169" s="110"/>
      <c r="DW169" s="74"/>
      <c r="DX169" s="94"/>
      <c r="DY169" s="110"/>
      <c r="DZ169" s="74"/>
      <c r="EA169" s="94"/>
      <c r="EB169" s="110"/>
      <c r="EC169" s="74"/>
      <c r="ED169" s="94"/>
      <c r="EE169" s="110"/>
      <c r="EF169" s="74"/>
      <c r="EG169" s="94"/>
      <c r="EH169" s="110"/>
      <c r="EI169" s="74"/>
      <c r="EJ169" s="94"/>
      <c r="EK169" s="110"/>
      <c r="EL169" s="74"/>
      <c r="EM169" s="94"/>
      <c r="EN169" s="110"/>
      <c r="EO169" s="74"/>
      <c r="EP169" s="94"/>
      <c r="EQ169" s="110"/>
      <c r="ER169" s="74"/>
    </row>
    <row r="170" spans="1:148" s="32" customFormat="1" ht="31.5" x14ac:dyDescent="0.25">
      <c r="A170" s="148" t="s">
        <v>330</v>
      </c>
      <c r="B170" s="103">
        <f t="shared" si="1351"/>
        <v>458601.3</v>
      </c>
      <c r="C170" s="103">
        <f t="shared" si="1352"/>
        <v>168093.39705</v>
      </c>
      <c r="D170" s="92">
        <f t="shared" si="46"/>
        <v>36.653493361226843</v>
      </c>
      <c r="E170" s="92">
        <f>E171+E172+E173+E175+E176</f>
        <v>12920</v>
      </c>
      <c r="F170" s="92">
        <f>F171+F172+F173+F175+F176</f>
        <v>0</v>
      </c>
      <c r="G170" s="92"/>
      <c r="H170" s="92">
        <f>H171+H172+H173+H175+H176</f>
        <v>0</v>
      </c>
      <c r="I170" s="92">
        <f>I171+I172+I173+I175+I176</f>
        <v>0</v>
      </c>
      <c r="J170" s="103"/>
      <c r="K170" s="92">
        <f t="shared" ref="K170:R170" si="1678">K171+K172+K173+K175+K176</f>
        <v>0</v>
      </c>
      <c r="L170" s="92">
        <f t="shared" si="1678"/>
        <v>0</v>
      </c>
      <c r="M170" s="92">
        <f t="shared" si="1678"/>
        <v>0</v>
      </c>
      <c r="N170" s="92">
        <f t="shared" si="1678"/>
        <v>0</v>
      </c>
      <c r="O170" s="92">
        <f t="shared" si="1678"/>
        <v>0</v>
      </c>
      <c r="P170" s="92">
        <f t="shared" si="1678"/>
        <v>0</v>
      </c>
      <c r="Q170" s="92">
        <f t="shared" si="1678"/>
        <v>653.79999999999995</v>
      </c>
      <c r="R170" s="92">
        <f t="shared" si="1678"/>
        <v>375.07600000000002</v>
      </c>
      <c r="S170" s="91">
        <f t="shared" si="185"/>
        <v>57.368614255123894</v>
      </c>
      <c r="T170" s="92">
        <f>T171+T172+T173+T175+T176</f>
        <v>8288.7999999999993</v>
      </c>
      <c r="U170" s="92">
        <f>U171+U172+U173+U175+U176</f>
        <v>3961.8207299999999</v>
      </c>
      <c r="V170" s="91">
        <f t="shared" si="1400"/>
        <v>47.797277410481612</v>
      </c>
      <c r="W170" s="92">
        <f>W171+W172+W173+W175+W176</f>
        <v>21222.7</v>
      </c>
      <c r="X170" s="92">
        <f>X171+X172+X173+X175+X176</f>
        <v>7742.3721999999998</v>
      </c>
      <c r="Y170" s="91">
        <f t="shared" ref="Y170:Y171" si="1679">X170/W170*100</f>
        <v>36.481560781615904</v>
      </c>
      <c r="Z170" s="92">
        <f>Z171+Z172+Z173+Z175+Z176</f>
        <v>3516</v>
      </c>
      <c r="AA170" s="92">
        <f>AA171+AA172+AA173+AA175+AA176</f>
        <v>1010.8205</v>
      </c>
      <c r="AB170" s="91">
        <f t="shared" ref="AB170:AB171" si="1680">AA170/Z170*100</f>
        <v>28.749160978384531</v>
      </c>
      <c r="AC170" s="92">
        <f>AC171+AC172+AC173+AC175+AC176</f>
        <v>4795</v>
      </c>
      <c r="AD170" s="92">
        <f>AD171+AD172+AD173+AD175+AD176</f>
        <v>4795</v>
      </c>
      <c r="AE170" s="91">
        <f t="shared" ref="AE170:AE171" si="1681">AD170/AC170*100</f>
        <v>100</v>
      </c>
      <c r="AF170" s="92">
        <f t="shared" ref="AF170:AM170" si="1682">AF171+AF172+AF173+AF175+AF176</f>
        <v>0</v>
      </c>
      <c r="AG170" s="92">
        <f t="shared" si="1682"/>
        <v>0</v>
      </c>
      <c r="AH170" s="92">
        <f t="shared" si="1682"/>
        <v>0</v>
      </c>
      <c r="AI170" s="92">
        <f t="shared" si="1682"/>
        <v>0</v>
      </c>
      <c r="AJ170" s="92">
        <f t="shared" si="1682"/>
        <v>0</v>
      </c>
      <c r="AK170" s="92">
        <f t="shared" si="1682"/>
        <v>0</v>
      </c>
      <c r="AL170" s="92">
        <f t="shared" si="1682"/>
        <v>0</v>
      </c>
      <c r="AM170" s="92">
        <f t="shared" si="1682"/>
        <v>0</v>
      </c>
      <c r="AN170" s="91"/>
      <c r="AO170" s="92">
        <f>AO171+AO172+AO173+AO175+AO176</f>
        <v>3050</v>
      </c>
      <c r="AP170" s="92">
        <f>AP171+AP172+AP173+AP175+AP176</f>
        <v>3050</v>
      </c>
      <c r="AQ170" s="91">
        <f t="shared" ref="AQ170:AQ176" si="1683">AP170/AO170*100</f>
        <v>100</v>
      </c>
      <c r="AR170" s="92">
        <f>AR171+AR172+AR173+AR175+AR176</f>
        <v>0</v>
      </c>
      <c r="AS170" s="92">
        <f>AS171+AS172+AS173+AS175+AS176</f>
        <v>0</v>
      </c>
      <c r="AT170" s="91"/>
      <c r="AU170" s="92">
        <f>AU171+AU172+AU173+AU175+AU176</f>
        <v>0</v>
      </c>
      <c r="AV170" s="92">
        <f>AV171+AV172+AV173+AV175+AV176</f>
        <v>0</v>
      </c>
      <c r="AW170" s="91"/>
      <c r="AX170" s="92">
        <f>AX171+AX172+AX173+AX175+AX176</f>
        <v>0</v>
      </c>
      <c r="AY170" s="92">
        <f>AY171+AY172+AY173+AY175+AY176</f>
        <v>0</v>
      </c>
      <c r="AZ170" s="91"/>
      <c r="BA170" s="92">
        <f>BA171+BA172+BA173+BA175+BA176</f>
        <v>0</v>
      </c>
      <c r="BB170" s="92">
        <f>BB171+BB172+BB173+BB175+BB176</f>
        <v>0</v>
      </c>
      <c r="BC170" s="91"/>
      <c r="BD170" s="92">
        <f>BD171+BD172+BD173+BD175+BD176</f>
        <v>0</v>
      </c>
      <c r="BE170" s="92">
        <f>BE171+BE172+BE173+BE175+BE176</f>
        <v>0</v>
      </c>
      <c r="BF170" s="91"/>
      <c r="BG170" s="92">
        <f>BG171+BG172+BG173+BG175+BG176</f>
        <v>0</v>
      </c>
      <c r="BH170" s="92">
        <f>BH171+BH172+BH173+BH175+BH176</f>
        <v>0</v>
      </c>
      <c r="BI170" s="91"/>
      <c r="BJ170" s="92">
        <f>BJ171+BJ172+BJ173+BJ175+BJ176</f>
        <v>0</v>
      </c>
      <c r="BK170" s="92">
        <f>BK171+BK172+BK173+BK175+BK176</f>
        <v>0</v>
      </c>
      <c r="BL170" s="91"/>
      <c r="BM170" s="92">
        <f>BM171+BM172+BM173+BM175+BM176</f>
        <v>287125</v>
      </c>
      <c r="BN170" s="92">
        <f>BN171+BN172+BN173+BN175+BN176</f>
        <v>136377.2611</v>
      </c>
      <c r="BO170" s="91">
        <f>BN170/BM170*100</f>
        <v>47.497522368306491</v>
      </c>
      <c r="BP170" s="92">
        <f>BP171+BP172+BP173+BP175+BP176</f>
        <v>0</v>
      </c>
      <c r="BQ170" s="92">
        <f>BQ171+BQ172+BQ173+BQ175+BQ176</f>
        <v>0</v>
      </c>
      <c r="BR170" s="91"/>
      <c r="BS170" s="92">
        <f>BS171+BS172+BS173+BS175+BS176</f>
        <v>90000</v>
      </c>
      <c r="BT170" s="92">
        <f>BT171+BT172+BT173+BT175+BT176</f>
        <v>3751.0465199999999</v>
      </c>
      <c r="BU170" s="91">
        <f t="shared" ref="BU170:BU176" si="1684">BT170/BS170*100</f>
        <v>4.1678294666666664</v>
      </c>
      <c r="BV170" s="92">
        <f>BV171+BV172+BV173+BV175+BV176</f>
        <v>0</v>
      </c>
      <c r="BW170" s="92">
        <f>BW171+BW172+BW173+BW175+BW176</f>
        <v>0</v>
      </c>
      <c r="BX170" s="91"/>
      <c r="BY170" s="92">
        <f t="shared" ref="BY170:CI170" si="1685">BY171+BY172+BY173+BY175+BY176</f>
        <v>0</v>
      </c>
      <c r="BZ170" s="92">
        <f t="shared" si="1685"/>
        <v>0</v>
      </c>
      <c r="CA170" s="92">
        <f t="shared" si="1685"/>
        <v>0</v>
      </c>
      <c r="CB170" s="92">
        <f t="shared" si="1685"/>
        <v>0</v>
      </c>
      <c r="CC170" s="92">
        <f t="shared" si="1685"/>
        <v>0</v>
      </c>
      <c r="CD170" s="92">
        <f t="shared" si="1685"/>
        <v>0</v>
      </c>
      <c r="CE170" s="92">
        <f t="shared" si="1685"/>
        <v>0</v>
      </c>
      <c r="CF170" s="92">
        <f t="shared" si="1685"/>
        <v>0</v>
      </c>
      <c r="CG170" s="92">
        <f t="shared" si="1685"/>
        <v>0</v>
      </c>
      <c r="CH170" s="92">
        <f t="shared" si="1685"/>
        <v>20000</v>
      </c>
      <c r="CI170" s="92">
        <f t="shared" si="1685"/>
        <v>0</v>
      </c>
      <c r="CJ170" s="91"/>
      <c r="CK170" s="92">
        <f>CK171+CK172+CK173+CK175+CK176</f>
        <v>0</v>
      </c>
      <c r="CL170" s="92">
        <f>CL171+CL172+CL173+CL175+CL176</f>
        <v>0</v>
      </c>
      <c r="CM170" s="91"/>
      <c r="CN170" s="92">
        <f>CN171+CN172+CN173+CN175+CN176</f>
        <v>0</v>
      </c>
      <c r="CO170" s="92">
        <f>CO171+CO172+CO173+CO175+CO176</f>
        <v>0</v>
      </c>
      <c r="CP170" s="91"/>
      <c r="CQ170" s="92">
        <f>SUM(CQ171:CQ176)</f>
        <v>150</v>
      </c>
      <c r="CR170" s="92">
        <f>SUM(CR171:CR176)</f>
        <v>150</v>
      </c>
      <c r="CS170" s="91">
        <f t="shared" ref="CS170" si="1686">CR170/CQ170*100</f>
        <v>100</v>
      </c>
      <c r="CT170" s="92">
        <f>CT171+CT172+CT173+CT175+CT176</f>
        <v>1110</v>
      </c>
      <c r="CU170" s="92">
        <f>CU171+CU172+CU173+CU175+CU176</f>
        <v>1110</v>
      </c>
      <c r="CV170" s="91">
        <f t="shared" ref="CV170:CV171" si="1687">CU170/CT170*100</f>
        <v>100</v>
      </c>
      <c r="CW170" s="92">
        <f>CW171+CW172+CW173+CW175+CW176</f>
        <v>2470</v>
      </c>
      <c r="CX170" s="92">
        <f>CX171+CX172+CX173+CX175+CX176</f>
        <v>2470</v>
      </c>
      <c r="CY170" s="91">
        <f t="shared" ref="CY170:CY171" si="1688">CX170/CW170*100</f>
        <v>100</v>
      </c>
      <c r="CZ170" s="92">
        <f>CZ171+CZ172+CZ173+CZ175+CZ176</f>
        <v>0</v>
      </c>
      <c r="DA170" s="92">
        <f>DA171+DA172+DA173+DA175+DA176</f>
        <v>0</v>
      </c>
      <c r="DB170" s="91"/>
      <c r="DC170" s="92">
        <f>DC171+DC172+DC173+DC175+DC176</f>
        <v>650</v>
      </c>
      <c r="DD170" s="92">
        <f>DD171+DD172+DD173+DD175+DD176</f>
        <v>650</v>
      </c>
      <c r="DE170" s="91">
        <f t="shared" ref="DE170:DE176" si="1689">DD170/DC170*100</f>
        <v>100</v>
      </c>
      <c r="DF170" s="92">
        <f>DF171+DF172+DF173+DF175+DF176</f>
        <v>0</v>
      </c>
      <c r="DG170" s="92">
        <f>DG171+DG172+DG173+DG175+DG176</f>
        <v>0</v>
      </c>
      <c r="DH170" s="91"/>
      <c r="DI170" s="92">
        <f>DI171+DI172+DI173+DI175+DI176</f>
        <v>0</v>
      </c>
      <c r="DJ170" s="92">
        <f>DJ171+DJ172+DJ173+DJ175+DJ176</f>
        <v>0</v>
      </c>
      <c r="DK170" s="91"/>
      <c r="DL170" s="92">
        <f>DL171+DL172+DL173+DL175+DL176</f>
        <v>0</v>
      </c>
      <c r="DM170" s="92">
        <f>DM171+DM172+DM173+DM175+DM176</f>
        <v>0</v>
      </c>
      <c r="DN170" s="91"/>
      <c r="DO170" s="92">
        <f>DO171+DO172+DO173+DO175+DO176</f>
        <v>0</v>
      </c>
      <c r="DP170" s="92">
        <f>DP171+DP172+DP173+DP175+DP176</f>
        <v>0</v>
      </c>
      <c r="DQ170" s="91"/>
      <c r="DR170" s="92">
        <f>DR171+DR172+DR173+DR175+DR176</f>
        <v>0</v>
      </c>
      <c r="DS170" s="92">
        <f>DS171+DS172+DS173+DS175+DS176</f>
        <v>0</v>
      </c>
      <c r="DT170" s="91"/>
      <c r="DU170" s="92">
        <f>DU171+DU172+DU173+DU175+DU176</f>
        <v>0</v>
      </c>
      <c r="DV170" s="92">
        <f>DV171+DV172+DV173+DV175+DV176</f>
        <v>0</v>
      </c>
      <c r="DW170" s="91"/>
      <c r="DX170" s="92">
        <f>DX171+DX172+DX173+DX175+DX176</f>
        <v>59.5</v>
      </c>
      <c r="DY170" s="92">
        <f>DY171+DY172+DY173+DY175+DY176</f>
        <v>59.5</v>
      </c>
      <c r="DZ170" s="91">
        <f t="shared" ref="DZ170:DZ175" si="1690">DY170/DX170*100</f>
        <v>100</v>
      </c>
      <c r="EA170" s="92">
        <f>EA171+EA172+EA173+EA175+EA176</f>
        <v>0</v>
      </c>
      <c r="EB170" s="92">
        <f>EB171+EB172+EB173+EB175+EB176</f>
        <v>0</v>
      </c>
      <c r="EC170" s="91"/>
      <c r="ED170" s="92">
        <f>ED171+ED172+ED173+ED175+ED176</f>
        <v>2590.5</v>
      </c>
      <c r="EE170" s="92">
        <f>EE171+EE172+EE173+EE175+EE176</f>
        <v>2590.5</v>
      </c>
      <c r="EF170" s="91">
        <f>EE170/ED170*100</f>
        <v>100</v>
      </c>
      <c r="EG170" s="92">
        <f>EG171+EG172+EG173+EG175+EG176</f>
        <v>0</v>
      </c>
      <c r="EH170" s="92">
        <f>EH171+EH172+EH173+EH175+EH176</f>
        <v>0</v>
      </c>
      <c r="EI170" s="91"/>
      <c r="EJ170" s="92">
        <f>EJ171+EJ172+EJ173+EJ175+EJ176</f>
        <v>0</v>
      </c>
      <c r="EK170" s="92">
        <f>EK171+EK172+EK173+EK175+EK176</f>
        <v>0</v>
      </c>
      <c r="EL170" s="91"/>
      <c r="EM170" s="92">
        <f>EM171+EM172+EM173+EM175+EM176</f>
        <v>0</v>
      </c>
      <c r="EN170" s="92">
        <f>EN171+EN172+EN173+EN175+EN176</f>
        <v>0</v>
      </c>
      <c r="EO170" s="91"/>
      <c r="EP170" s="92">
        <f>EP171+EP172+EP173+EP175+EP176</f>
        <v>0</v>
      </c>
      <c r="EQ170" s="92">
        <f>EQ171+EQ172+EQ173+EQ175+EQ176</f>
        <v>0</v>
      </c>
      <c r="ER170" s="91"/>
    </row>
    <row r="171" spans="1:148" s="31" customFormat="1" ht="31.5" x14ac:dyDescent="0.25">
      <c r="A171" s="145" t="s">
        <v>329</v>
      </c>
      <c r="B171" s="94">
        <f t="shared" si="1351"/>
        <v>343801.3</v>
      </c>
      <c r="C171" s="94">
        <f t="shared" si="1352"/>
        <v>159542.35053</v>
      </c>
      <c r="D171" s="78">
        <f t="shared" si="46"/>
        <v>46.405394781811474</v>
      </c>
      <c r="E171" s="78">
        <v>12920</v>
      </c>
      <c r="F171" s="78"/>
      <c r="G171" s="78"/>
      <c r="H171" s="78"/>
      <c r="I171" s="78"/>
      <c r="J171" s="94"/>
      <c r="K171" s="78"/>
      <c r="L171" s="78"/>
      <c r="M171" s="78"/>
      <c r="N171" s="78"/>
      <c r="O171" s="78"/>
      <c r="P171" s="74"/>
      <c r="Q171" s="78">
        <v>653.79999999999995</v>
      </c>
      <c r="R171" s="78">
        <v>375.07600000000002</v>
      </c>
      <c r="S171" s="74">
        <f t="shared" si="185"/>
        <v>57.368614255123894</v>
      </c>
      <c r="T171" s="78">
        <v>8288.7999999999993</v>
      </c>
      <c r="U171" s="78">
        <v>3961.8207299999999</v>
      </c>
      <c r="V171" s="74">
        <f t="shared" si="1400"/>
        <v>47.797277410481612</v>
      </c>
      <c r="W171" s="255">
        <v>21222.7</v>
      </c>
      <c r="X171" s="288">
        <v>7742.3721999999998</v>
      </c>
      <c r="Y171" s="74">
        <f t="shared" si="1679"/>
        <v>36.481560781615904</v>
      </c>
      <c r="Z171" s="255">
        <v>3516</v>
      </c>
      <c r="AA171" s="320">
        <v>1010.8205</v>
      </c>
      <c r="AB171" s="74">
        <f t="shared" si="1680"/>
        <v>28.749160978384531</v>
      </c>
      <c r="AC171" s="255">
        <v>4795</v>
      </c>
      <c r="AD171" s="255">
        <v>4795</v>
      </c>
      <c r="AE171" s="74">
        <f t="shared" si="1681"/>
        <v>100</v>
      </c>
      <c r="AF171" s="78"/>
      <c r="AG171" s="78"/>
      <c r="AH171" s="74"/>
      <c r="AI171" s="78"/>
      <c r="AJ171" s="78"/>
      <c r="AK171" s="74"/>
      <c r="AL171" s="78"/>
      <c r="AM171" s="78"/>
      <c r="AN171" s="74"/>
      <c r="AO171" s="255">
        <v>1780</v>
      </c>
      <c r="AP171" s="255">
        <v>1780</v>
      </c>
      <c r="AQ171" s="74">
        <f t="shared" si="1683"/>
        <v>100</v>
      </c>
      <c r="AR171" s="255"/>
      <c r="AS171" s="255"/>
      <c r="AT171" s="74"/>
      <c r="AU171" s="255"/>
      <c r="AV171" s="255"/>
      <c r="AW171" s="74"/>
      <c r="AX171" s="255"/>
      <c r="AY171" s="255"/>
      <c r="AZ171" s="74"/>
      <c r="BA171" s="255"/>
      <c r="BB171" s="255"/>
      <c r="BC171" s="74"/>
      <c r="BD171" s="255"/>
      <c r="BE171" s="255"/>
      <c r="BF171" s="74"/>
      <c r="BG171" s="255"/>
      <c r="BH171" s="255"/>
      <c r="BI171" s="74"/>
      <c r="BJ171" s="255"/>
      <c r="BK171" s="255"/>
      <c r="BL171" s="74"/>
      <c r="BM171" s="255">
        <v>287125</v>
      </c>
      <c r="BN171" s="255">
        <v>136377.2611</v>
      </c>
      <c r="BO171" s="74">
        <f>BN171/BM171*100</f>
        <v>47.497522368306491</v>
      </c>
      <c r="BP171" s="255"/>
      <c r="BQ171" s="255"/>
      <c r="BR171" s="74"/>
      <c r="BS171" s="78"/>
      <c r="BT171" s="78"/>
      <c r="BU171" s="74"/>
      <c r="BV171" s="78"/>
      <c r="BW171" s="78"/>
      <c r="BX171" s="74"/>
      <c r="BY171" s="78"/>
      <c r="BZ171" s="78"/>
      <c r="CA171" s="74"/>
      <c r="CB171" s="78"/>
      <c r="CC171" s="78"/>
      <c r="CD171" s="74"/>
      <c r="CE171" s="78"/>
      <c r="CF171" s="78"/>
      <c r="CG171" s="74"/>
      <c r="CH171" s="78"/>
      <c r="CI171" s="78"/>
      <c r="CJ171" s="74"/>
      <c r="CK171" s="78"/>
      <c r="CL171" s="78"/>
      <c r="CM171" s="74"/>
      <c r="CN171" s="255"/>
      <c r="CO171" s="322"/>
      <c r="CP171" s="74"/>
      <c r="CQ171" s="255"/>
      <c r="CR171" s="322"/>
      <c r="CS171" s="74"/>
      <c r="CT171" s="255">
        <v>630</v>
      </c>
      <c r="CU171" s="255">
        <v>630</v>
      </c>
      <c r="CV171" s="74">
        <f t="shared" si="1687"/>
        <v>100</v>
      </c>
      <c r="CW171" s="255">
        <v>2470</v>
      </c>
      <c r="CX171" s="255">
        <v>2470</v>
      </c>
      <c r="CY171" s="74">
        <f t="shared" si="1688"/>
        <v>100</v>
      </c>
      <c r="CZ171" s="255"/>
      <c r="DA171" s="255"/>
      <c r="DB171" s="74"/>
      <c r="DC171" s="255">
        <v>400</v>
      </c>
      <c r="DD171" s="255">
        <v>400</v>
      </c>
      <c r="DE171" s="74">
        <f t="shared" si="1689"/>
        <v>100</v>
      </c>
      <c r="DF171" s="255"/>
      <c r="DG171" s="255"/>
      <c r="DH171" s="74"/>
      <c r="DI171" s="255"/>
      <c r="DJ171" s="255"/>
      <c r="DK171" s="74"/>
      <c r="DL171" s="255"/>
      <c r="DM171" s="255"/>
      <c r="DN171" s="74"/>
      <c r="DO171" s="255"/>
      <c r="DP171" s="255"/>
      <c r="DQ171" s="74"/>
      <c r="DR171" s="255"/>
      <c r="DS171" s="255"/>
      <c r="DT171" s="74"/>
      <c r="DU171" s="255"/>
      <c r="DV171" s="255"/>
      <c r="DW171" s="74"/>
      <c r="DX171" s="255"/>
      <c r="DY171" s="255"/>
      <c r="DZ171" s="74"/>
      <c r="EA171" s="255"/>
      <c r="EB171" s="255"/>
      <c r="EC171" s="74"/>
      <c r="ED171" s="255"/>
      <c r="EE171" s="255"/>
      <c r="EF171" s="74"/>
      <c r="EG171" s="255"/>
      <c r="EH171" s="255"/>
      <c r="EI171" s="74"/>
      <c r="EJ171" s="255"/>
      <c r="EK171" s="255"/>
      <c r="EL171" s="74"/>
      <c r="EM171" s="255"/>
      <c r="EN171" s="255"/>
      <c r="EO171" s="74"/>
      <c r="EP171" s="255"/>
      <c r="EQ171" s="255"/>
      <c r="ER171" s="74"/>
    </row>
    <row r="172" spans="1:148" s="31" customFormat="1" ht="15.75" x14ac:dyDescent="0.25">
      <c r="A172" s="43" t="s">
        <v>284</v>
      </c>
      <c r="B172" s="94">
        <f t="shared" si="1351"/>
        <v>0</v>
      </c>
      <c r="C172" s="94">
        <f t="shared" si="1352"/>
        <v>0</v>
      </c>
      <c r="D172" s="94"/>
      <c r="E172" s="94"/>
      <c r="F172" s="94"/>
      <c r="G172" s="94"/>
      <c r="H172" s="113"/>
      <c r="I172" s="113"/>
      <c r="J172" s="94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74"/>
      <c r="W172" s="110"/>
      <c r="X172" s="110"/>
      <c r="Y172" s="74"/>
      <c r="Z172" s="110"/>
      <c r="AA172" s="110"/>
      <c r="AB172" s="74"/>
      <c r="AC172" s="110"/>
      <c r="AD172" s="110"/>
      <c r="AE172" s="74"/>
      <c r="AF172" s="113"/>
      <c r="AG172" s="113"/>
      <c r="AH172" s="113"/>
      <c r="AI172" s="113"/>
      <c r="AJ172" s="113"/>
      <c r="AK172" s="113"/>
      <c r="AL172" s="113"/>
      <c r="AM172" s="113"/>
      <c r="AN172" s="113"/>
      <c r="AO172" s="110"/>
      <c r="AP172" s="110"/>
      <c r="AQ172" s="74"/>
      <c r="AR172" s="110"/>
      <c r="AS172" s="110"/>
      <c r="AT172" s="74"/>
      <c r="AU172" s="110"/>
      <c r="AV172" s="110"/>
      <c r="AW172" s="74"/>
      <c r="AX172" s="110"/>
      <c r="AY172" s="110"/>
      <c r="AZ172" s="74"/>
      <c r="BA172" s="110"/>
      <c r="BB172" s="110"/>
      <c r="BC172" s="74"/>
      <c r="BD172" s="110"/>
      <c r="BE172" s="110"/>
      <c r="BF172" s="74"/>
      <c r="BG172" s="110"/>
      <c r="BH172" s="110"/>
      <c r="BI172" s="74"/>
      <c r="BJ172" s="110"/>
      <c r="BK172" s="110"/>
      <c r="BL172" s="74"/>
      <c r="BM172" s="110"/>
      <c r="BN172" s="110"/>
      <c r="BO172" s="74"/>
      <c r="BP172" s="110"/>
      <c r="BQ172" s="110"/>
      <c r="BR172" s="74"/>
      <c r="BS172" s="113"/>
      <c r="BT172" s="113"/>
      <c r="BU172" s="74"/>
      <c r="BV172" s="113"/>
      <c r="BW172" s="113"/>
      <c r="BX172" s="74"/>
      <c r="BY172" s="113"/>
      <c r="BZ172" s="113"/>
      <c r="CA172" s="113"/>
      <c r="CB172" s="113"/>
      <c r="CC172" s="113"/>
      <c r="CD172" s="113"/>
      <c r="CE172" s="113"/>
      <c r="CF172" s="113"/>
      <c r="CG172" s="113"/>
      <c r="CH172" s="113"/>
      <c r="CI172" s="113"/>
      <c r="CJ172" s="74"/>
      <c r="CK172" s="113"/>
      <c r="CL172" s="113"/>
      <c r="CM172" s="74"/>
      <c r="CN172" s="110"/>
      <c r="CO172" s="110"/>
      <c r="CP172" s="74"/>
      <c r="CQ172" s="110"/>
      <c r="CR172" s="110"/>
      <c r="CS172" s="74"/>
      <c r="CT172" s="110"/>
      <c r="CU172" s="110"/>
      <c r="CV172" s="74"/>
      <c r="CW172" s="110"/>
      <c r="CX172" s="110"/>
      <c r="CY172" s="74"/>
      <c r="CZ172" s="110"/>
      <c r="DA172" s="110"/>
      <c r="DB172" s="74"/>
      <c r="DC172" s="110"/>
      <c r="DD172" s="110"/>
      <c r="DE172" s="74"/>
      <c r="DF172" s="110"/>
      <c r="DG172" s="110"/>
      <c r="DH172" s="74"/>
      <c r="DI172" s="110"/>
      <c r="DJ172" s="110"/>
      <c r="DK172" s="74"/>
      <c r="DL172" s="110"/>
      <c r="DM172" s="110"/>
      <c r="DN172" s="74"/>
      <c r="DO172" s="110"/>
      <c r="DP172" s="110"/>
      <c r="DQ172" s="74"/>
      <c r="DR172" s="110"/>
      <c r="DS172" s="110"/>
      <c r="DT172" s="74"/>
      <c r="DU172" s="110"/>
      <c r="DV172" s="110"/>
      <c r="DW172" s="74"/>
      <c r="DX172" s="110"/>
      <c r="DY172" s="110"/>
      <c r="DZ172" s="74"/>
      <c r="EA172" s="110"/>
      <c r="EB172" s="110"/>
      <c r="EC172" s="74"/>
      <c r="ED172" s="110"/>
      <c r="EE172" s="110"/>
      <c r="EF172" s="74"/>
      <c r="EG172" s="110"/>
      <c r="EH172" s="110"/>
      <c r="EI172" s="74"/>
      <c r="EJ172" s="110"/>
      <c r="EK172" s="110"/>
      <c r="EL172" s="74"/>
      <c r="EM172" s="110"/>
      <c r="EN172" s="110"/>
      <c r="EO172" s="74"/>
      <c r="EP172" s="110"/>
      <c r="EQ172" s="110"/>
      <c r="ER172" s="74"/>
    </row>
    <row r="173" spans="1:148" s="31" customFormat="1" ht="15.75" x14ac:dyDescent="0.25">
      <c r="A173" s="43" t="s">
        <v>326</v>
      </c>
      <c r="B173" s="94">
        <f t="shared" si="1351"/>
        <v>0</v>
      </c>
      <c r="C173" s="94">
        <f t="shared" si="1352"/>
        <v>0</v>
      </c>
      <c r="D173" s="94"/>
      <c r="E173" s="94"/>
      <c r="F173" s="94"/>
      <c r="G173" s="94"/>
      <c r="H173" s="113"/>
      <c r="I173" s="113"/>
      <c r="J173" s="94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74"/>
      <c r="W173" s="110"/>
      <c r="X173" s="110"/>
      <c r="Y173" s="74"/>
      <c r="Z173" s="110"/>
      <c r="AA173" s="110"/>
      <c r="AB173" s="74"/>
      <c r="AC173" s="110"/>
      <c r="AD173" s="110"/>
      <c r="AE173" s="74"/>
      <c r="AF173" s="113"/>
      <c r="AG173" s="113"/>
      <c r="AH173" s="113"/>
      <c r="AI173" s="113"/>
      <c r="AJ173" s="113"/>
      <c r="AK173" s="113"/>
      <c r="AL173" s="113"/>
      <c r="AM173" s="113"/>
      <c r="AN173" s="113"/>
      <c r="AO173" s="110"/>
      <c r="AP173" s="110"/>
      <c r="AQ173" s="74"/>
      <c r="AR173" s="110"/>
      <c r="AS173" s="110"/>
      <c r="AT173" s="74"/>
      <c r="AU173" s="110"/>
      <c r="AV173" s="110"/>
      <c r="AW173" s="74"/>
      <c r="AX173" s="110"/>
      <c r="AY173" s="110"/>
      <c r="AZ173" s="74"/>
      <c r="BA173" s="110"/>
      <c r="BB173" s="110"/>
      <c r="BC173" s="74"/>
      <c r="BD173" s="110"/>
      <c r="BE173" s="110"/>
      <c r="BF173" s="74"/>
      <c r="BG173" s="110"/>
      <c r="BH173" s="110"/>
      <c r="BI173" s="74"/>
      <c r="BJ173" s="110"/>
      <c r="BK173" s="110"/>
      <c r="BL173" s="74"/>
      <c r="BM173" s="110"/>
      <c r="BN173" s="110"/>
      <c r="BO173" s="74"/>
      <c r="BP173" s="110"/>
      <c r="BQ173" s="110"/>
      <c r="BR173" s="74"/>
      <c r="BS173" s="113"/>
      <c r="BT173" s="113"/>
      <c r="BU173" s="74"/>
      <c r="BV173" s="113"/>
      <c r="BW173" s="113"/>
      <c r="BX173" s="74"/>
      <c r="BY173" s="113"/>
      <c r="BZ173" s="113"/>
      <c r="CA173" s="113"/>
      <c r="CB173" s="113"/>
      <c r="CC173" s="113"/>
      <c r="CD173" s="113"/>
      <c r="CE173" s="113"/>
      <c r="CF173" s="113"/>
      <c r="CG173" s="113"/>
      <c r="CH173" s="113"/>
      <c r="CI173" s="113"/>
      <c r="CJ173" s="74"/>
      <c r="CK173" s="113"/>
      <c r="CL173" s="113"/>
      <c r="CM173" s="74"/>
      <c r="CN173" s="110"/>
      <c r="CO173" s="110"/>
      <c r="CP173" s="74"/>
      <c r="CQ173" s="110"/>
      <c r="CR173" s="110"/>
      <c r="CS173" s="74"/>
      <c r="CT173" s="110"/>
      <c r="CU173" s="110"/>
      <c r="CV173" s="74"/>
      <c r="CW173" s="110"/>
      <c r="CX173" s="110"/>
      <c r="CY173" s="74"/>
      <c r="CZ173" s="110"/>
      <c r="DA173" s="110"/>
      <c r="DB173" s="74"/>
      <c r="DC173" s="110"/>
      <c r="DD173" s="110"/>
      <c r="DE173" s="74"/>
      <c r="DF173" s="110"/>
      <c r="DG173" s="110"/>
      <c r="DH173" s="74"/>
      <c r="DI173" s="110"/>
      <c r="DJ173" s="110"/>
      <c r="DK173" s="74"/>
      <c r="DL173" s="110"/>
      <c r="DM173" s="110"/>
      <c r="DN173" s="74"/>
      <c r="DO173" s="110"/>
      <c r="DP173" s="110"/>
      <c r="DQ173" s="74"/>
      <c r="DR173" s="110"/>
      <c r="DS173" s="110"/>
      <c r="DT173" s="74"/>
      <c r="DU173" s="110"/>
      <c r="DV173" s="110"/>
      <c r="DW173" s="74"/>
      <c r="DX173" s="110"/>
      <c r="DY173" s="110"/>
      <c r="DZ173" s="74"/>
      <c r="EA173" s="110"/>
      <c r="EB173" s="110"/>
      <c r="EC173" s="74"/>
      <c r="ED173" s="110"/>
      <c r="EE173" s="110"/>
      <c r="EF173" s="74"/>
      <c r="EG173" s="110"/>
      <c r="EH173" s="110"/>
      <c r="EI173" s="74"/>
      <c r="EJ173" s="110"/>
      <c r="EK173" s="110"/>
      <c r="EL173" s="74"/>
      <c r="EM173" s="110"/>
      <c r="EN173" s="110"/>
      <c r="EO173" s="74"/>
      <c r="EP173" s="110"/>
      <c r="EQ173" s="110"/>
      <c r="ER173" s="74"/>
    </row>
    <row r="174" spans="1:148" s="31" customFormat="1" ht="15.75" x14ac:dyDescent="0.25">
      <c r="A174" s="146" t="s">
        <v>622</v>
      </c>
      <c r="B174" s="94">
        <f t="shared" si="1351"/>
        <v>100</v>
      </c>
      <c r="C174" s="94">
        <f t="shared" si="1352"/>
        <v>100</v>
      </c>
      <c r="D174" s="94">
        <f t="shared" ref="D174:D176" si="1691">C174/B174*100</f>
        <v>100</v>
      </c>
      <c r="E174" s="94"/>
      <c r="F174" s="94"/>
      <c r="G174" s="94"/>
      <c r="H174" s="113"/>
      <c r="I174" s="113"/>
      <c r="J174" s="94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74"/>
      <c r="W174" s="110"/>
      <c r="X174" s="110"/>
      <c r="Y174" s="74"/>
      <c r="Z174" s="110"/>
      <c r="AA174" s="110"/>
      <c r="AB174" s="74"/>
      <c r="AC174" s="110"/>
      <c r="AD174" s="110"/>
      <c r="AE174" s="74"/>
      <c r="AF174" s="113"/>
      <c r="AG174" s="113"/>
      <c r="AH174" s="113"/>
      <c r="AI174" s="113"/>
      <c r="AJ174" s="113"/>
      <c r="AK174" s="113"/>
      <c r="AL174" s="113"/>
      <c r="AM174" s="113"/>
      <c r="AN174" s="113"/>
      <c r="AO174" s="110"/>
      <c r="AP174" s="110"/>
      <c r="AQ174" s="74"/>
      <c r="AR174" s="110"/>
      <c r="AS174" s="110"/>
      <c r="AT174" s="74"/>
      <c r="AU174" s="110"/>
      <c r="AV174" s="110"/>
      <c r="AW174" s="74"/>
      <c r="AX174" s="110"/>
      <c r="AY174" s="110"/>
      <c r="AZ174" s="74"/>
      <c r="BA174" s="110"/>
      <c r="BB174" s="110"/>
      <c r="BC174" s="74"/>
      <c r="BD174" s="110"/>
      <c r="BE174" s="110"/>
      <c r="BF174" s="74"/>
      <c r="BG174" s="110"/>
      <c r="BH174" s="110"/>
      <c r="BI174" s="74"/>
      <c r="BJ174" s="110"/>
      <c r="BK174" s="110"/>
      <c r="BL174" s="74"/>
      <c r="BM174" s="110"/>
      <c r="BN174" s="110"/>
      <c r="BO174" s="74"/>
      <c r="BP174" s="110"/>
      <c r="BQ174" s="110"/>
      <c r="BR174" s="74"/>
      <c r="BS174" s="113"/>
      <c r="BT174" s="113"/>
      <c r="BU174" s="74"/>
      <c r="BV174" s="113"/>
      <c r="BW174" s="113"/>
      <c r="BX174" s="74"/>
      <c r="BY174" s="113"/>
      <c r="BZ174" s="113"/>
      <c r="CA174" s="113"/>
      <c r="CB174" s="113"/>
      <c r="CC174" s="113"/>
      <c r="CD174" s="113"/>
      <c r="CE174" s="113"/>
      <c r="CF174" s="113"/>
      <c r="CG174" s="113"/>
      <c r="CH174" s="113"/>
      <c r="CI174" s="113"/>
      <c r="CJ174" s="74"/>
      <c r="CK174" s="113"/>
      <c r="CL174" s="113"/>
      <c r="CM174" s="74"/>
      <c r="CN174" s="110"/>
      <c r="CO174" s="110"/>
      <c r="CP174" s="74"/>
      <c r="CQ174" s="255">
        <v>100</v>
      </c>
      <c r="CR174" s="255">
        <v>100</v>
      </c>
      <c r="CS174" s="74">
        <f t="shared" ref="CS174" si="1692">CR174/CQ174*100</f>
        <v>100</v>
      </c>
      <c r="CT174" s="110"/>
      <c r="CU174" s="110"/>
      <c r="CV174" s="74"/>
      <c r="CW174" s="110"/>
      <c r="CX174" s="110"/>
      <c r="CY174" s="74"/>
      <c r="CZ174" s="110"/>
      <c r="DA174" s="110"/>
      <c r="DB174" s="74"/>
      <c r="DC174" s="110"/>
      <c r="DD174" s="110"/>
      <c r="DE174" s="74"/>
      <c r="DF174" s="110"/>
      <c r="DG174" s="110"/>
      <c r="DH174" s="74"/>
      <c r="DI174" s="110"/>
      <c r="DJ174" s="110"/>
      <c r="DK174" s="74"/>
      <c r="DL174" s="110"/>
      <c r="DM174" s="110"/>
      <c r="DN174" s="74"/>
      <c r="DO174" s="110"/>
      <c r="DP174" s="110"/>
      <c r="DQ174" s="74"/>
      <c r="DR174" s="110"/>
      <c r="DS174" s="110"/>
      <c r="DT174" s="74"/>
      <c r="DU174" s="110"/>
      <c r="DV174" s="110"/>
      <c r="DW174" s="74"/>
      <c r="DX174" s="110"/>
      <c r="DY174" s="110"/>
      <c r="DZ174" s="74"/>
      <c r="EA174" s="110"/>
      <c r="EB174" s="110"/>
      <c r="EC174" s="74"/>
      <c r="ED174" s="110"/>
      <c r="EE174" s="110"/>
      <c r="EF174" s="74"/>
      <c r="EG174" s="110"/>
      <c r="EH174" s="110"/>
      <c r="EI174" s="74"/>
      <c r="EJ174" s="110"/>
      <c r="EK174" s="110"/>
      <c r="EL174" s="74"/>
      <c r="EM174" s="110"/>
      <c r="EN174" s="110"/>
      <c r="EO174" s="74"/>
      <c r="EP174" s="110"/>
      <c r="EQ174" s="110"/>
      <c r="ER174" s="74"/>
    </row>
    <row r="175" spans="1:148" s="31" customFormat="1" ht="15.75" x14ac:dyDescent="0.25">
      <c r="A175" s="41" t="s">
        <v>327</v>
      </c>
      <c r="B175" s="94">
        <f t="shared" si="1351"/>
        <v>2590.5</v>
      </c>
      <c r="C175" s="94">
        <f t="shared" si="1352"/>
        <v>2590.5</v>
      </c>
      <c r="D175" s="94">
        <f t="shared" si="1691"/>
        <v>100</v>
      </c>
      <c r="E175" s="94"/>
      <c r="F175" s="94"/>
      <c r="G175" s="94"/>
      <c r="H175" s="113"/>
      <c r="I175" s="113"/>
      <c r="J175" s="94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74"/>
      <c r="W175" s="110"/>
      <c r="X175" s="110"/>
      <c r="Y175" s="74"/>
      <c r="Z175" s="110"/>
      <c r="AA175" s="110"/>
      <c r="AB175" s="74"/>
      <c r="AC175" s="110"/>
      <c r="AD175" s="110"/>
      <c r="AE175" s="74"/>
      <c r="AF175" s="113"/>
      <c r="AG175" s="113"/>
      <c r="AH175" s="113"/>
      <c r="AI175" s="113"/>
      <c r="AJ175" s="113"/>
      <c r="AK175" s="113"/>
      <c r="AL175" s="113"/>
      <c r="AM175" s="113"/>
      <c r="AN175" s="113"/>
      <c r="AO175" s="110"/>
      <c r="AP175" s="110"/>
      <c r="AQ175" s="74"/>
      <c r="AR175" s="110"/>
      <c r="AS175" s="110"/>
      <c r="AT175" s="74"/>
      <c r="AU175" s="110"/>
      <c r="AV175" s="110"/>
      <c r="AW175" s="74"/>
      <c r="AX175" s="110"/>
      <c r="AY175" s="110"/>
      <c r="AZ175" s="74"/>
      <c r="BA175" s="110"/>
      <c r="BB175" s="110"/>
      <c r="BC175" s="74"/>
      <c r="BD175" s="110"/>
      <c r="BE175" s="110"/>
      <c r="BF175" s="74"/>
      <c r="BG175" s="110"/>
      <c r="BH175" s="110"/>
      <c r="BI175" s="74"/>
      <c r="BJ175" s="110"/>
      <c r="BK175" s="110"/>
      <c r="BL175" s="74"/>
      <c r="BM175" s="110"/>
      <c r="BN175" s="110"/>
      <c r="BO175" s="74"/>
      <c r="BP175" s="110"/>
      <c r="BQ175" s="110"/>
      <c r="BR175" s="74"/>
      <c r="BS175" s="113"/>
      <c r="BT175" s="113"/>
      <c r="BU175" s="74"/>
      <c r="BV175" s="113"/>
      <c r="BW175" s="113"/>
      <c r="BX175" s="74"/>
      <c r="BY175" s="113"/>
      <c r="BZ175" s="113"/>
      <c r="CA175" s="113"/>
      <c r="CB175" s="113"/>
      <c r="CC175" s="113"/>
      <c r="CD175" s="113"/>
      <c r="CE175" s="113"/>
      <c r="CF175" s="113"/>
      <c r="CG175" s="113"/>
      <c r="CH175" s="113"/>
      <c r="CI175" s="113"/>
      <c r="CJ175" s="74"/>
      <c r="CK175" s="113"/>
      <c r="CL175" s="113"/>
      <c r="CM175" s="74"/>
      <c r="CN175" s="110"/>
      <c r="CO175" s="110"/>
      <c r="CP175" s="74"/>
      <c r="CQ175" s="110"/>
      <c r="CR175" s="110"/>
      <c r="CS175" s="74"/>
      <c r="CT175" s="110"/>
      <c r="CU175" s="110"/>
      <c r="CV175" s="74"/>
      <c r="CW175" s="110"/>
      <c r="CX175" s="110"/>
      <c r="CY175" s="74"/>
      <c r="CZ175" s="110"/>
      <c r="DA175" s="110"/>
      <c r="DB175" s="74"/>
      <c r="DC175" s="110"/>
      <c r="DD175" s="110"/>
      <c r="DE175" s="74"/>
      <c r="DF175" s="110"/>
      <c r="DG175" s="110"/>
      <c r="DH175" s="74"/>
      <c r="DI175" s="110"/>
      <c r="DJ175" s="110"/>
      <c r="DK175" s="74"/>
      <c r="DL175" s="110"/>
      <c r="DM175" s="110"/>
      <c r="DN175" s="74"/>
      <c r="DO175" s="110"/>
      <c r="DP175" s="110"/>
      <c r="DQ175" s="74"/>
      <c r="DR175" s="110"/>
      <c r="DS175" s="110"/>
      <c r="DT175" s="74"/>
      <c r="DU175" s="110"/>
      <c r="DV175" s="110"/>
      <c r="DW175" s="74"/>
      <c r="DX175" s="110"/>
      <c r="DY175" s="110"/>
      <c r="DZ175" s="74"/>
      <c r="EA175" s="110"/>
      <c r="EB175" s="110"/>
      <c r="EC175" s="74"/>
      <c r="ED175" s="255">
        <v>2590.5</v>
      </c>
      <c r="EE175" s="255">
        <v>2590.5</v>
      </c>
      <c r="EF175" s="74">
        <f t="shared" ref="EF175" si="1693">EE175/ED175*100</f>
        <v>100</v>
      </c>
      <c r="EG175" s="255"/>
      <c r="EH175" s="255"/>
      <c r="EI175" s="74"/>
      <c r="EJ175" s="255"/>
      <c r="EK175" s="255"/>
      <c r="EL175" s="74"/>
      <c r="EM175" s="255"/>
      <c r="EN175" s="255"/>
      <c r="EO175" s="74"/>
      <c r="EP175" s="255"/>
      <c r="EQ175" s="255"/>
      <c r="ER175" s="74"/>
    </row>
    <row r="176" spans="1:148" s="31" customFormat="1" ht="15.75" x14ac:dyDescent="0.25">
      <c r="A176" s="43" t="s">
        <v>328</v>
      </c>
      <c r="B176" s="94">
        <f t="shared" si="1351"/>
        <v>112109.5</v>
      </c>
      <c r="C176" s="94">
        <f t="shared" si="1352"/>
        <v>5860.5465199999999</v>
      </c>
      <c r="D176" s="94">
        <f t="shared" si="1691"/>
        <v>5.2275199871554152</v>
      </c>
      <c r="E176" s="94"/>
      <c r="F176" s="94"/>
      <c r="G176" s="94"/>
      <c r="H176" s="94"/>
      <c r="I176" s="94"/>
      <c r="J176" s="94"/>
      <c r="K176" s="113"/>
      <c r="L176" s="113"/>
      <c r="M176" s="113"/>
      <c r="N176" s="78"/>
      <c r="O176" s="78"/>
      <c r="P176" s="78"/>
      <c r="Q176" s="78"/>
      <c r="R176" s="78"/>
      <c r="S176" s="78"/>
      <c r="T176" s="78"/>
      <c r="U176" s="78"/>
      <c r="V176" s="74"/>
      <c r="W176" s="78"/>
      <c r="X176" s="78"/>
      <c r="Y176" s="74"/>
      <c r="Z176" s="78"/>
      <c r="AA176" s="78"/>
      <c r="AB176" s="74"/>
      <c r="AC176" s="78"/>
      <c r="AD176" s="78"/>
      <c r="AE176" s="74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>
        <v>1270</v>
      </c>
      <c r="AP176" s="78">
        <v>1270</v>
      </c>
      <c r="AQ176" s="74">
        <f t="shared" si="1683"/>
        <v>100</v>
      </c>
      <c r="AR176" s="78"/>
      <c r="AS176" s="78"/>
      <c r="AT176" s="74"/>
      <c r="AU176" s="78"/>
      <c r="AV176" s="78"/>
      <c r="AW176" s="74"/>
      <c r="AX176" s="78"/>
      <c r="AY176" s="78"/>
      <c r="AZ176" s="74"/>
      <c r="BA176" s="78"/>
      <c r="BB176" s="78"/>
      <c r="BC176" s="74"/>
      <c r="BD176" s="78"/>
      <c r="BE176" s="78"/>
      <c r="BF176" s="74"/>
      <c r="BG176" s="78"/>
      <c r="BH176" s="78"/>
      <c r="BI176" s="74"/>
      <c r="BJ176" s="78"/>
      <c r="BK176" s="78"/>
      <c r="BL176" s="74"/>
      <c r="BM176" s="78"/>
      <c r="BN176" s="78"/>
      <c r="BO176" s="74"/>
      <c r="BP176" s="78"/>
      <c r="BQ176" s="78"/>
      <c r="BR176" s="74"/>
      <c r="BS176" s="78">
        <v>90000</v>
      </c>
      <c r="BT176" s="78">
        <v>3751.0465199999999</v>
      </c>
      <c r="BU176" s="74">
        <f t="shared" si="1684"/>
        <v>4.1678294666666664</v>
      </c>
      <c r="BV176" s="78"/>
      <c r="BW176" s="78"/>
      <c r="BX176" s="74"/>
      <c r="BY176" s="78"/>
      <c r="BZ176" s="78"/>
      <c r="CA176" s="78"/>
      <c r="CB176" s="78"/>
      <c r="CC176" s="78"/>
      <c r="CD176" s="78"/>
      <c r="CE176" s="78"/>
      <c r="CF176" s="78"/>
      <c r="CG176" s="78"/>
      <c r="CH176" s="78">
        <v>20000</v>
      </c>
      <c r="CI176" s="78"/>
      <c r="CJ176" s="74"/>
      <c r="CK176" s="78"/>
      <c r="CL176" s="78"/>
      <c r="CM176" s="74"/>
      <c r="CN176" s="78"/>
      <c r="CO176" s="78"/>
      <c r="CP176" s="74"/>
      <c r="CQ176" s="255">
        <v>50</v>
      </c>
      <c r="CR176" s="255">
        <v>50</v>
      </c>
      <c r="CS176" s="74">
        <f>CR176/CQ176*100</f>
        <v>100</v>
      </c>
      <c r="CT176" s="78">
        <v>480</v>
      </c>
      <c r="CU176" s="78">
        <v>480</v>
      </c>
      <c r="CV176" s="74">
        <f t="shared" ref="CV176:CV178" si="1694">CU176/CT176*100</f>
        <v>100</v>
      </c>
      <c r="CW176" s="78"/>
      <c r="CX176" s="78"/>
      <c r="CY176" s="74"/>
      <c r="CZ176" s="78"/>
      <c r="DA176" s="78"/>
      <c r="DB176" s="74"/>
      <c r="DC176" s="78">
        <v>250</v>
      </c>
      <c r="DD176" s="78">
        <v>250</v>
      </c>
      <c r="DE176" s="74">
        <f t="shared" si="1689"/>
        <v>100</v>
      </c>
      <c r="DF176" s="78"/>
      <c r="DG176" s="78"/>
      <c r="DH176" s="74"/>
      <c r="DI176" s="78"/>
      <c r="DJ176" s="78"/>
      <c r="DK176" s="74"/>
      <c r="DL176" s="78"/>
      <c r="DM176" s="78"/>
      <c r="DN176" s="74"/>
      <c r="DO176" s="78"/>
      <c r="DP176" s="78"/>
      <c r="DQ176" s="74"/>
      <c r="DR176" s="78"/>
      <c r="DS176" s="78"/>
      <c r="DT176" s="74"/>
      <c r="DU176" s="78"/>
      <c r="DV176" s="78"/>
      <c r="DW176" s="74"/>
      <c r="DX176" s="78">
        <v>59.5</v>
      </c>
      <c r="DY176" s="78">
        <v>59.5</v>
      </c>
      <c r="DZ176" s="74">
        <f>DY176/DX176*100</f>
        <v>100</v>
      </c>
      <c r="EA176" s="78"/>
      <c r="EB176" s="78"/>
      <c r="EC176" s="74"/>
      <c r="ED176" s="78"/>
      <c r="EE176" s="78"/>
      <c r="EF176" s="74"/>
      <c r="EG176" s="78"/>
      <c r="EH176" s="78"/>
      <c r="EI176" s="74"/>
      <c r="EJ176" s="78"/>
      <c r="EK176" s="78"/>
      <c r="EL176" s="74"/>
      <c r="EM176" s="78"/>
      <c r="EN176" s="78"/>
      <c r="EO176" s="74"/>
      <c r="EP176" s="78"/>
      <c r="EQ176" s="78"/>
      <c r="ER176" s="74"/>
    </row>
    <row r="177" spans="1:148" s="31" customFormat="1" ht="32.25" customHeight="1" x14ac:dyDescent="0.25">
      <c r="A177" s="252" t="s">
        <v>139</v>
      </c>
      <c r="B177" s="250">
        <f t="shared" si="1351"/>
        <v>1981838.5</v>
      </c>
      <c r="C177" s="250">
        <f t="shared" si="1352"/>
        <v>1285278.0232599997</v>
      </c>
      <c r="D177" s="248">
        <f t="shared" si="46"/>
        <v>64.852813347808095</v>
      </c>
      <c r="E177" s="248">
        <f>SUM(E178:E181)</f>
        <v>0</v>
      </c>
      <c r="F177" s="248">
        <f>SUM(F178:F181)</f>
        <v>0</v>
      </c>
      <c r="G177" s="248"/>
      <c r="H177" s="248">
        <f>SUM(H178:H181)</f>
        <v>0</v>
      </c>
      <c r="I177" s="248">
        <f>SUM(I178:I181)</f>
        <v>0</v>
      </c>
      <c r="J177" s="248"/>
      <c r="K177" s="248">
        <f t="shared" ref="K177:L177" si="1695">SUM(K178:K181)</f>
        <v>79500</v>
      </c>
      <c r="L177" s="248">
        <f t="shared" si="1695"/>
        <v>68457.399999999994</v>
      </c>
      <c r="M177" s="248">
        <f>L177/K177*100</f>
        <v>86.109937106918238</v>
      </c>
      <c r="N177" s="248">
        <f t="shared" ref="N177:O177" si="1696">SUM(N178:N181)</f>
        <v>0</v>
      </c>
      <c r="O177" s="248">
        <f t="shared" si="1696"/>
        <v>0</v>
      </c>
      <c r="P177" s="248"/>
      <c r="Q177" s="248">
        <f t="shared" ref="Q177:R177" si="1697">SUM(Q178:Q181)</f>
        <v>2739.8999999999996</v>
      </c>
      <c r="R177" s="248">
        <f t="shared" si="1697"/>
        <v>1646.4683199999999</v>
      </c>
      <c r="S177" s="248">
        <f t="shared" si="185"/>
        <v>60.092277820358412</v>
      </c>
      <c r="T177" s="248">
        <f t="shared" ref="T177:U177" si="1698">SUM(T178:T181)</f>
        <v>25814</v>
      </c>
      <c r="U177" s="248">
        <f t="shared" si="1698"/>
        <v>25771.348000000002</v>
      </c>
      <c r="V177" s="248">
        <f t="shared" si="1400"/>
        <v>99.834771829239955</v>
      </c>
      <c r="W177" s="248">
        <f t="shared" ref="W177:X177" si="1699">SUM(W178:W181)</f>
        <v>64496.299999999996</v>
      </c>
      <c r="X177" s="248">
        <f t="shared" si="1699"/>
        <v>63984.162619999996</v>
      </c>
      <c r="Y177" s="248">
        <f t="shared" ref="Y177:Y181" si="1700">X177/W177*100</f>
        <v>99.205943007583386</v>
      </c>
      <c r="Z177" s="248">
        <f t="shared" ref="Z177:AA177" si="1701">SUM(Z178:Z181)</f>
        <v>27675</v>
      </c>
      <c r="AA177" s="248">
        <f t="shared" si="1701"/>
        <v>22985.487789999999</v>
      </c>
      <c r="AB177" s="248">
        <f t="shared" ref="AB177:AB181" si="1702">AA177/Z177*100</f>
        <v>83.055059765130977</v>
      </c>
      <c r="AC177" s="248">
        <f t="shared" ref="AC177:AD177" si="1703">SUM(AC178:AC181)</f>
        <v>9578</v>
      </c>
      <c r="AD177" s="248">
        <f t="shared" si="1703"/>
        <v>9578</v>
      </c>
      <c r="AE177" s="248">
        <f t="shared" ref="AE177:AE178" si="1704">AD177/AC177*100</f>
        <v>100</v>
      </c>
      <c r="AF177" s="248">
        <f t="shared" ref="AF177:AG177" si="1705">SUM(AF178:AF181)</f>
        <v>15860</v>
      </c>
      <c r="AG177" s="248">
        <f t="shared" si="1705"/>
        <v>0</v>
      </c>
      <c r="AH177" s="248"/>
      <c r="AI177" s="248">
        <f t="shared" ref="AI177:AJ177" si="1706">SUM(AI178:AI181)</f>
        <v>284853.40000000002</v>
      </c>
      <c r="AJ177" s="248">
        <f t="shared" si="1706"/>
        <v>213640.04699999999</v>
      </c>
      <c r="AK177" s="248">
        <f>AJ177/AI177*100</f>
        <v>74.999998946826679</v>
      </c>
      <c r="AL177" s="248">
        <f t="shared" ref="AL177:AM177" si="1707">SUM(AL178:AL181)</f>
        <v>0</v>
      </c>
      <c r="AM177" s="248">
        <f t="shared" si="1707"/>
        <v>0</v>
      </c>
      <c r="AN177" s="248"/>
      <c r="AO177" s="248">
        <f t="shared" ref="AO177:AP177" si="1708">SUM(AO178:AO181)</f>
        <v>162550</v>
      </c>
      <c r="AP177" s="248">
        <f t="shared" si="1708"/>
        <v>12550</v>
      </c>
      <c r="AQ177" s="248">
        <f t="shared" ref="AQ177:AQ181" si="1709">AP177/AO177*100</f>
        <v>7.7207013226699486</v>
      </c>
      <c r="AR177" s="248">
        <f t="shared" ref="AR177:AS177" si="1710">SUM(AR178:AR181)</f>
        <v>0</v>
      </c>
      <c r="AS177" s="248">
        <f t="shared" si="1710"/>
        <v>0</v>
      </c>
      <c r="AT177" s="248"/>
      <c r="AU177" s="248">
        <f t="shared" ref="AU177:AV177" si="1711">SUM(AU178:AU181)</f>
        <v>75000</v>
      </c>
      <c r="AV177" s="248">
        <f t="shared" si="1711"/>
        <v>0</v>
      </c>
      <c r="AW177" s="248"/>
      <c r="AX177" s="248">
        <f t="shared" ref="AX177:AY177" si="1712">SUM(AX178:AX181)</f>
        <v>300000</v>
      </c>
      <c r="AY177" s="248">
        <f t="shared" si="1712"/>
        <v>300000</v>
      </c>
      <c r="AZ177" s="248">
        <f>AY177/AX177*100</f>
        <v>100</v>
      </c>
      <c r="BA177" s="248">
        <f t="shared" ref="BA177:BB177" si="1713">SUM(BA178:BA181)</f>
        <v>0</v>
      </c>
      <c r="BB177" s="248">
        <f t="shared" si="1713"/>
        <v>0</v>
      </c>
      <c r="BC177" s="248"/>
      <c r="BD177" s="248">
        <f t="shared" ref="BD177:BE177" si="1714">SUM(BD178:BD181)</f>
        <v>0</v>
      </c>
      <c r="BE177" s="248">
        <f t="shared" si="1714"/>
        <v>0</v>
      </c>
      <c r="BF177" s="248"/>
      <c r="BG177" s="248">
        <f t="shared" ref="BG177:BH177" si="1715">SUM(BG178:BG181)</f>
        <v>0</v>
      </c>
      <c r="BH177" s="248">
        <f t="shared" si="1715"/>
        <v>0</v>
      </c>
      <c r="BI177" s="248"/>
      <c r="BJ177" s="248">
        <f t="shared" ref="BJ177:BK177" si="1716">SUM(BJ178:BJ181)</f>
        <v>0</v>
      </c>
      <c r="BK177" s="248">
        <f t="shared" si="1716"/>
        <v>0</v>
      </c>
      <c r="BL177" s="248"/>
      <c r="BM177" s="248">
        <f t="shared" ref="BM177:BN177" si="1717">SUM(BM178:BM181)</f>
        <v>0</v>
      </c>
      <c r="BN177" s="248">
        <f t="shared" si="1717"/>
        <v>0</v>
      </c>
      <c r="BO177" s="248"/>
      <c r="BP177" s="248">
        <f t="shared" ref="BP177:BQ177" si="1718">SUM(BP178:BP181)</f>
        <v>0</v>
      </c>
      <c r="BQ177" s="248">
        <f t="shared" si="1718"/>
        <v>0</v>
      </c>
      <c r="BR177" s="248"/>
      <c r="BS177" s="248">
        <f t="shared" ref="BS177:BT177" si="1719">SUM(BS178:BS181)</f>
        <v>30000</v>
      </c>
      <c r="BT177" s="248">
        <f t="shared" si="1719"/>
        <v>8762.0620899999994</v>
      </c>
      <c r="BU177" s="248">
        <f t="shared" ref="BU177:BU181" si="1720">BT177/BS177*100</f>
        <v>29.206873633333331</v>
      </c>
      <c r="BV177" s="248">
        <f t="shared" ref="BV177:BW177" si="1721">SUM(BV178:BV181)</f>
        <v>53500</v>
      </c>
      <c r="BW177" s="248">
        <f t="shared" si="1721"/>
        <v>4944.0815899999998</v>
      </c>
      <c r="BX177" s="248">
        <f t="shared" ref="BX176:BX182" si="1722">BW177/BV177*100</f>
        <v>9.2412739999999989</v>
      </c>
      <c r="BY177" s="248">
        <f t="shared" ref="BY177:BZ177" si="1723">SUM(BY178:BY181)</f>
        <v>21474.400000000001</v>
      </c>
      <c r="BZ177" s="248">
        <f t="shared" si="1723"/>
        <v>2700.9499900000001</v>
      </c>
      <c r="CA177" s="248">
        <f>BZ177/BY177*100</f>
        <v>12.577534133666132</v>
      </c>
      <c r="CB177" s="248">
        <f t="shared" ref="CB177:CC177" si="1724">SUM(CB178:CB181)</f>
        <v>83657.600000000006</v>
      </c>
      <c r="CC177" s="248">
        <f t="shared" si="1724"/>
        <v>11086.007720000001</v>
      </c>
      <c r="CD177" s="248">
        <f>CC177/CB177*100</f>
        <v>13.251644465057568</v>
      </c>
      <c r="CE177" s="248">
        <f t="shared" ref="CE177:CF177" si="1725">SUM(CE178:CE181)</f>
        <v>57300</v>
      </c>
      <c r="CF177" s="248">
        <f t="shared" si="1725"/>
        <v>51100</v>
      </c>
      <c r="CG177" s="248">
        <f>CF177/CE177*100</f>
        <v>89.179755671902271</v>
      </c>
      <c r="CH177" s="248">
        <f t="shared" ref="CH177:CI177" si="1726">SUM(CH178:CH181)</f>
        <v>0</v>
      </c>
      <c r="CI177" s="248">
        <f t="shared" si="1726"/>
        <v>0</v>
      </c>
      <c r="CJ177" s="248"/>
      <c r="CK177" s="248">
        <f t="shared" ref="CK177:CL177" si="1727">SUM(CK178:CK181)</f>
        <v>0</v>
      </c>
      <c r="CL177" s="248">
        <f t="shared" si="1727"/>
        <v>0</v>
      </c>
      <c r="CM177" s="248"/>
      <c r="CN177" s="248">
        <f t="shared" ref="CN177:CO177" si="1728">SUM(CN178:CN181)</f>
        <v>490618</v>
      </c>
      <c r="CO177" s="248">
        <f t="shared" si="1728"/>
        <v>316054.85644</v>
      </c>
      <c r="CP177" s="248">
        <f t="shared" ref="CP177:CP180" si="1729">CO177/CN177*100</f>
        <v>64.419743352261833</v>
      </c>
      <c r="CQ177" s="248">
        <f>SUM(CQ178:CQ181)</f>
        <v>1333</v>
      </c>
      <c r="CR177" s="248">
        <f t="shared" ref="CR177" si="1730">SUM(CR178:CR181)</f>
        <v>1333</v>
      </c>
      <c r="CS177" s="248">
        <f t="shared" ref="CS177" si="1731">CR177/CQ177*100</f>
        <v>100</v>
      </c>
      <c r="CT177" s="248">
        <f t="shared" ref="CT177:CU177" si="1732">SUM(CT178:CT181)</f>
        <v>895</v>
      </c>
      <c r="CU177" s="248">
        <f t="shared" si="1732"/>
        <v>895</v>
      </c>
      <c r="CV177" s="248">
        <f t="shared" si="1694"/>
        <v>100</v>
      </c>
      <c r="CW177" s="248">
        <f t="shared" ref="CW177:CX177" si="1733">SUM(CW178:CW181)</f>
        <v>7827.9</v>
      </c>
      <c r="CX177" s="248">
        <f t="shared" si="1733"/>
        <v>7827.9</v>
      </c>
      <c r="CY177" s="248">
        <f t="shared" ref="CY177:CY178" si="1734">CX177/CW177*100</f>
        <v>100</v>
      </c>
      <c r="CZ177" s="248">
        <f t="shared" ref="CZ177:DA177" si="1735">SUM(CZ178:CZ181)</f>
        <v>0</v>
      </c>
      <c r="DA177" s="248">
        <f t="shared" si="1735"/>
        <v>0</v>
      </c>
      <c r="DB177" s="248"/>
      <c r="DC177" s="248">
        <f t="shared" ref="DC177:DD177" si="1736">SUM(DC178:DC181)</f>
        <v>950</v>
      </c>
      <c r="DD177" s="248">
        <f t="shared" si="1736"/>
        <v>950</v>
      </c>
      <c r="DE177" s="248">
        <f t="shared" ref="DE177:DE178" si="1737">DD177/DC177*100</f>
        <v>100</v>
      </c>
      <c r="DF177" s="248">
        <f t="shared" ref="DF177:DG177" si="1738">SUM(DF178:DF181)</f>
        <v>0</v>
      </c>
      <c r="DG177" s="248">
        <f t="shared" si="1738"/>
        <v>0</v>
      </c>
      <c r="DH177" s="248"/>
      <c r="DI177" s="248">
        <f t="shared" ref="DI177:DJ177" si="1739">SUM(DI178:DI181)</f>
        <v>0</v>
      </c>
      <c r="DJ177" s="248">
        <f t="shared" si="1739"/>
        <v>0</v>
      </c>
      <c r="DK177" s="248"/>
      <c r="DL177" s="248">
        <f t="shared" ref="DL177:DM177" si="1740">SUM(DL178:DL181)</f>
        <v>175000</v>
      </c>
      <c r="DM177" s="248">
        <f t="shared" si="1740"/>
        <v>153011.25169999999</v>
      </c>
      <c r="DN177" s="248">
        <f>DM177/DL177*100</f>
        <v>87.435000971428565</v>
      </c>
      <c r="DO177" s="248">
        <f t="shared" ref="DO177:DP177" si="1741">SUM(DO178:DO181)</f>
        <v>8000</v>
      </c>
      <c r="DP177" s="248">
        <f t="shared" si="1741"/>
        <v>8000</v>
      </c>
      <c r="DQ177" s="248">
        <f>DP177/DO177*100</f>
        <v>100</v>
      </c>
      <c r="DR177" s="248">
        <f t="shared" ref="DR177:DS177" si="1742">SUM(DR178:DR181)</f>
        <v>0</v>
      </c>
      <c r="DS177" s="248">
        <f t="shared" si="1742"/>
        <v>0</v>
      </c>
      <c r="DT177" s="248"/>
      <c r="DU177" s="248">
        <f t="shared" ref="DU177:DV177" si="1743">SUM(DU178:DU181)</f>
        <v>0</v>
      </c>
      <c r="DV177" s="248">
        <f t="shared" si="1743"/>
        <v>0</v>
      </c>
      <c r="DW177" s="248"/>
      <c r="DX177" s="248">
        <f t="shared" ref="DX177:DY177" si="1744">SUM(DX178:DX181)</f>
        <v>0</v>
      </c>
      <c r="DY177" s="248">
        <f t="shared" si="1744"/>
        <v>0</v>
      </c>
      <c r="DZ177" s="248"/>
      <c r="EA177" s="248">
        <f t="shared" ref="EA177:EB177" si="1745">SUM(EA178:EA181)</f>
        <v>0</v>
      </c>
      <c r="EB177" s="248">
        <f t="shared" si="1745"/>
        <v>0</v>
      </c>
      <c r="EC177" s="248"/>
      <c r="ED177" s="248">
        <f t="shared" ref="ED177:EE177" si="1746">SUM(ED178:ED181)</f>
        <v>0</v>
      </c>
      <c r="EE177" s="248">
        <f t="shared" si="1746"/>
        <v>0</v>
      </c>
      <c r="EF177" s="248"/>
      <c r="EG177" s="248">
        <f t="shared" ref="EG177:EH177" si="1747">SUM(EG178:EG181)</f>
        <v>0</v>
      </c>
      <c r="EH177" s="248">
        <f t="shared" si="1747"/>
        <v>0</v>
      </c>
      <c r="EI177" s="248"/>
      <c r="EJ177" s="248">
        <f t="shared" ref="EJ177:EK177" si="1748">SUM(EJ178:EJ181)</f>
        <v>0</v>
      </c>
      <c r="EK177" s="248">
        <f t="shared" si="1748"/>
        <v>0</v>
      </c>
      <c r="EL177" s="248"/>
      <c r="EM177" s="248">
        <f t="shared" ref="EM177:EN177" si="1749">SUM(EM178:EM181)</f>
        <v>0</v>
      </c>
      <c r="EN177" s="248">
        <f t="shared" si="1749"/>
        <v>0</v>
      </c>
      <c r="EO177" s="248"/>
      <c r="EP177" s="248">
        <f t="shared" ref="EP177:EQ177" si="1750">SUM(EP178:EP181)</f>
        <v>3216</v>
      </c>
      <c r="EQ177" s="248">
        <f t="shared" si="1750"/>
        <v>0</v>
      </c>
      <c r="ER177" s="248"/>
    </row>
    <row r="178" spans="1:148" s="31" customFormat="1" ht="15.75" x14ac:dyDescent="0.25">
      <c r="A178" s="56" t="s">
        <v>140</v>
      </c>
      <c r="B178" s="94">
        <f t="shared" si="1351"/>
        <v>1744384.9</v>
      </c>
      <c r="C178" s="94">
        <f t="shared" si="1352"/>
        <v>1258371.5000199997</v>
      </c>
      <c r="D178" s="78">
        <f t="shared" si="46"/>
        <v>72.138408215984882</v>
      </c>
      <c r="E178" s="78"/>
      <c r="F178" s="78"/>
      <c r="G178" s="78"/>
      <c r="H178" s="78"/>
      <c r="I178" s="78">
        <v>0</v>
      </c>
      <c r="J178" s="78"/>
      <c r="K178" s="78">
        <v>79500</v>
      </c>
      <c r="L178" s="78">
        <v>68457.399999999994</v>
      </c>
      <c r="M178" s="78">
        <f>L178/K178*100</f>
        <v>86.109937106918238</v>
      </c>
      <c r="N178" s="78"/>
      <c r="O178" s="78"/>
      <c r="P178" s="74"/>
      <c r="Q178" s="78"/>
      <c r="R178" s="78"/>
      <c r="S178" s="74"/>
      <c r="T178" s="78">
        <v>25151.599999999999</v>
      </c>
      <c r="U178" s="78">
        <v>25151.599999999999</v>
      </c>
      <c r="V178" s="74">
        <f t="shared" si="1400"/>
        <v>100</v>
      </c>
      <c r="W178" s="255">
        <v>63139</v>
      </c>
      <c r="X178" s="257">
        <v>62879.199159999996</v>
      </c>
      <c r="Y178" s="74">
        <f t="shared" si="1700"/>
        <v>99.588525570566517</v>
      </c>
      <c r="Z178" s="255">
        <v>26531</v>
      </c>
      <c r="AA178" s="321">
        <v>22058.744449999998</v>
      </c>
      <c r="AB178" s="74">
        <f t="shared" si="1702"/>
        <v>83.14328314047718</v>
      </c>
      <c r="AC178" s="255">
        <v>9578</v>
      </c>
      <c r="AD178" s="255">
        <v>9578</v>
      </c>
      <c r="AE178" s="74">
        <f t="shared" si="1704"/>
        <v>100</v>
      </c>
      <c r="AF178" s="78">
        <v>15860</v>
      </c>
      <c r="AG178" s="78"/>
      <c r="AH178" s="74"/>
      <c r="AI178" s="78">
        <v>284853.40000000002</v>
      </c>
      <c r="AJ178" s="78">
        <v>213640.04699999999</v>
      </c>
      <c r="AK178" s="74">
        <f>AJ178/AI178*100</f>
        <v>74.999998946826679</v>
      </c>
      <c r="AL178" s="78"/>
      <c r="AM178" s="78"/>
      <c r="AN178" s="74"/>
      <c r="AO178" s="255">
        <v>10050</v>
      </c>
      <c r="AP178" s="255">
        <v>10050</v>
      </c>
      <c r="AQ178" s="74">
        <f t="shared" si="1709"/>
        <v>100</v>
      </c>
      <c r="AR178" s="255"/>
      <c r="AS178" s="255"/>
      <c r="AT178" s="74"/>
      <c r="AU178" s="255">
        <v>75000</v>
      </c>
      <c r="AV178" s="255"/>
      <c r="AW178" s="74"/>
      <c r="AX178" s="255">
        <v>300000</v>
      </c>
      <c r="AY178" s="255">
        <v>300000</v>
      </c>
      <c r="AZ178" s="74">
        <f>AY178/AX178*100</f>
        <v>100</v>
      </c>
      <c r="BA178" s="255"/>
      <c r="BB178" s="255"/>
      <c r="BC178" s="74"/>
      <c r="BD178" s="255"/>
      <c r="BE178" s="255"/>
      <c r="BF178" s="74"/>
      <c r="BG178" s="255"/>
      <c r="BH178" s="255"/>
      <c r="BI178" s="74"/>
      <c r="BJ178" s="255"/>
      <c r="BK178" s="255"/>
      <c r="BL178" s="74"/>
      <c r="BM178" s="255"/>
      <c r="BN178" s="255"/>
      <c r="BO178" s="74"/>
      <c r="BP178" s="255"/>
      <c r="BQ178" s="255"/>
      <c r="BR178" s="74"/>
      <c r="BS178" s="78"/>
      <c r="BT178" s="78"/>
      <c r="BU178" s="74"/>
      <c r="BV178" s="94">
        <v>20000</v>
      </c>
      <c r="BW178" s="78"/>
      <c r="BX178" s="74"/>
      <c r="BY178" s="78">
        <v>21474.400000000001</v>
      </c>
      <c r="BZ178" s="78">
        <v>2700.9499900000001</v>
      </c>
      <c r="CA178" s="74">
        <f>BZ178/BY178*100</f>
        <v>12.577534133666132</v>
      </c>
      <c r="CB178" s="78">
        <v>83657.600000000006</v>
      </c>
      <c r="CC178" s="78">
        <v>11086.007720000001</v>
      </c>
      <c r="CD178" s="74">
        <f>CC178/CB178*100</f>
        <v>13.251644465057568</v>
      </c>
      <c r="CE178" s="78">
        <v>57300</v>
      </c>
      <c r="CF178" s="78">
        <v>51100</v>
      </c>
      <c r="CG178" s="74">
        <f>CF178/CE178*100</f>
        <v>89.179755671902271</v>
      </c>
      <c r="CH178" s="78"/>
      <c r="CI178" s="78"/>
      <c r="CJ178" s="74"/>
      <c r="CK178" s="78"/>
      <c r="CL178" s="78"/>
      <c r="CM178" s="74"/>
      <c r="CN178" s="255">
        <v>475618</v>
      </c>
      <c r="CO178" s="255">
        <v>310202.40000000002</v>
      </c>
      <c r="CP178" s="74">
        <f t="shared" si="1729"/>
        <v>65.220912581105011</v>
      </c>
      <c r="CQ178" s="33">
        <v>1333</v>
      </c>
      <c r="CR178" s="255">
        <v>1333</v>
      </c>
      <c r="CS178" s="74">
        <f t="shared" ref="CS178" si="1751">CR178/CQ178*100</f>
        <v>100</v>
      </c>
      <c r="CT178" s="255">
        <v>535</v>
      </c>
      <c r="CU178" s="255">
        <v>535</v>
      </c>
      <c r="CV178" s="74">
        <f t="shared" si="1694"/>
        <v>100</v>
      </c>
      <c r="CW178" s="255">
        <v>7637.9</v>
      </c>
      <c r="CX178" s="255">
        <v>7637.9</v>
      </c>
      <c r="CY178" s="74">
        <f t="shared" si="1734"/>
        <v>100</v>
      </c>
      <c r="CZ178" s="255"/>
      <c r="DA178" s="255"/>
      <c r="DB178" s="74"/>
      <c r="DC178" s="255">
        <v>950</v>
      </c>
      <c r="DD178" s="255">
        <v>950</v>
      </c>
      <c r="DE178" s="74">
        <f t="shared" si="1737"/>
        <v>100</v>
      </c>
      <c r="DF178" s="255"/>
      <c r="DG178" s="255"/>
      <c r="DH178" s="74"/>
      <c r="DI178" s="255"/>
      <c r="DJ178" s="255"/>
      <c r="DK178" s="74"/>
      <c r="DL178" s="255">
        <v>175000</v>
      </c>
      <c r="DM178" s="255">
        <v>153011.25169999999</v>
      </c>
      <c r="DN178" s="74">
        <f>DM178/DL178*100</f>
        <v>87.435000971428565</v>
      </c>
      <c r="DO178" s="255">
        <v>8000</v>
      </c>
      <c r="DP178" s="255">
        <v>8000</v>
      </c>
      <c r="DQ178" s="74">
        <f>DP178/DO178*100</f>
        <v>100</v>
      </c>
      <c r="DR178" s="255"/>
      <c r="DS178" s="255"/>
      <c r="DT178" s="74"/>
      <c r="DU178" s="255"/>
      <c r="DV178" s="255"/>
      <c r="DW178" s="74"/>
      <c r="DX178" s="255"/>
      <c r="DY178" s="255"/>
      <c r="DZ178" s="74"/>
      <c r="EA178" s="255"/>
      <c r="EB178" s="255"/>
      <c r="EC178" s="74"/>
      <c r="ED178" s="255"/>
      <c r="EE178" s="255"/>
      <c r="EF178" s="74"/>
      <c r="EG178" s="255"/>
      <c r="EH178" s="255"/>
      <c r="EI178" s="74"/>
      <c r="EJ178" s="255"/>
      <c r="EK178" s="255"/>
      <c r="EL178" s="74"/>
      <c r="EM178" s="255"/>
      <c r="EN178" s="255"/>
      <c r="EO178" s="74"/>
      <c r="EP178" s="255">
        <v>3216</v>
      </c>
      <c r="EQ178" s="255"/>
      <c r="ER178" s="74"/>
    </row>
    <row r="179" spans="1:148" s="31" customFormat="1" ht="15.75" x14ac:dyDescent="0.25">
      <c r="A179" s="56" t="s">
        <v>141</v>
      </c>
      <c r="B179" s="94">
        <f t="shared" si="1351"/>
        <v>11431.4</v>
      </c>
      <c r="C179" s="94">
        <f t="shared" si="1352"/>
        <v>4228.3045299999994</v>
      </c>
      <c r="D179" s="78">
        <f t="shared" si="46"/>
        <v>36.988509981279627</v>
      </c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>
        <v>1092.3</v>
      </c>
      <c r="R179" s="78">
        <v>808.99643999999989</v>
      </c>
      <c r="S179" s="74">
        <f t="shared" si="185"/>
        <v>74.063575940675634</v>
      </c>
      <c r="T179" s="78">
        <v>70.5</v>
      </c>
      <c r="U179" s="78">
        <v>70.5</v>
      </c>
      <c r="V179" s="74">
        <f t="shared" si="1400"/>
        <v>100</v>
      </c>
      <c r="W179" s="255">
        <v>148.6</v>
      </c>
      <c r="X179" s="257">
        <v>148.6</v>
      </c>
      <c r="Y179" s="74">
        <f t="shared" si="1700"/>
        <v>100</v>
      </c>
      <c r="Z179" s="78"/>
      <c r="AA179" s="78"/>
      <c r="AB179" s="74"/>
      <c r="AC179" s="78"/>
      <c r="AD179" s="78"/>
      <c r="AE179" s="74"/>
      <c r="AF179" s="78"/>
      <c r="AG179" s="78"/>
      <c r="AH179" s="78"/>
      <c r="AI179" s="78"/>
      <c r="AJ179" s="78"/>
      <c r="AK179" s="78"/>
      <c r="AL179" s="78"/>
      <c r="AM179" s="78"/>
      <c r="AN179" s="74"/>
      <c r="AO179" s="255"/>
      <c r="AP179" s="255"/>
      <c r="AQ179" s="74"/>
      <c r="AR179" s="255"/>
      <c r="AS179" s="255"/>
      <c r="AT179" s="74"/>
      <c r="AU179" s="255"/>
      <c r="AV179" s="255"/>
      <c r="AW179" s="74"/>
      <c r="AX179" s="255"/>
      <c r="AY179" s="255"/>
      <c r="AZ179" s="74"/>
      <c r="BA179" s="255"/>
      <c r="BB179" s="255"/>
      <c r="BC179" s="74"/>
      <c r="BD179" s="255"/>
      <c r="BE179" s="255"/>
      <c r="BF179" s="74"/>
      <c r="BG179" s="255"/>
      <c r="BH179" s="255"/>
      <c r="BI179" s="74"/>
      <c r="BJ179" s="255"/>
      <c r="BK179" s="255"/>
      <c r="BL179" s="74"/>
      <c r="BM179" s="255"/>
      <c r="BN179" s="255"/>
      <c r="BO179" s="74"/>
      <c r="BP179" s="255"/>
      <c r="BQ179" s="255"/>
      <c r="BR179" s="74"/>
      <c r="BS179" s="74">
        <v>10000</v>
      </c>
      <c r="BT179" s="78">
        <v>3080.2080899999996</v>
      </c>
      <c r="BU179" s="74">
        <f t="shared" si="1720"/>
        <v>30.802080899999996</v>
      </c>
      <c r="BV179" s="74"/>
      <c r="BW179" s="78"/>
      <c r="BX179" s="74"/>
      <c r="BY179" s="78"/>
      <c r="BZ179" s="78"/>
      <c r="CA179" s="78"/>
      <c r="CB179" s="78"/>
      <c r="CC179" s="78"/>
      <c r="CD179" s="78"/>
      <c r="CE179" s="78"/>
      <c r="CF179" s="78"/>
      <c r="CG179" s="78"/>
      <c r="CH179" s="74"/>
      <c r="CI179" s="78"/>
      <c r="CJ179" s="74"/>
      <c r="CK179" s="74"/>
      <c r="CL179" s="78"/>
      <c r="CM179" s="74"/>
      <c r="CN179" s="255"/>
      <c r="CO179" s="255"/>
      <c r="CP179" s="74"/>
      <c r="CQ179" s="255"/>
      <c r="CR179" s="255"/>
      <c r="CS179" s="74"/>
      <c r="CT179" s="255"/>
      <c r="CU179" s="255"/>
      <c r="CV179" s="74"/>
      <c r="CW179" s="255">
        <v>120</v>
      </c>
      <c r="CX179" s="255">
        <v>120</v>
      </c>
      <c r="CY179" s="74">
        <f t="shared" ref="CY179:CY180" si="1752">CX179/CW179*100</f>
        <v>100</v>
      </c>
      <c r="CZ179" s="255"/>
      <c r="DA179" s="255"/>
      <c r="DB179" s="74"/>
      <c r="DC179" s="255"/>
      <c r="DD179" s="255"/>
      <c r="DE179" s="74"/>
      <c r="DF179" s="255"/>
      <c r="DG179" s="255"/>
      <c r="DH179" s="74"/>
      <c r="DI179" s="255"/>
      <c r="DJ179" s="255"/>
      <c r="DK179" s="74"/>
      <c r="DL179" s="255"/>
      <c r="DM179" s="255"/>
      <c r="DN179" s="74"/>
      <c r="DO179" s="255"/>
      <c r="DP179" s="255"/>
      <c r="DQ179" s="74"/>
      <c r="DR179" s="255"/>
      <c r="DS179" s="255"/>
      <c r="DT179" s="74"/>
      <c r="DU179" s="255"/>
      <c r="DV179" s="255"/>
      <c r="DW179" s="74"/>
      <c r="DX179" s="255"/>
      <c r="DY179" s="255"/>
      <c r="DZ179" s="74"/>
      <c r="EA179" s="255"/>
      <c r="EB179" s="255"/>
      <c r="EC179" s="74"/>
      <c r="ED179" s="255"/>
      <c r="EE179" s="255"/>
      <c r="EF179" s="74"/>
      <c r="EG179" s="255"/>
      <c r="EH179" s="255"/>
      <c r="EI179" s="74"/>
      <c r="EJ179" s="255"/>
      <c r="EK179" s="255"/>
      <c r="EL179" s="74"/>
      <c r="EM179" s="255"/>
      <c r="EN179" s="255"/>
      <c r="EO179" s="74"/>
      <c r="EP179" s="255"/>
      <c r="EQ179" s="255"/>
      <c r="ER179" s="74"/>
    </row>
    <row r="180" spans="1:148" s="31" customFormat="1" ht="15.75" x14ac:dyDescent="0.25">
      <c r="A180" s="56" t="s">
        <v>142</v>
      </c>
      <c r="B180" s="94">
        <f t="shared" si="1351"/>
        <v>212691.8</v>
      </c>
      <c r="C180" s="94">
        <f t="shared" si="1352"/>
        <v>16642.388910000001</v>
      </c>
      <c r="D180" s="78">
        <f t="shared" si="46"/>
        <v>7.824649991207937</v>
      </c>
      <c r="E180" s="78"/>
      <c r="F180" s="78"/>
      <c r="G180" s="78"/>
      <c r="H180" s="78">
        <v>0</v>
      </c>
      <c r="I180" s="78">
        <v>0</v>
      </c>
      <c r="J180" s="78"/>
      <c r="K180" s="78"/>
      <c r="L180" s="78">
        <v>0</v>
      </c>
      <c r="M180" s="78"/>
      <c r="N180" s="78"/>
      <c r="O180" s="78">
        <v>0</v>
      </c>
      <c r="P180" s="78"/>
      <c r="Q180" s="78">
        <v>993.8</v>
      </c>
      <c r="R180" s="78">
        <v>651.39278000000002</v>
      </c>
      <c r="S180" s="74">
        <f t="shared" si="185"/>
        <v>65.545661098812644</v>
      </c>
      <c r="T180" s="78">
        <v>412.5</v>
      </c>
      <c r="U180" s="78">
        <v>369.84800000000001</v>
      </c>
      <c r="V180" s="74">
        <f t="shared" si="1400"/>
        <v>89.660121212121211</v>
      </c>
      <c r="W180" s="255">
        <v>813.5</v>
      </c>
      <c r="X180" s="257">
        <v>561.16345999999999</v>
      </c>
      <c r="Y180" s="74">
        <f t="shared" si="1700"/>
        <v>68.981371850030726</v>
      </c>
      <c r="Z180" s="255">
        <v>872</v>
      </c>
      <c r="AA180" s="322">
        <v>745.8</v>
      </c>
      <c r="AB180" s="74">
        <f t="shared" si="1702"/>
        <v>85.527522935779814</v>
      </c>
      <c r="AC180" s="255"/>
      <c r="AD180" s="78"/>
      <c r="AE180" s="74"/>
      <c r="AF180" s="78"/>
      <c r="AG180" s="78">
        <v>0</v>
      </c>
      <c r="AH180" s="78"/>
      <c r="AI180" s="78"/>
      <c r="AJ180" s="78">
        <v>0</v>
      </c>
      <c r="AK180" s="78"/>
      <c r="AL180" s="78"/>
      <c r="AM180" s="78"/>
      <c r="AN180" s="74"/>
      <c r="AO180" s="255">
        <v>151000</v>
      </c>
      <c r="AP180" s="255">
        <v>1000</v>
      </c>
      <c r="AQ180" s="74">
        <f t="shared" si="1709"/>
        <v>0.66225165562913912</v>
      </c>
      <c r="AR180" s="255"/>
      <c r="AS180" s="255"/>
      <c r="AT180" s="74"/>
      <c r="AU180" s="255"/>
      <c r="AV180" s="255"/>
      <c r="AW180" s="74"/>
      <c r="AX180" s="255"/>
      <c r="AY180" s="255"/>
      <c r="AZ180" s="74"/>
      <c r="BA180" s="255"/>
      <c r="BB180" s="255"/>
      <c r="BC180" s="74"/>
      <c r="BD180" s="255"/>
      <c r="BE180" s="255"/>
      <c r="BF180" s="74"/>
      <c r="BG180" s="255"/>
      <c r="BH180" s="255"/>
      <c r="BI180" s="74"/>
      <c r="BJ180" s="255"/>
      <c r="BK180" s="255"/>
      <c r="BL180" s="74"/>
      <c r="BM180" s="255"/>
      <c r="BN180" s="255"/>
      <c r="BO180" s="74"/>
      <c r="BP180" s="255"/>
      <c r="BQ180" s="255"/>
      <c r="BR180" s="74"/>
      <c r="BS180" s="74">
        <v>10000</v>
      </c>
      <c r="BT180" s="78">
        <v>2417.6466399999999</v>
      </c>
      <c r="BU180" s="74">
        <f t="shared" si="1720"/>
        <v>24.176466399999999</v>
      </c>
      <c r="BV180" s="74">
        <v>33500</v>
      </c>
      <c r="BW180" s="78">
        <v>4944.0815899999998</v>
      </c>
      <c r="BX180" s="74">
        <f t="shared" ref="BX179:BX183" si="1753">BW180/BV180*100</f>
        <v>14.758452507462685</v>
      </c>
      <c r="BY180" s="78"/>
      <c r="BZ180" s="78">
        <v>0</v>
      </c>
      <c r="CA180" s="78"/>
      <c r="CB180" s="78"/>
      <c r="CC180" s="78">
        <v>0</v>
      </c>
      <c r="CD180" s="78"/>
      <c r="CE180" s="78"/>
      <c r="CF180" s="78">
        <v>0</v>
      </c>
      <c r="CG180" s="78"/>
      <c r="CH180" s="74"/>
      <c r="CI180" s="78"/>
      <c r="CJ180" s="74"/>
      <c r="CK180" s="74"/>
      <c r="CL180" s="78"/>
      <c r="CM180" s="74"/>
      <c r="CN180" s="255">
        <v>15000</v>
      </c>
      <c r="CO180" s="255">
        <v>5852.4564400000008</v>
      </c>
      <c r="CP180" s="74">
        <f t="shared" si="1729"/>
        <v>39.016376266666676</v>
      </c>
      <c r="CQ180" s="255"/>
      <c r="CR180" s="255"/>
      <c r="CS180" s="74"/>
      <c r="CT180" s="255">
        <v>30</v>
      </c>
      <c r="CU180" s="255">
        <v>30</v>
      </c>
      <c r="CV180" s="74">
        <f t="shared" ref="CV180:CV181" si="1754">CU180/CT180*100</f>
        <v>100</v>
      </c>
      <c r="CW180" s="255">
        <v>70</v>
      </c>
      <c r="CX180" s="255">
        <v>70</v>
      </c>
      <c r="CY180" s="74">
        <f t="shared" si="1752"/>
        <v>100</v>
      </c>
      <c r="CZ180" s="255"/>
      <c r="DA180" s="255"/>
      <c r="DB180" s="74"/>
      <c r="DC180" s="255"/>
      <c r="DD180" s="255"/>
      <c r="DE180" s="74"/>
      <c r="DF180" s="255"/>
      <c r="DG180" s="255"/>
      <c r="DH180" s="74"/>
      <c r="DI180" s="255"/>
      <c r="DJ180" s="255"/>
      <c r="DK180" s="74"/>
      <c r="DL180" s="255"/>
      <c r="DM180" s="255"/>
      <c r="DN180" s="74"/>
      <c r="DO180" s="255"/>
      <c r="DP180" s="255"/>
      <c r="DQ180" s="74"/>
      <c r="DR180" s="255"/>
      <c r="DS180" s="255"/>
      <c r="DT180" s="74"/>
      <c r="DU180" s="255"/>
      <c r="DV180" s="255"/>
      <c r="DW180" s="74"/>
      <c r="DX180" s="255"/>
      <c r="DY180" s="255"/>
      <c r="DZ180" s="74"/>
      <c r="EA180" s="255"/>
      <c r="EB180" s="255"/>
      <c r="EC180" s="74"/>
      <c r="ED180" s="255"/>
      <c r="EE180" s="255"/>
      <c r="EF180" s="74"/>
      <c r="EG180" s="255"/>
      <c r="EH180" s="255"/>
      <c r="EI180" s="74"/>
      <c r="EJ180" s="255"/>
      <c r="EK180" s="255"/>
      <c r="EL180" s="74"/>
      <c r="EM180" s="255"/>
      <c r="EN180" s="255"/>
      <c r="EO180" s="74"/>
      <c r="EP180" s="255"/>
      <c r="EQ180" s="255"/>
      <c r="ER180" s="74"/>
    </row>
    <row r="181" spans="1:148" s="31" customFormat="1" ht="15.75" x14ac:dyDescent="0.25">
      <c r="A181" s="56" t="s">
        <v>143</v>
      </c>
      <c r="B181" s="94">
        <f t="shared" si="1351"/>
        <v>13330.4</v>
      </c>
      <c r="C181" s="94">
        <f t="shared" si="1352"/>
        <v>6035.8297999999995</v>
      </c>
      <c r="D181" s="92">
        <f t="shared" si="46"/>
        <v>45.278684810658341</v>
      </c>
      <c r="E181" s="78"/>
      <c r="F181" s="78"/>
      <c r="G181" s="78"/>
      <c r="H181" s="78"/>
      <c r="I181" s="78"/>
      <c r="J181" s="78"/>
      <c r="K181" s="78"/>
      <c r="L181" s="78">
        <v>0</v>
      </c>
      <c r="M181" s="78"/>
      <c r="N181" s="78"/>
      <c r="O181" s="78">
        <v>0</v>
      </c>
      <c r="P181" s="78"/>
      <c r="Q181" s="78">
        <v>653.79999999999995</v>
      </c>
      <c r="R181" s="78">
        <v>186.07910000000001</v>
      </c>
      <c r="S181" s="74">
        <f t="shared" si="185"/>
        <v>28.46116549403488</v>
      </c>
      <c r="T181" s="78">
        <v>179.4</v>
      </c>
      <c r="U181" s="78">
        <v>179.4</v>
      </c>
      <c r="V181" s="74">
        <f t="shared" si="1400"/>
        <v>100</v>
      </c>
      <c r="W181" s="255">
        <v>395.2</v>
      </c>
      <c r="X181" s="257">
        <v>395.2</v>
      </c>
      <c r="Y181" s="74">
        <f t="shared" si="1700"/>
        <v>100</v>
      </c>
      <c r="Z181" s="255">
        <v>272</v>
      </c>
      <c r="AA181" s="322">
        <v>180.94334000000001</v>
      </c>
      <c r="AB181" s="74">
        <f t="shared" si="1702"/>
        <v>66.523286764705887</v>
      </c>
      <c r="AC181" s="255"/>
      <c r="AD181" s="255"/>
      <c r="AE181" s="74"/>
      <c r="AF181" s="78"/>
      <c r="AG181" s="78">
        <v>0</v>
      </c>
      <c r="AH181" s="78"/>
      <c r="AI181" s="78"/>
      <c r="AJ181" s="78">
        <v>0</v>
      </c>
      <c r="AK181" s="78"/>
      <c r="AL181" s="78"/>
      <c r="AM181" s="78"/>
      <c r="AN181" s="74"/>
      <c r="AO181" s="255">
        <v>1500</v>
      </c>
      <c r="AP181" s="255">
        <v>1500</v>
      </c>
      <c r="AQ181" s="74">
        <f t="shared" si="1709"/>
        <v>100</v>
      </c>
      <c r="AR181" s="255"/>
      <c r="AS181" s="255"/>
      <c r="AT181" s="74"/>
      <c r="AU181" s="255"/>
      <c r="AV181" s="255"/>
      <c r="AW181" s="74"/>
      <c r="AX181" s="255"/>
      <c r="AY181" s="255"/>
      <c r="AZ181" s="74"/>
      <c r="BA181" s="255"/>
      <c r="BB181" s="255"/>
      <c r="BC181" s="74"/>
      <c r="BD181" s="255"/>
      <c r="BE181" s="255"/>
      <c r="BF181" s="74"/>
      <c r="BG181" s="255"/>
      <c r="BH181" s="255"/>
      <c r="BI181" s="74"/>
      <c r="BJ181" s="255"/>
      <c r="BK181" s="255"/>
      <c r="BL181" s="74"/>
      <c r="BM181" s="255"/>
      <c r="BN181" s="255"/>
      <c r="BO181" s="74"/>
      <c r="BP181" s="255"/>
      <c r="BQ181" s="255"/>
      <c r="BR181" s="74"/>
      <c r="BS181" s="74">
        <v>10000</v>
      </c>
      <c r="BT181" s="78">
        <v>3264.2073599999999</v>
      </c>
      <c r="BU181" s="74">
        <f t="shared" si="1720"/>
        <v>32.642073599999996</v>
      </c>
      <c r="BV181" s="74"/>
      <c r="BW181" s="78"/>
      <c r="BX181" s="74"/>
      <c r="BY181" s="78"/>
      <c r="BZ181" s="78">
        <v>0</v>
      </c>
      <c r="CA181" s="78"/>
      <c r="CB181" s="78"/>
      <c r="CC181" s="78">
        <v>0</v>
      </c>
      <c r="CD181" s="78"/>
      <c r="CE181" s="78"/>
      <c r="CF181" s="78">
        <v>0</v>
      </c>
      <c r="CG181" s="78"/>
      <c r="CH181" s="74"/>
      <c r="CI181" s="78"/>
      <c r="CJ181" s="74"/>
      <c r="CK181" s="74"/>
      <c r="CL181" s="78"/>
      <c r="CM181" s="74"/>
      <c r="CN181" s="255"/>
      <c r="CO181" s="255"/>
      <c r="CP181" s="74"/>
      <c r="CQ181" s="255"/>
      <c r="CR181" s="255"/>
      <c r="CS181" s="74"/>
      <c r="CT181" s="255">
        <v>330</v>
      </c>
      <c r="CU181" s="255">
        <v>330</v>
      </c>
      <c r="CV181" s="74">
        <f t="shared" si="1754"/>
        <v>100</v>
      </c>
      <c r="CW181" s="255"/>
      <c r="CX181" s="255"/>
      <c r="CY181" s="74"/>
      <c r="CZ181" s="255"/>
      <c r="DA181" s="255"/>
      <c r="DB181" s="74"/>
      <c r="DC181" s="255"/>
      <c r="DD181" s="255"/>
      <c r="DE181" s="74"/>
      <c r="DF181" s="255"/>
      <c r="DG181" s="255"/>
      <c r="DH181" s="74"/>
      <c r="DI181" s="255"/>
      <c r="DJ181" s="255"/>
      <c r="DK181" s="74"/>
      <c r="DL181" s="255"/>
      <c r="DM181" s="255"/>
      <c r="DN181" s="74"/>
      <c r="DO181" s="255"/>
      <c r="DP181" s="255"/>
      <c r="DQ181" s="74"/>
      <c r="DR181" s="255"/>
      <c r="DS181" s="255"/>
      <c r="DT181" s="74"/>
      <c r="DU181" s="255"/>
      <c r="DV181" s="255"/>
      <c r="DW181" s="74"/>
      <c r="DX181" s="255"/>
      <c r="DY181" s="255"/>
      <c r="DZ181" s="74"/>
      <c r="EA181" s="255"/>
      <c r="EB181" s="255"/>
      <c r="EC181" s="74"/>
      <c r="ED181" s="255"/>
      <c r="EE181" s="255"/>
      <c r="EF181" s="74"/>
      <c r="EG181" s="255"/>
      <c r="EH181" s="255"/>
      <c r="EI181" s="74"/>
      <c r="EJ181" s="255"/>
      <c r="EK181" s="255"/>
      <c r="EL181" s="74"/>
      <c r="EM181" s="255"/>
      <c r="EN181" s="255"/>
      <c r="EO181" s="74"/>
      <c r="EP181" s="255"/>
      <c r="EQ181" s="255"/>
      <c r="ER181" s="74"/>
    </row>
    <row r="182" spans="1:148" s="27" customFormat="1" ht="31.5" x14ac:dyDescent="0.25">
      <c r="A182" s="252" t="s">
        <v>1133</v>
      </c>
      <c r="B182" s="248">
        <f t="shared" ref="B182:B183" si="1755">E182+H182+K182+N182+Q182+T182+W182+Z182+AC182+AF182+AI182+AL182+AO182+AR182+AU182+AX182+BA182+BD182+BG182+BJ182+BM182+BP182+BS182+BV182+BY182+CB182+CE182+CH182+CK182+CN182+CQ182+CT182+CW182+CZ182+DC182+DF182+DI182+DL182+DO182+DR182+DU182+DX182+EA182+ED182+EG182+EJ182+EM182+EP182</f>
        <v>0</v>
      </c>
      <c r="C182" s="248">
        <f t="shared" ref="C182:C183" si="1756">F182+I182+L182+O182+R182+U182+X182+AA182+AD182+AG182+AJ182+AM182+AP182+AS182+AV182+AY182+BB182+BE182+BH182+BK182+BN182+BQ182+BT182+BW182+BZ182+CC182+CF182+CI182+CL182+CO182+CR182+CU182+CX182+DA182+DD182+DG182+DJ182+DM182+DP182+DS182+DV182+DY182+EB182+EE182+EH182+EK182+EN182+EQ182</f>
        <v>0</v>
      </c>
      <c r="D182" s="248"/>
      <c r="E182" s="249"/>
      <c r="F182" s="249"/>
      <c r="G182" s="249"/>
      <c r="H182" s="249"/>
      <c r="I182" s="249"/>
      <c r="J182" s="249"/>
      <c r="K182" s="249"/>
      <c r="L182" s="249"/>
      <c r="M182" s="249"/>
      <c r="N182" s="249"/>
      <c r="O182" s="249"/>
      <c r="P182" s="249"/>
      <c r="Q182" s="249"/>
      <c r="R182" s="249"/>
      <c r="S182" s="249"/>
      <c r="T182" s="249"/>
      <c r="U182" s="249"/>
      <c r="V182" s="249"/>
      <c r="W182" s="249"/>
      <c r="X182" s="249"/>
      <c r="Y182" s="249"/>
      <c r="Z182" s="249"/>
      <c r="AA182" s="249"/>
      <c r="AB182" s="249"/>
      <c r="AC182" s="249"/>
      <c r="AD182" s="249"/>
      <c r="AE182" s="249"/>
      <c r="AF182" s="249"/>
      <c r="AG182" s="249"/>
      <c r="AH182" s="249"/>
      <c r="AI182" s="249"/>
      <c r="AJ182" s="249"/>
      <c r="AK182" s="249"/>
      <c r="AL182" s="249"/>
      <c r="AM182" s="249"/>
      <c r="AN182" s="249"/>
      <c r="AO182" s="249"/>
      <c r="AP182" s="249"/>
      <c r="AQ182" s="249"/>
      <c r="AR182" s="249"/>
      <c r="AS182" s="249"/>
      <c r="AT182" s="249"/>
      <c r="AU182" s="249"/>
      <c r="AV182" s="249"/>
      <c r="AW182" s="249"/>
      <c r="AX182" s="249"/>
      <c r="AY182" s="249"/>
      <c r="AZ182" s="249"/>
      <c r="BA182" s="249"/>
      <c r="BB182" s="249"/>
      <c r="BC182" s="249"/>
      <c r="BD182" s="249"/>
      <c r="BE182" s="249"/>
      <c r="BF182" s="249"/>
      <c r="BG182" s="249"/>
      <c r="BH182" s="249"/>
      <c r="BI182" s="249"/>
      <c r="BJ182" s="249"/>
      <c r="BK182" s="249"/>
      <c r="BL182" s="249"/>
      <c r="BM182" s="249"/>
      <c r="BN182" s="249"/>
      <c r="BO182" s="249"/>
      <c r="BP182" s="249"/>
      <c r="BQ182" s="249"/>
      <c r="BR182" s="249"/>
      <c r="BS182" s="249"/>
      <c r="BT182" s="249"/>
      <c r="BU182" s="249"/>
      <c r="BV182" s="249"/>
      <c r="BW182" s="249"/>
      <c r="BX182" s="249"/>
      <c r="BY182" s="249"/>
      <c r="BZ182" s="249"/>
      <c r="CA182" s="249"/>
      <c r="CB182" s="249"/>
      <c r="CC182" s="249"/>
      <c r="CD182" s="249"/>
      <c r="CE182" s="249"/>
      <c r="CF182" s="249"/>
      <c r="CG182" s="249"/>
      <c r="CH182" s="249"/>
      <c r="CI182" s="249"/>
      <c r="CJ182" s="249"/>
      <c r="CK182" s="249"/>
      <c r="CL182" s="249"/>
      <c r="CM182" s="249"/>
      <c r="CN182" s="249"/>
      <c r="CO182" s="249"/>
      <c r="CP182" s="249"/>
      <c r="CQ182" s="249"/>
      <c r="CR182" s="249"/>
      <c r="CS182" s="249"/>
      <c r="CT182" s="249"/>
      <c r="CU182" s="249"/>
      <c r="CV182" s="249"/>
      <c r="CW182" s="249"/>
      <c r="CX182" s="249"/>
      <c r="CY182" s="249"/>
      <c r="CZ182" s="249"/>
      <c r="DA182" s="249"/>
      <c r="DB182" s="249"/>
      <c r="DC182" s="249"/>
      <c r="DD182" s="249"/>
      <c r="DE182" s="249"/>
      <c r="DF182" s="249"/>
      <c r="DG182" s="249"/>
      <c r="DH182" s="249"/>
      <c r="DI182" s="249"/>
      <c r="DJ182" s="249"/>
      <c r="DK182" s="249"/>
      <c r="DL182" s="249"/>
      <c r="DM182" s="249"/>
      <c r="DN182" s="249"/>
      <c r="DO182" s="249"/>
      <c r="DP182" s="249"/>
      <c r="DQ182" s="249"/>
      <c r="DR182" s="249"/>
      <c r="DS182" s="249"/>
      <c r="DT182" s="249"/>
      <c r="DU182" s="249"/>
      <c r="DV182" s="249"/>
      <c r="DW182" s="249"/>
      <c r="DX182" s="249"/>
      <c r="DY182" s="249"/>
      <c r="DZ182" s="249"/>
      <c r="EA182" s="249"/>
      <c r="EB182" s="249"/>
      <c r="EC182" s="249"/>
      <c r="ED182" s="249"/>
      <c r="EE182" s="249"/>
      <c r="EF182" s="249"/>
      <c r="EG182" s="249"/>
      <c r="EH182" s="249"/>
      <c r="EI182" s="249"/>
      <c r="EJ182" s="249"/>
      <c r="EK182" s="249"/>
      <c r="EL182" s="249"/>
      <c r="EM182" s="249"/>
      <c r="EN182" s="249"/>
      <c r="EO182" s="249"/>
      <c r="EP182" s="249"/>
      <c r="EQ182" s="249"/>
      <c r="ER182" s="249"/>
    </row>
    <row r="183" spans="1:148" s="31" customFormat="1" ht="15.75" x14ac:dyDescent="0.25">
      <c r="A183" s="252" t="s">
        <v>145</v>
      </c>
      <c r="B183" s="250">
        <f t="shared" si="1755"/>
        <v>4661643.6730000004</v>
      </c>
      <c r="C183" s="250">
        <f t="shared" si="1756"/>
        <v>2397042.3705500001</v>
      </c>
      <c r="D183" s="250">
        <f>C183/B183*100</f>
        <v>51.420540450861694</v>
      </c>
      <c r="E183" s="250">
        <f>E8+E177+E182</f>
        <v>120000</v>
      </c>
      <c r="F183" s="250">
        <f>F8+F177+F182</f>
        <v>99557.559959999999</v>
      </c>
      <c r="G183" s="250">
        <f>F183/E183*100</f>
        <v>82.964633300000003</v>
      </c>
      <c r="H183" s="248">
        <f>H8+H177+H182</f>
        <v>1000</v>
      </c>
      <c r="I183" s="248">
        <f>I8+I177+I182</f>
        <v>1000</v>
      </c>
      <c r="J183" s="248">
        <f>I183/H183*100</f>
        <v>100</v>
      </c>
      <c r="K183" s="248">
        <f>K8+K177+K182</f>
        <v>79500</v>
      </c>
      <c r="L183" s="248">
        <f>L8+L177+L182</f>
        <v>68457.399999999994</v>
      </c>
      <c r="M183" s="248">
        <f>L183/K183*100</f>
        <v>86.109937106918238</v>
      </c>
      <c r="N183" s="248">
        <f>N8+N177+N182</f>
        <v>290000</v>
      </c>
      <c r="O183" s="248">
        <f>O8+O177+O182</f>
        <v>290000</v>
      </c>
      <c r="P183" s="248">
        <f>O183/N183*100</f>
        <v>100</v>
      </c>
      <c r="Q183" s="248">
        <f>Q8+Q177+Q182</f>
        <v>52300.10000000002</v>
      </c>
      <c r="R183" s="248">
        <f>R8+R177+R182</f>
        <v>36198.800739999999</v>
      </c>
      <c r="S183" s="248">
        <f>R183/Q183*100</f>
        <v>69.21363580566765</v>
      </c>
      <c r="T183" s="248">
        <f>T8+T177+T182</f>
        <v>57973.999999999993</v>
      </c>
      <c r="U183" s="248">
        <f>U8+U177+U182</f>
        <v>48513.730790000001</v>
      </c>
      <c r="V183" s="248">
        <f>U183/T183*100</f>
        <v>83.681875996136213</v>
      </c>
      <c r="W183" s="248">
        <f>W8+W177+W182</f>
        <v>163845.99999999997</v>
      </c>
      <c r="X183" s="248">
        <f>X8+X177+X182</f>
        <v>136753.84769</v>
      </c>
      <c r="Y183" s="248">
        <f>X183/W183*100</f>
        <v>83.464868040721171</v>
      </c>
      <c r="Z183" s="248">
        <f>Z8+Z177+Z182</f>
        <v>57239</v>
      </c>
      <c r="AA183" s="248">
        <f>AA8+AA177+AA182</f>
        <v>45210.605630000005</v>
      </c>
      <c r="AB183" s="248">
        <f>AA183/Z183*100</f>
        <v>78.98566646866648</v>
      </c>
      <c r="AC183" s="248">
        <f>AC8+AC177+AC182</f>
        <v>17701</v>
      </c>
      <c r="AD183" s="248">
        <f>AD8+AD177+AD182</f>
        <v>17129.980360000001</v>
      </c>
      <c r="AE183" s="248">
        <f>AD183/AC183*100</f>
        <v>96.774082594203719</v>
      </c>
      <c r="AF183" s="248">
        <f>AF8+AF177+AF182</f>
        <v>15860</v>
      </c>
      <c r="AG183" s="248">
        <f>AG8+AG177+AG182</f>
        <v>0</v>
      </c>
      <c r="AH183" s="248"/>
      <c r="AI183" s="248">
        <f>AI8+AI177+AI182</f>
        <v>284853.40000000002</v>
      </c>
      <c r="AJ183" s="248">
        <f>AJ8+AJ177+AJ182</f>
        <v>213640.04699999999</v>
      </c>
      <c r="AK183" s="248">
        <f>AJ183/AI183*100</f>
        <v>74.999998946826679</v>
      </c>
      <c r="AL183" s="248">
        <f>AL8+AL177+AL182</f>
        <v>25000</v>
      </c>
      <c r="AM183" s="248">
        <f>AM8+AM177+AM182</f>
        <v>25000</v>
      </c>
      <c r="AN183" s="248">
        <f>AM183/AL183*100</f>
        <v>100</v>
      </c>
      <c r="AO183" s="248">
        <f>AO8+AO177+AO182</f>
        <v>224660</v>
      </c>
      <c r="AP183" s="248">
        <f>AP8+AP177+AP182</f>
        <v>74160</v>
      </c>
      <c r="AQ183" s="248">
        <f>AP183/AO183*100</f>
        <v>33.009881598860503</v>
      </c>
      <c r="AR183" s="248">
        <f>AR8+AR177+AR182</f>
        <v>75540</v>
      </c>
      <c r="AS183" s="248">
        <f>AS8+AS177+AS182</f>
        <v>23940</v>
      </c>
      <c r="AT183" s="248">
        <f>AS183/AR183*100</f>
        <v>31.691818903891978</v>
      </c>
      <c r="AU183" s="248">
        <f>AU8+AU177+AU182</f>
        <v>75000</v>
      </c>
      <c r="AV183" s="248">
        <f>AV8+AV177+AV182</f>
        <v>0</v>
      </c>
      <c r="AW183" s="248">
        <f>AV183/AU183*100</f>
        <v>0</v>
      </c>
      <c r="AX183" s="248">
        <f>AX8+AX177+AX182</f>
        <v>300000</v>
      </c>
      <c r="AY183" s="248">
        <f>AY8+AY177+AY182</f>
        <v>300000</v>
      </c>
      <c r="AZ183" s="248">
        <f>AY183/AX183*100</f>
        <v>100</v>
      </c>
      <c r="BA183" s="248">
        <f>BA8+BA177+BA182</f>
        <v>21904.434600000001</v>
      </c>
      <c r="BB183" s="248">
        <f>BB8+BB177+BB182</f>
        <v>21904.434600000001</v>
      </c>
      <c r="BC183" s="248">
        <f>BB183/BA183*100</f>
        <v>100</v>
      </c>
      <c r="BD183" s="248">
        <f>BD8+BD177+BD182</f>
        <v>3000</v>
      </c>
      <c r="BE183" s="248">
        <f>BE8+BE177+BE182</f>
        <v>3000</v>
      </c>
      <c r="BF183" s="248">
        <f>BE183/BD183*100</f>
        <v>100</v>
      </c>
      <c r="BG183" s="248">
        <f>BG8+BG177+BG182</f>
        <v>5028.7083999999995</v>
      </c>
      <c r="BH183" s="248">
        <f>BH8+BH177+BH182</f>
        <v>5028.7083999999995</v>
      </c>
      <c r="BI183" s="248">
        <f>BH183/BG183*100</f>
        <v>100</v>
      </c>
      <c r="BJ183" s="248">
        <f>BJ8+BJ177+BJ182</f>
        <v>19400</v>
      </c>
      <c r="BK183" s="248">
        <f>BK8+BK177+BK182</f>
        <v>19400</v>
      </c>
      <c r="BL183" s="248">
        <f>BK183/BJ183*100</f>
        <v>100</v>
      </c>
      <c r="BM183" s="248">
        <f>BM8+BM177+BM182</f>
        <v>287125</v>
      </c>
      <c r="BN183" s="248">
        <f>BN8+BN177+BN182</f>
        <v>136377.2611</v>
      </c>
      <c r="BO183" s="248">
        <f>BN183/BM183*100</f>
        <v>47.497522368306491</v>
      </c>
      <c r="BP183" s="248">
        <f>BP8+BP177+BP182</f>
        <v>196000</v>
      </c>
      <c r="BQ183" s="248">
        <f>BQ8+BQ177+BQ182</f>
        <v>299.3</v>
      </c>
      <c r="BR183" s="248">
        <f>BQ183/BP183*100</f>
        <v>0.15270408163265306</v>
      </c>
      <c r="BS183" s="248">
        <f>BS8+BS177+BS182</f>
        <v>395000</v>
      </c>
      <c r="BT183" s="248">
        <f>BT8+BT177+BT182</f>
        <v>53157.244480000001</v>
      </c>
      <c r="BU183" s="248">
        <f>BT183/BS183*100</f>
        <v>13.457530248101266</v>
      </c>
      <c r="BV183" s="248">
        <f>BV8+BV177+BV182</f>
        <v>399000</v>
      </c>
      <c r="BW183" s="248">
        <f>BW8+BW177+BW182</f>
        <v>47090.042150000001</v>
      </c>
      <c r="BX183" s="248">
        <f>BW183/BV183*100</f>
        <v>11.802015576441104</v>
      </c>
      <c r="BY183" s="248">
        <f>BY8+BY177+BY182</f>
        <v>21474.400000000001</v>
      </c>
      <c r="BZ183" s="248">
        <f>BZ8+BZ177+BZ182</f>
        <v>2700.9499900000001</v>
      </c>
      <c r="CA183" s="248">
        <f>BZ183/BY183*100</f>
        <v>12.577534133666132</v>
      </c>
      <c r="CB183" s="248">
        <f>CB8+CB177+CB182</f>
        <v>83657.600000000006</v>
      </c>
      <c r="CC183" s="248">
        <f>CC8+CC177+CC182</f>
        <v>11086.007720000001</v>
      </c>
      <c r="CD183" s="248">
        <f>CC183/CB183*100</f>
        <v>13.251644465057568</v>
      </c>
      <c r="CE183" s="248">
        <f>CE8+CE177+CE182</f>
        <v>57300</v>
      </c>
      <c r="CF183" s="248">
        <f>CF8+CF177+CF182</f>
        <v>51100</v>
      </c>
      <c r="CG183" s="248">
        <f>CF183/CE183*100</f>
        <v>89.179755671902271</v>
      </c>
      <c r="CH183" s="248">
        <f>CH8+CH177+CH182</f>
        <v>47500</v>
      </c>
      <c r="CI183" s="248">
        <f>CI8+CI177+CI182</f>
        <v>15896.682359999999</v>
      </c>
      <c r="CJ183" s="248">
        <f>CI183/CH183*100</f>
        <v>33.466699705263153</v>
      </c>
      <c r="CK183" s="248">
        <f>CK8+CK177+CK182</f>
        <v>2500</v>
      </c>
      <c r="CL183" s="248">
        <f>CL8+CL177+CL182</f>
        <v>2416.8850000000002</v>
      </c>
      <c r="CM183" s="248">
        <f>CL183/CK183*100</f>
        <v>96.67540000000001</v>
      </c>
      <c r="CN183" s="248">
        <f>CN8+CN177+CN182</f>
        <v>869618</v>
      </c>
      <c r="CO183" s="248">
        <f>CO8+CO177+CO182</f>
        <v>366875.24238000001</v>
      </c>
      <c r="CP183" s="248">
        <f>CO183/CN183*100</f>
        <v>42.188092056512176</v>
      </c>
      <c r="CQ183" s="248">
        <f>CQ8+CQ177+CQ182</f>
        <v>2043</v>
      </c>
      <c r="CR183" s="248">
        <f>CR8+CR177+CR182</f>
        <v>2043</v>
      </c>
      <c r="CS183" s="248">
        <f>CR183/CQ183*100</f>
        <v>100</v>
      </c>
      <c r="CT183" s="248">
        <f>CT8+CT177+CT182</f>
        <v>6430</v>
      </c>
      <c r="CU183" s="248">
        <f>CU8+CU177+CU182</f>
        <v>6430</v>
      </c>
      <c r="CV183" s="248">
        <f>CU183/CT183*100</f>
        <v>100</v>
      </c>
      <c r="CW183" s="248">
        <f>CW8+CW177+CW182</f>
        <v>20704.900000000001</v>
      </c>
      <c r="CX183" s="248">
        <f>CX8+CX177+CX182</f>
        <v>20704.900000000001</v>
      </c>
      <c r="CY183" s="248">
        <f>CX183/CW183*100</f>
        <v>100</v>
      </c>
      <c r="CZ183" s="248">
        <f>CZ8+CZ177+CZ182</f>
        <v>6960</v>
      </c>
      <c r="DA183" s="248">
        <f>DA8+DA177+DA182</f>
        <v>6960</v>
      </c>
      <c r="DB183" s="248">
        <f>DA183/CZ183*100</f>
        <v>100</v>
      </c>
      <c r="DC183" s="248">
        <f>DC8+DC177+DC182</f>
        <v>3280</v>
      </c>
      <c r="DD183" s="248">
        <f>DD8+DD177+DD182</f>
        <v>3280</v>
      </c>
      <c r="DE183" s="248">
        <f>DD183/DC183*100</f>
        <v>100</v>
      </c>
      <c r="DF183" s="248">
        <f>DF8+DF177+DF182</f>
        <v>16639.400000000001</v>
      </c>
      <c r="DG183" s="248">
        <f>DG8+DG177+DG182</f>
        <v>1123.8720000000001</v>
      </c>
      <c r="DH183" s="248">
        <f>DG183/DF183*100</f>
        <v>6.7542820053607704</v>
      </c>
      <c r="DI183" s="248">
        <f>DI8+DI177+DI182</f>
        <v>3000</v>
      </c>
      <c r="DJ183" s="248">
        <f>DJ8+DJ177+DJ182</f>
        <v>0</v>
      </c>
      <c r="DK183" s="248">
        <f>DJ183/DI183*100</f>
        <v>0</v>
      </c>
      <c r="DL183" s="248">
        <f>DL8+DL177+DL182</f>
        <v>175000</v>
      </c>
      <c r="DM183" s="248">
        <f>DM8+DM177+DM182</f>
        <v>153011.25169999999</v>
      </c>
      <c r="DN183" s="248">
        <f>DM183/DL183*100</f>
        <v>87.435000971428565</v>
      </c>
      <c r="DO183" s="248">
        <f>DO8+DO177+DO182</f>
        <v>68000</v>
      </c>
      <c r="DP183" s="248">
        <f>DP8+DP177+DP182</f>
        <v>38683.489000000001</v>
      </c>
      <c r="DQ183" s="248">
        <f>DP183/DO183*100</f>
        <v>56.887483823529415</v>
      </c>
      <c r="DR183" s="248">
        <f>DR8+DR177+DR182</f>
        <v>5838.3</v>
      </c>
      <c r="DS183" s="248">
        <f>DS8+DS177+DS182</f>
        <v>0</v>
      </c>
      <c r="DT183" s="248">
        <f>DS183/DR183*100</f>
        <v>0</v>
      </c>
      <c r="DU183" s="248">
        <f>DU8+DU177+DU182</f>
        <v>76900</v>
      </c>
      <c r="DV183" s="248">
        <f>DV8+DV177+DV182</f>
        <v>24260.697500000002</v>
      </c>
      <c r="DW183" s="248">
        <f>DV183/DU183*100</f>
        <v>31.548371261378417</v>
      </c>
      <c r="DX183" s="248">
        <f>DX8+DX177+DX182</f>
        <v>59.5</v>
      </c>
      <c r="DY183" s="248">
        <f>DY8+DY177+DY182</f>
        <v>59.5</v>
      </c>
      <c r="DZ183" s="248">
        <f>DY183/DX183*100</f>
        <v>100</v>
      </c>
      <c r="EA183" s="248">
        <f>EA8+EA177+EA182</f>
        <v>35</v>
      </c>
      <c r="EB183" s="248">
        <f>EB8+EB177+EB182</f>
        <v>35</v>
      </c>
      <c r="EC183" s="248">
        <f>EB183/EA183*100</f>
        <v>100</v>
      </c>
      <c r="ED183" s="248">
        <f>ED8+ED177+ED182</f>
        <v>15184.93</v>
      </c>
      <c r="EE183" s="248">
        <f>EE8+EE177+EE182</f>
        <v>15184.93</v>
      </c>
      <c r="EF183" s="248">
        <f>EE183/ED183*100</f>
        <v>100</v>
      </c>
      <c r="EG183" s="248">
        <f>EG8+EG177+EG182</f>
        <v>1300</v>
      </c>
      <c r="EH183" s="248">
        <f>EH8+EH177+EH182</f>
        <v>1300</v>
      </c>
      <c r="EI183" s="248">
        <f>EH183/EG183*100</f>
        <v>100</v>
      </c>
      <c r="EJ183" s="248">
        <f>EJ8+EJ177+EJ182</f>
        <v>3100</v>
      </c>
      <c r="EK183" s="248">
        <f>EK8+EK177+EK182</f>
        <v>3100</v>
      </c>
      <c r="EL183" s="248">
        <f>EK183/EJ183*100</f>
        <v>100</v>
      </c>
      <c r="EM183" s="248">
        <f>EM8+EM177+EM182</f>
        <v>4971</v>
      </c>
      <c r="EN183" s="248">
        <f>EN8+EN177+EN182</f>
        <v>4971</v>
      </c>
      <c r="EO183" s="248">
        <f>EN183/EM183*100</f>
        <v>100</v>
      </c>
      <c r="EP183" s="248">
        <f>EP8+EP177+EP182</f>
        <v>3216</v>
      </c>
      <c r="EQ183" s="248">
        <f>EQ8+EQ177+EQ182</f>
        <v>0</v>
      </c>
      <c r="ER183" s="248">
        <f>EQ183/EP183*100</f>
        <v>0</v>
      </c>
    </row>
    <row r="184" spans="1:148" s="27" customFormat="1" ht="22.5" customHeight="1" x14ac:dyDescent="0.25">
      <c r="A184" s="188" t="s">
        <v>991</v>
      </c>
      <c r="B184" s="188"/>
      <c r="C184" s="188"/>
      <c r="D184" s="188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</row>
    <row r="185" spans="1:148" s="27" customFormat="1" ht="34.5" customHeight="1" x14ac:dyDescent="0.25">
      <c r="A185" s="191" t="s">
        <v>1075</v>
      </c>
      <c r="B185" s="191"/>
      <c r="C185" s="191"/>
      <c r="D185" s="191"/>
      <c r="E185" s="191"/>
      <c r="F185" s="191"/>
      <c r="G185" s="191"/>
      <c r="H185" s="191"/>
      <c r="I185" s="191"/>
      <c r="J185" s="191"/>
      <c r="K185" s="191"/>
      <c r="L185" s="191"/>
      <c r="M185" s="191"/>
      <c r="N185" s="191"/>
      <c r="O185" s="191"/>
      <c r="P185" s="191"/>
      <c r="Q185" s="191"/>
      <c r="R185" s="191"/>
      <c r="S185" s="191"/>
      <c r="T185" s="191"/>
      <c r="U185" s="191"/>
      <c r="V185" s="191"/>
    </row>
    <row r="186" spans="1:148" s="27" customFormat="1" ht="33.75" customHeight="1" x14ac:dyDescent="0.25">
      <c r="A186" s="191" t="s">
        <v>887</v>
      </c>
      <c r="B186" s="191"/>
      <c r="C186" s="191"/>
      <c r="D186" s="191"/>
      <c r="E186" s="191"/>
      <c r="F186" s="191"/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  <c r="Q186" s="191"/>
      <c r="R186" s="191"/>
      <c r="S186" s="191"/>
      <c r="T186" s="191"/>
      <c r="U186" s="191"/>
      <c r="V186" s="191"/>
    </row>
    <row r="187" spans="1:148" s="67" customFormat="1" ht="35.25" customHeight="1" x14ac:dyDescent="0.25">
      <c r="A187" s="191" t="s">
        <v>1077</v>
      </c>
      <c r="B187" s="191"/>
      <c r="C187" s="191"/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  <c r="V187" s="191"/>
    </row>
    <row r="188" spans="1:148" s="67" customFormat="1" ht="33.75" customHeight="1" x14ac:dyDescent="0.25">
      <c r="A188" s="191" t="s">
        <v>892</v>
      </c>
      <c r="B188" s="191"/>
      <c r="C188" s="191"/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91"/>
      <c r="Q188" s="191"/>
      <c r="R188" s="191"/>
      <c r="S188" s="191"/>
      <c r="T188" s="191"/>
      <c r="U188" s="191"/>
      <c r="V188" s="191"/>
    </row>
    <row r="189" spans="1:148" s="67" customFormat="1" ht="35.25" customHeight="1" x14ac:dyDescent="0.25">
      <c r="A189" s="191" t="s">
        <v>983</v>
      </c>
      <c r="B189" s="191"/>
      <c r="C189" s="191"/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91"/>
      <c r="Q189" s="191"/>
      <c r="R189" s="191"/>
      <c r="S189" s="191"/>
      <c r="T189" s="191"/>
      <c r="U189" s="191"/>
      <c r="V189" s="191"/>
    </row>
    <row r="190" spans="1:148" s="67" customFormat="1" ht="33.75" customHeight="1" x14ac:dyDescent="0.25">
      <c r="A190" s="191" t="s">
        <v>966</v>
      </c>
      <c r="B190" s="191"/>
      <c r="C190" s="191"/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1"/>
      <c r="Q190" s="191"/>
      <c r="R190" s="191"/>
      <c r="S190" s="191"/>
      <c r="T190" s="191"/>
      <c r="U190" s="191"/>
      <c r="V190" s="191"/>
    </row>
    <row r="191" spans="1:148" s="67" customFormat="1" ht="33.75" customHeight="1" x14ac:dyDescent="0.25">
      <c r="A191" s="191" t="s">
        <v>1081</v>
      </c>
      <c r="B191" s="191"/>
      <c r="C191" s="191"/>
      <c r="D191" s="191"/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91"/>
      <c r="Q191" s="191"/>
      <c r="R191" s="191"/>
      <c r="S191" s="191"/>
      <c r="T191" s="191"/>
      <c r="U191" s="191"/>
      <c r="V191" s="191"/>
    </row>
    <row r="192" spans="1:148" s="67" customFormat="1" ht="33.75" customHeight="1" x14ac:dyDescent="0.25">
      <c r="A192" s="191" t="s">
        <v>1079</v>
      </c>
      <c r="B192" s="191"/>
      <c r="C192" s="191"/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  <c r="V192" s="191"/>
    </row>
    <row r="193" spans="1:22" s="67" customFormat="1" ht="33.75" customHeight="1" x14ac:dyDescent="0.25">
      <c r="A193" s="191" t="s">
        <v>979</v>
      </c>
      <c r="B193" s="191"/>
      <c r="C193" s="191"/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1"/>
      <c r="Q193" s="191"/>
      <c r="R193" s="191"/>
      <c r="S193" s="191"/>
      <c r="T193" s="191"/>
      <c r="U193" s="191"/>
      <c r="V193" s="191"/>
    </row>
    <row r="194" spans="1:22" s="67" customFormat="1" ht="33.75" customHeight="1" x14ac:dyDescent="0.25">
      <c r="A194" s="191" t="s">
        <v>1056</v>
      </c>
      <c r="B194" s="191"/>
      <c r="C194" s="191"/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1"/>
      <c r="R194" s="191"/>
      <c r="S194" s="191"/>
      <c r="T194" s="191"/>
      <c r="U194" s="191"/>
      <c r="V194" s="191"/>
    </row>
    <row r="195" spans="1:22" s="67" customFormat="1" ht="38.25" customHeight="1" x14ac:dyDescent="0.25">
      <c r="A195" s="184" t="s">
        <v>1055</v>
      </c>
      <c r="B195" s="184"/>
      <c r="C195" s="184"/>
      <c r="D195" s="184"/>
      <c r="E195" s="184"/>
      <c r="F195" s="184"/>
      <c r="G195" s="184"/>
      <c r="H195" s="184"/>
      <c r="I195" s="184"/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</row>
    <row r="196" spans="1:22" s="27" customFormat="1" ht="32.25" customHeight="1" x14ac:dyDescent="0.25">
      <c r="A196" s="324" t="s">
        <v>1089</v>
      </c>
      <c r="B196" s="324"/>
      <c r="C196" s="324"/>
      <c r="D196" s="324"/>
      <c r="E196" s="324"/>
      <c r="F196" s="324"/>
      <c r="G196" s="324"/>
      <c r="H196" s="324"/>
      <c r="I196" s="324"/>
      <c r="J196" s="324"/>
      <c r="K196" s="324"/>
      <c r="L196" s="324"/>
      <c r="M196" s="324"/>
      <c r="N196" s="324"/>
      <c r="O196" s="324"/>
      <c r="P196" s="324"/>
      <c r="Q196" s="324"/>
      <c r="R196" s="324"/>
      <c r="S196" s="324"/>
      <c r="T196" s="324"/>
      <c r="U196" s="324"/>
      <c r="V196" s="324"/>
    </row>
    <row r="197" spans="1:22" ht="42" customHeight="1" x14ac:dyDescent="0.25">
      <c r="A197" s="325" t="s">
        <v>1091</v>
      </c>
      <c r="B197" s="325"/>
      <c r="C197" s="325"/>
      <c r="D197" s="325"/>
      <c r="E197" s="325"/>
      <c r="F197" s="325"/>
      <c r="G197" s="325"/>
      <c r="H197" s="325"/>
      <c r="I197" s="325"/>
      <c r="J197" s="325"/>
      <c r="K197" s="325"/>
      <c r="L197" s="325"/>
      <c r="M197" s="325"/>
      <c r="N197" s="325"/>
      <c r="O197" s="325"/>
      <c r="P197" s="325"/>
      <c r="Q197" s="325"/>
      <c r="R197" s="325"/>
      <c r="S197" s="325"/>
      <c r="T197" s="325"/>
      <c r="U197" s="325"/>
      <c r="V197" s="325"/>
    </row>
    <row r="198" spans="1:22" s="51" customFormat="1" ht="32.25" customHeight="1" x14ac:dyDescent="0.25">
      <c r="A198" s="324" t="s">
        <v>1097</v>
      </c>
      <c r="B198" s="324"/>
      <c r="C198" s="324"/>
      <c r="D198" s="324"/>
      <c r="E198" s="324"/>
      <c r="F198" s="324"/>
      <c r="G198" s="324"/>
      <c r="H198" s="324"/>
      <c r="I198" s="324"/>
      <c r="J198" s="324"/>
      <c r="K198" s="324"/>
      <c r="L198" s="324"/>
      <c r="M198" s="324"/>
      <c r="N198" s="324"/>
      <c r="O198" s="324"/>
      <c r="P198" s="324"/>
      <c r="Q198" s="324"/>
      <c r="R198" s="324"/>
      <c r="S198" s="324"/>
      <c r="T198" s="324"/>
      <c r="U198" s="324"/>
      <c r="V198" s="324"/>
    </row>
    <row r="199" spans="1:22" s="51" customFormat="1" ht="32.25" customHeight="1" x14ac:dyDescent="0.25">
      <c r="A199" s="324" t="s">
        <v>1108</v>
      </c>
      <c r="B199" s="324"/>
      <c r="C199" s="324"/>
      <c r="D199" s="324"/>
      <c r="E199" s="324"/>
      <c r="F199" s="324"/>
      <c r="G199" s="324"/>
      <c r="H199" s="324"/>
      <c r="I199" s="324"/>
      <c r="J199" s="324"/>
      <c r="K199" s="324"/>
      <c r="L199" s="324"/>
      <c r="M199" s="324"/>
      <c r="N199" s="324"/>
      <c r="O199" s="324"/>
      <c r="P199" s="324"/>
      <c r="Q199" s="324"/>
      <c r="R199" s="324"/>
      <c r="S199" s="324"/>
      <c r="T199" s="324"/>
      <c r="U199" s="324"/>
      <c r="V199" s="324"/>
    </row>
    <row r="200" spans="1:22" s="51" customFormat="1" ht="32.25" customHeight="1" x14ac:dyDescent="0.25">
      <c r="A200" s="324" t="s">
        <v>1115</v>
      </c>
      <c r="B200" s="324"/>
      <c r="C200" s="324"/>
      <c r="D200" s="324"/>
      <c r="E200" s="324"/>
      <c r="F200" s="324"/>
      <c r="G200" s="324"/>
      <c r="H200" s="324"/>
      <c r="I200" s="324"/>
      <c r="J200" s="324"/>
      <c r="K200" s="324"/>
      <c r="L200" s="324"/>
      <c r="M200" s="324"/>
      <c r="N200" s="324"/>
      <c r="O200" s="324"/>
      <c r="P200" s="324"/>
      <c r="Q200" s="324"/>
      <c r="R200" s="324"/>
      <c r="S200" s="324"/>
      <c r="T200" s="324"/>
      <c r="U200" s="324"/>
      <c r="V200" s="324"/>
    </row>
    <row r="201" spans="1:22" s="51" customFormat="1" ht="32.25" customHeight="1" x14ac:dyDescent="0.25">
      <c r="A201" s="324" t="s">
        <v>1119</v>
      </c>
      <c r="B201" s="324"/>
      <c r="C201" s="324"/>
      <c r="D201" s="324"/>
      <c r="E201" s="324"/>
      <c r="F201" s="324"/>
      <c r="G201" s="324"/>
      <c r="H201" s="324"/>
      <c r="I201" s="324"/>
      <c r="J201" s="324"/>
      <c r="K201" s="324"/>
      <c r="L201" s="324"/>
      <c r="M201" s="324"/>
      <c r="N201" s="324"/>
      <c r="O201" s="324"/>
      <c r="P201" s="324"/>
      <c r="Q201" s="324"/>
      <c r="R201" s="324"/>
      <c r="S201" s="324"/>
      <c r="T201" s="324"/>
      <c r="U201" s="324"/>
      <c r="V201" s="324"/>
    </row>
    <row r="202" spans="1:22" s="51" customFormat="1" ht="33.75" customHeight="1" x14ac:dyDescent="0.25">
      <c r="A202" s="325" t="s">
        <v>1130</v>
      </c>
      <c r="B202" s="325"/>
      <c r="C202" s="325"/>
      <c r="D202" s="325"/>
      <c r="E202" s="325"/>
      <c r="F202" s="325"/>
      <c r="G202" s="325"/>
      <c r="H202" s="325"/>
      <c r="I202" s="325"/>
      <c r="J202" s="325"/>
      <c r="K202" s="325"/>
      <c r="L202" s="325"/>
      <c r="M202" s="325"/>
      <c r="N202" s="325"/>
      <c r="O202" s="325"/>
      <c r="P202" s="325"/>
      <c r="Q202" s="325"/>
      <c r="R202" s="325"/>
      <c r="S202" s="325"/>
      <c r="T202" s="325"/>
      <c r="U202" s="325"/>
      <c r="V202" s="325"/>
    </row>
    <row r="203" spans="1:22" s="51" customFormat="1" ht="15.75" x14ac:dyDescent="0.25">
      <c r="A203" s="323" t="s">
        <v>1132</v>
      </c>
      <c r="B203" s="323"/>
      <c r="C203" s="323"/>
      <c r="D203" s="323"/>
      <c r="E203" s="323"/>
      <c r="F203" s="323"/>
      <c r="G203" s="323"/>
      <c r="H203" s="323"/>
      <c r="I203" s="323"/>
      <c r="J203" s="323"/>
      <c r="K203" s="323"/>
      <c r="L203" s="323"/>
      <c r="M203" s="323"/>
      <c r="N203" s="323"/>
      <c r="O203" s="323"/>
      <c r="P203" s="323"/>
      <c r="Q203" s="323"/>
      <c r="R203" s="323"/>
      <c r="S203" s="323"/>
      <c r="T203" s="323"/>
      <c r="U203" s="323"/>
      <c r="V203" s="323"/>
    </row>
    <row r="204" spans="1:22" s="51" customFormat="1" x14ac:dyDescent="0.25">
      <c r="A204" s="27"/>
      <c r="B204" s="30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</row>
    <row r="208" spans="1:22" s="51" customFormat="1" x14ac:dyDescent="0.25">
      <c r="A208" s="27"/>
      <c r="B208" s="30"/>
      <c r="C208" s="30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</row>
  </sheetData>
  <mergeCells count="88">
    <mergeCell ref="DC5:DT5"/>
    <mergeCell ref="DC2:DT2"/>
    <mergeCell ref="DU5:EL5"/>
    <mergeCell ref="EM5:ER5"/>
    <mergeCell ref="DU2:EL2"/>
    <mergeCell ref="EM2:ER2"/>
    <mergeCell ref="EJ6:EL6"/>
    <mergeCell ref="A201:V201"/>
    <mergeCell ref="EM6:EO6"/>
    <mergeCell ref="A202:V202"/>
    <mergeCell ref="EP6:ER6"/>
    <mergeCell ref="EA6:EC6"/>
    <mergeCell ref="ED6:EF6"/>
    <mergeCell ref="A199:V199"/>
    <mergeCell ref="EG6:EI6"/>
    <mergeCell ref="A200:V200"/>
    <mergeCell ref="DU6:DW6"/>
    <mergeCell ref="A195:V195"/>
    <mergeCell ref="DX6:DZ6"/>
    <mergeCell ref="A203:V203"/>
    <mergeCell ref="A198:V198"/>
    <mergeCell ref="A197:V197"/>
    <mergeCell ref="DF6:DH6"/>
    <mergeCell ref="DI6:DK6"/>
    <mergeCell ref="DL6:DN6"/>
    <mergeCell ref="DO6:DQ6"/>
    <mergeCell ref="DR6:DT6"/>
    <mergeCell ref="CH6:CJ6"/>
    <mergeCell ref="CK6:CM6"/>
    <mergeCell ref="CN6:CP6"/>
    <mergeCell ref="A189:V189"/>
    <mergeCell ref="CQ6:CS6"/>
    <mergeCell ref="BP6:BR6"/>
    <mergeCell ref="BS6:BU6"/>
    <mergeCell ref="BY6:CA6"/>
    <mergeCell ref="CB6:CD6"/>
    <mergeCell ref="CE6:CG6"/>
    <mergeCell ref="AX6:AZ6"/>
    <mergeCell ref="A187:V187"/>
    <mergeCell ref="A188:V188"/>
    <mergeCell ref="BV6:BX6"/>
    <mergeCell ref="A196:V196"/>
    <mergeCell ref="B2:V2"/>
    <mergeCell ref="E5:V5"/>
    <mergeCell ref="BM6:BO6"/>
    <mergeCell ref="BA6:BC6"/>
    <mergeCell ref="BD6:BF6"/>
    <mergeCell ref="BG6:BI6"/>
    <mergeCell ref="BJ6:BL6"/>
    <mergeCell ref="AL6:AN6"/>
    <mergeCell ref="AF6:AH6"/>
    <mergeCell ref="AI6:AK6"/>
    <mergeCell ref="W6:Y6"/>
    <mergeCell ref="A190:V190"/>
    <mergeCell ref="A191:V191"/>
    <mergeCell ref="W2:AQ2"/>
    <mergeCell ref="AR5:BL5"/>
    <mergeCell ref="L1:M1"/>
    <mergeCell ref="K6:M6"/>
    <mergeCell ref="U4:V4"/>
    <mergeCell ref="A5:A7"/>
    <mergeCell ref="N6:P6"/>
    <mergeCell ref="E6:G6"/>
    <mergeCell ref="H6:J6"/>
    <mergeCell ref="B5:D6"/>
    <mergeCell ref="Q6:S6"/>
    <mergeCell ref="T6:V6"/>
    <mergeCell ref="CZ6:DB6"/>
    <mergeCell ref="A193:V193"/>
    <mergeCell ref="A194:V194"/>
    <mergeCell ref="DC6:DE6"/>
    <mergeCell ref="W5:AQ5"/>
    <mergeCell ref="A184:V184"/>
    <mergeCell ref="A185:V185"/>
    <mergeCell ref="A186:V186"/>
    <mergeCell ref="CW6:CY6"/>
    <mergeCell ref="A192:V192"/>
    <mergeCell ref="AO6:AQ6"/>
    <mergeCell ref="AR6:AT6"/>
    <mergeCell ref="AU6:AW6"/>
    <mergeCell ref="Z6:AB6"/>
    <mergeCell ref="AC6:AE6"/>
    <mergeCell ref="CT6:CV6"/>
    <mergeCell ref="AR2:BL2"/>
    <mergeCell ref="BM5:CG5"/>
    <mergeCell ref="BM2:CG2"/>
    <mergeCell ref="CH5:DB5"/>
    <mergeCell ref="CH2:DB2"/>
  </mergeCells>
  <printOptions horizontalCentered="1"/>
  <pageMargins left="0.11811023622047245" right="0.11811023622047245" top="0.19685039370078741" bottom="0" header="0" footer="0"/>
  <pageSetup paperSize="9" scale="30" fitToHeight="0" orientation="portrait" r:id="rId1"/>
  <colBreaks count="4" manualBreakCount="4">
    <brk id="22" max="202" man="1"/>
    <brk id="43" max="202" man="1"/>
    <brk id="124" max="202" man="1"/>
    <brk id="142" max="2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11</vt:i4>
      </vt:variant>
    </vt:vector>
  </HeadingPairs>
  <TitlesOfParts>
    <vt:vector size="17" baseType="lpstr">
      <vt:lpstr>Итого по видам(с учет нераспр.)</vt:lpstr>
      <vt:lpstr>Всего (с выдел. нераспред)</vt:lpstr>
      <vt:lpstr>Дотации</vt:lpstr>
      <vt:lpstr>Субсидии</vt:lpstr>
      <vt:lpstr>Субвенции </vt:lpstr>
      <vt:lpstr>Иные</vt:lpstr>
      <vt:lpstr>'Всего (с выдел. нераспред)'!Заголовки_для_печати</vt:lpstr>
      <vt:lpstr>Иные!Заголовки_для_печати</vt:lpstr>
      <vt:lpstr>'Итого по видам(с учет нераспр.)'!Заголовки_для_печати</vt:lpstr>
      <vt:lpstr>'Субвенции '!Заголовки_для_печати</vt:lpstr>
      <vt:lpstr>Субсидии!Заголовки_для_печати</vt:lpstr>
      <vt:lpstr>'Всего (с выдел. нераспред)'!Область_печати</vt:lpstr>
      <vt:lpstr>Дотации!Область_печати</vt:lpstr>
      <vt:lpstr>Иные!Область_печати</vt:lpstr>
      <vt:lpstr>'Итого по видам(с учет нераспр.)'!Область_печати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2022-10-28T13:23:44Z</cp:lastPrinted>
  <dcterms:created xsi:type="dcterms:W3CDTF">2019-10-10T14:43:12Z</dcterms:created>
  <dcterms:modified xsi:type="dcterms:W3CDTF">2022-10-28T13:25:25Z</dcterms:modified>
</cp:coreProperties>
</file>