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3995" windowHeight="12615"/>
  </bookViews>
  <sheets>
    <sheet name="ДОХОДЫ КБ" sheetId="1" r:id="rId1"/>
    <sheet name="РАСХОДЫ КБ" sheetId="2" r:id="rId2"/>
  </sheets>
  <definedNames>
    <definedName name="_xlnm._FilterDatabase" localSheetId="1" hidden="1">'РАСХОДЫ КБ'!$G$1:$G$95</definedName>
    <definedName name="_xlnm.Print_Titles" localSheetId="1">'РАСХОДЫ КБ'!$4:$6</definedName>
    <definedName name="_xlnm.Print_Area" localSheetId="0">'ДОХОДЫ КБ'!$A$1:$G$53</definedName>
    <definedName name="_xlnm.Print_Area" localSheetId="1">'РАСХОДЫ КБ'!$A$1:$G$88</definedName>
  </definedNames>
  <calcPr calcId="145621"/>
</workbook>
</file>

<file path=xl/calcChain.xml><?xml version="1.0" encoding="utf-8"?>
<calcChain xmlns="http://schemas.openxmlformats.org/spreadsheetml/2006/main">
  <c r="D28" i="1" l="1"/>
  <c r="C28" i="1"/>
  <c r="D16" i="1"/>
  <c r="F12" i="1"/>
  <c r="D12" i="1"/>
  <c r="C12" i="1"/>
  <c r="E48" i="1" l="1"/>
  <c r="E49" i="1"/>
  <c r="E50" i="1"/>
  <c r="E46" i="2" l="1"/>
  <c r="G80" i="2"/>
  <c r="G60" i="2"/>
  <c r="G62" i="2"/>
  <c r="G63" i="2"/>
  <c r="G40" i="2"/>
  <c r="G29" i="2"/>
  <c r="G30" i="2"/>
  <c r="G31" i="2"/>
  <c r="G32" i="2"/>
  <c r="G33" i="2"/>
  <c r="G34" i="2"/>
  <c r="G36" i="2"/>
  <c r="G15" i="2"/>
  <c r="F28" i="1"/>
  <c r="G43" i="1" l="1"/>
  <c r="G44" i="1"/>
  <c r="G45" i="1"/>
  <c r="G46" i="1"/>
  <c r="G48" i="1"/>
  <c r="G50" i="1"/>
  <c r="G9" i="1"/>
  <c r="G10" i="1"/>
  <c r="G13" i="1"/>
  <c r="G14" i="1"/>
  <c r="G17" i="1"/>
  <c r="G18" i="1"/>
  <c r="G19" i="1"/>
  <c r="G20" i="1"/>
  <c r="G23" i="1"/>
  <c r="G24" i="1"/>
  <c r="G25" i="1"/>
  <c r="G26" i="1"/>
  <c r="G27" i="1"/>
  <c r="G30" i="1"/>
  <c r="G31" i="1"/>
  <c r="G13" i="2" l="1"/>
  <c r="G83" i="2" l="1"/>
  <c r="E83" i="2"/>
  <c r="F82" i="2"/>
  <c r="D82" i="2"/>
  <c r="C82" i="2"/>
  <c r="G81" i="2"/>
  <c r="E81" i="2"/>
  <c r="E80" i="2"/>
  <c r="E79" i="2"/>
  <c r="F78" i="2"/>
  <c r="D78" i="2"/>
  <c r="G78" i="2" s="1"/>
  <c r="C78" i="2"/>
  <c r="G77" i="2"/>
  <c r="E77" i="2"/>
  <c r="G76" i="2"/>
  <c r="E76" i="2"/>
  <c r="G75" i="2"/>
  <c r="E75" i="2"/>
  <c r="G74" i="2"/>
  <c r="E74" i="2"/>
  <c r="F73" i="2"/>
  <c r="D73" i="2"/>
  <c r="C73" i="2"/>
  <c r="G72" i="2"/>
  <c r="E72" i="2"/>
  <c r="G71" i="2"/>
  <c r="E71" i="2"/>
  <c r="G70" i="2"/>
  <c r="E70" i="2"/>
  <c r="G69" i="2"/>
  <c r="E69" i="2"/>
  <c r="G68" i="2"/>
  <c r="E68" i="2"/>
  <c r="F67" i="2"/>
  <c r="D67" i="2"/>
  <c r="C67" i="2"/>
  <c r="G66" i="2"/>
  <c r="E66" i="2"/>
  <c r="G65" i="2"/>
  <c r="E65" i="2"/>
  <c r="G64" i="2"/>
  <c r="E64" i="2"/>
  <c r="E63" i="2"/>
  <c r="E62" i="2"/>
  <c r="E61" i="2"/>
  <c r="E60" i="2"/>
  <c r="F59" i="2"/>
  <c r="G59" i="2" s="1"/>
  <c r="D59" i="2"/>
  <c r="C59" i="2"/>
  <c r="E59" i="2" s="1"/>
  <c r="E58" i="2"/>
  <c r="G57" i="2"/>
  <c r="E57" i="2"/>
  <c r="F56" i="2"/>
  <c r="D56" i="2"/>
  <c r="E56" i="2" s="1"/>
  <c r="C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F48" i="2"/>
  <c r="D48" i="2"/>
  <c r="C48" i="2"/>
  <c r="E48" i="2" s="1"/>
  <c r="G47" i="2"/>
  <c r="E47" i="2"/>
  <c r="E45" i="2"/>
  <c r="E44" i="2"/>
  <c r="F43" i="2"/>
  <c r="D43" i="2"/>
  <c r="C43" i="2"/>
  <c r="G42" i="2"/>
  <c r="E42" i="2"/>
  <c r="E40" i="2"/>
  <c r="G39" i="2"/>
  <c r="E39" i="2"/>
  <c r="G38" i="2"/>
  <c r="E38" i="2"/>
  <c r="F37" i="2"/>
  <c r="D37" i="2"/>
  <c r="C37" i="2"/>
  <c r="E36" i="2"/>
  <c r="E34" i="2"/>
  <c r="E33" i="2"/>
  <c r="E32" i="2"/>
  <c r="E31" i="2"/>
  <c r="E30" i="2"/>
  <c r="E29" i="2"/>
  <c r="E28" i="2"/>
  <c r="G27" i="2"/>
  <c r="E27" i="2"/>
  <c r="F26" i="2"/>
  <c r="D26" i="2"/>
  <c r="C26" i="2"/>
  <c r="G25" i="2"/>
  <c r="E25" i="2"/>
  <c r="E24" i="2"/>
  <c r="G23" i="2"/>
  <c r="E23" i="2"/>
  <c r="G22" i="2"/>
  <c r="E22" i="2"/>
  <c r="G21" i="2"/>
  <c r="E21" i="2"/>
  <c r="F20" i="2"/>
  <c r="D20" i="2"/>
  <c r="C20" i="2"/>
  <c r="E20" i="2" s="1"/>
  <c r="G19" i="2"/>
  <c r="E19" i="2"/>
  <c r="G18" i="2"/>
  <c r="E18" i="2"/>
  <c r="F17" i="2"/>
  <c r="D17" i="2"/>
  <c r="G17" i="2" s="1"/>
  <c r="C17" i="2"/>
  <c r="G16" i="2"/>
  <c r="E16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C7" i="2"/>
  <c r="F33" i="1"/>
  <c r="D33" i="1"/>
  <c r="C33" i="1"/>
  <c r="E82" i="2" l="1"/>
  <c r="E73" i="2"/>
  <c r="G73" i="2"/>
  <c r="E67" i="2"/>
  <c r="G67" i="2"/>
  <c r="G56" i="2"/>
  <c r="E43" i="2"/>
  <c r="E37" i="2"/>
  <c r="G37" i="2"/>
  <c r="E26" i="2"/>
  <c r="G26" i="2"/>
  <c r="G20" i="2"/>
  <c r="C88" i="2"/>
  <c r="E7" i="2"/>
  <c r="G82" i="2"/>
  <c r="G48" i="2"/>
  <c r="F88" i="2"/>
  <c r="E78" i="2"/>
  <c r="G7" i="2"/>
  <c r="E17" i="2"/>
  <c r="D88" i="2"/>
  <c r="C41" i="1"/>
  <c r="D42" i="1"/>
  <c r="D41" i="1" s="1"/>
  <c r="C42" i="1"/>
  <c r="G88" i="2" l="1"/>
  <c r="E88" i="2"/>
  <c r="F42" i="1"/>
  <c r="G42" i="1" s="1"/>
  <c r="G33" i="1"/>
  <c r="D22" i="1"/>
  <c r="C22" i="1"/>
  <c r="E22" i="1" s="1"/>
  <c r="F22" i="1"/>
  <c r="G22" i="1" s="1"/>
  <c r="F16" i="1"/>
  <c r="G16" i="1" s="1"/>
  <c r="C16" i="1"/>
  <c r="D11" i="1"/>
  <c r="C11" i="1"/>
  <c r="G12" i="1"/>
  <c r="D8" i="1"/>
  <c r="C8" i="1"/>
  <c r="F8" i="1"/>
  <c r="G8" i="1" s="1"/>
  <c r="G34" i="1"/>
  <c r="G35" i="1"/>
  <c r="G36" i="1"/>
  <c r="G37" i="1"/>
  <c r="G38" i="1"/>
  <c r="G39" i="1"/>
  <c r="G40" i="1"/>
  <c r="E9" i="1"/>
  <c r="E10" i="1"/>
  <c r="E13" i="1"/>
  <c r="E14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16" i="1" l="1"/>
  <c r="E11" i="1"/>
  <c r="E12" i="1"/>
  <c r="C7" i="1"/>
  <c r="C6" i="1" s="1"/>
  <c r="C53" i="1" s="1"/>
  <c r="F41" i="1"/>
  <c r="G41" i="1" s="1"/>
  <c r="D7" i="1"/>
  <c r="F11" i="1"/>
  <c r="G11" i="1" s="1"/>
  <c r="E8" i="1"/>
  <c r="D6" i="1" l="1"/>
  <c r="E7" i="1"/>
  <c r="F7" i="1"/>
  <c r="G7" i="1" l="1"/>
  <c r="F6" i="1"/>
  <c r="F53" i="1" s="1"/>
  <c r="D53" i="1"/>
  <c r="E6" i="1"/>
  <c r="G6" i="1" l="1"/>
  <c r="E53" i="1"/>
  <c r="G53" i="1"/>
</calcChain>
</file>

<file path=xl/sharedStrings.xml><?xml version="1.0" encoding="utf-8"?>
<sst xmlns="http://schemas.openxmlformats.org/spreadsheetml/2006/main" count="292" uniqueCount="281">
  <si>
    <t xml:space="preserve">Сведения об исполнении доходов консолидированного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</si>
  <si>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</si>
  <si>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</si>
  <si>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</si>
  <si>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</si>
  <si>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</si>
  <si>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</si>
  <si>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</si>
  <si>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</si>
  <si>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</si>
  <si>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</si>
  <si>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</si>
  <si>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</si>
  <si>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</si>
  <si>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</si>
  <si>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</si>
  <si>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</si>
  <si>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</si>
  <si>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</si>
  <si>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</si>
  <si>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</si>
  <si>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</si>
  <si>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</si>
  <si>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</si>
  <si>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</si>
  <si>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</si>
  <si>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</si>
  <si>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</si>
  <si>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</si>
  <si>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</si>
  <si>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</si>
  <si>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</si>
  <si>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</si>
  <si>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</si>
  <si>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</si>
  <si>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</si>
  <si>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</si>
  <si>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</si>
  <si>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</si>
  <si>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</si>
  <si>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</si>
  <si>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</si>
  <si>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</si>
  <si>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</si>
  <si>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1 06 05000 00 0000 110</t>
  </si>
  <si>
    <t>Земельный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</si>
  <si>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</si>
  <si>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</si>
  <si>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</si>
  <si>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</si>
  <si>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</si>
  <si>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</si>
  <si>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</si>
  <si>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</si>
  <si>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</si>
  <si>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</si>
  <si>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</si>
  <si>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</si>
  <si>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</si>
  <si>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</si>
  <si>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</si>
  <si>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</si>
  <si>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</si>
  <si>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</si>
  <si>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</si>
  <si>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</si>
  <si>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</si>
  <si>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</si>
  <si>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</si>
  <si>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</si>
  <si>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</si>
  <si>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</si>
  <si>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</si>
  <si>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</si>
  <si>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</si>
  <si>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</si>
  <si>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</si>
  <si>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</si>
  <si>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</si>
  <si>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</si>
  <si>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</si>
  <si>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</si>
  <si>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</si>
  <si>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</si>
  <si>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</si>
  <si>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</si>
  <si>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Утвержденные 
бюджетные 
назначения              (годовой план)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</si>
  <si>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</si>
  <si>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</si>
  <si>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</si>
  <si>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</si>
  <si>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</si>
  <si>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</si>
  <si>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</si>
  <si>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</si>
  <si>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</si>
  <si>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</si>
  <si>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2 раза</t>
  </si>
  <si>
    <t>в 1,9 раза</t>
  </si>
  <si>
    <t>в 1,6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</si>
  <si>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</si>
  <si>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</si>
  <si>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</si>
  <si>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</si>
  <si>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</si>
  <si>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</si>
  <si>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</si>
  <si>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</si>
  <si>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</si>
  <si>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</si>
  <si>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</si>
  <si>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</si>
  <si>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</si>
  <si>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</si>
  <si>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</si>
  <si>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</si>
  <si>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</si>
  <si>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</si>
  <si>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</si>
  <si>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</si>
  <si>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</si>
  <si>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</si>
  <si>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</si>
  <si>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</si>
  <si>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</si>
  <si>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</si>
  <si>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</si>
  <si>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</si>
  <si>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</si>
  <si>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</si>
  <si>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</si>
  <si>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</si>
  <si>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</si>
  <si>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</si>
  <si>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</si>
  <si>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</si>
  <si>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</si>
  <si>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</si>
  <si>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</si>
  <si>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</si>
  <si>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</si>
  <si>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</si>
  <si>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</si>
  <si>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</si>
  <si>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</si>
  <si>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</si>
  <si>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</si>
  <si>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</si>
  <si>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</si>
  <si>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</si>
  <si>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</si>
  <si>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</si>
  <si>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</si>
  <si>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</si>
  <si>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</si>
  <si>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</si>
  <si>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</si>
  <si>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</si>
  <si>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</si>
  <si>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</si>
  <si>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</si>
  <si>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</si>
  <si>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</si>
  <si>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</si>
  <si>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</si>
  <si>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</si>
  <si>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</si>
  <si>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</si>
  <si>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</si>
  <si>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</si>
  <si>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</si>
  <si>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</si>
  <si>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</si>
  <si>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</si>
  <si>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</si>
  <si>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</si>
  <si>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</si>
  <si>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</si>
  <si>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</si>
  <si>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</si>
  <si>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</si>
  <si>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</si>
  <si>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</si>
  <si>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</si>
  <si>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</si>
  <si>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</si>
  <si>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</si>
  <si>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</si>
  <si>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</si>
  <si>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</si>
  <si>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</si>
  <si>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</si>
  <si>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</si>
  <si>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</si>
  <si>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</si>
  <si>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</si>
  <si>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</si>
  <si>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</si>
  <si>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</si>
  <si>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</si>
  <si>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</si>
  <si>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</si>
  <si>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</si>
  <si>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</si>
  <si>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</si>
  <si>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</si>
  <si>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</si>
  <si>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</si>
  <si>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в 2,2 раза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</si>
  <si>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</si>
  <si>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</si>
  <si>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</si>
  <si>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</si>
  <si>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</si>
  <si>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</si>
  <si>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</si>
  <si>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</si>
  <si>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</si>
  <si>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</si>
  <si>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</si>
  <si>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</si>
  <si>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</si>
  <si>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</si>
  <si>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</si>
  <si>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</si>
  <si>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</si>
  <si>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</si>
  <si>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</si>
  <si>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</si>
  <si>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</si>
  <si>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</si>
  <si>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</si>
  <si>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</si>
  <si>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</si>
  <si>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</si>
  <si>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</si>
  <si>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</si>
  <si>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</si>
  <si>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</si>
  <si>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</si>
  <si>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</si>
  <si>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</si>
  <si>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</si>
  <si>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</si>
  <si>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</si>
  <si>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</si>
  <si>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</si>
  <si>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</si>
  <si>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</si>
  <si>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</si>
  <si>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</si>
  <si>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</si>
  <si>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</si>
  <si>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</si>
  <si>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</si>
  <si>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</si>
  <si>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</si>
  <si>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</si>
  <si>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</si>
  <si>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</si>
  <si>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</si>
  <si>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</si>
  <si>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</si>
  <si>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</si>
  <si>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</si>
  <si>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</si>
  <si>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</si>
  <si>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</si>
  <si>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</si>
  <si>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</si>
  <si>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на 1 июля 2022 года</t>
  </si>
  <si>
    <t>на 1 июля 2021 года</t>
  </si>
  <si>
    <t>на 1 июля    2021 года</t>
  </si>
  <si>
    <t>в 2,8 раза</t>
  </si>
  <si>
    <t>в 4,2 раза</t>
  </si>
  <si>
    <t>в 2,6 раза</t>
  </si>
  <si>
    <t>в 35,9 раза</t>
  </si>
  <si>
    <t>в 3,3 раза</t>
  </si>
  <si>
    <t>в 2,5 раза</t>
  </si>
  <si>
    <t>в 3,5 раза</t>
  </si>
  <si>
    <t>Акцизы на сталь жидкую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</si>
</sst>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%"/>
    <numFmt numFmtId="167" formatCode="0000"/>
  </numFmts>
  <fonts count="27" x14ac:knownFonts="1">
    <font>
      <sz val="8"/>
      <color theme="1"/>
      <name val="Arial"/>
    </font>
    <font>
      <sz val="10"/>
      <name val="Arial Cy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6"/>
      <name val="PT Astra Serif"/>
      <family val="1"/>
      <charset val="204"/>
    </font>
    <font>
      <b/>
      <sz val="16"/>
      <color theme="0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/>
    <xf numFmtId="0" fontId="2" fillId="0" borderId="0"/>
    <xf numFmtId="0" fontId="3" fillId="0" borderId="0"/>
    <xf numFmtId="4" fontId="4" fillId="0" borderId="5">
      <alignment horizontal="right"/>
    </xf>
  </cellStyleXfs>
  <cellXfs count="93">
    <xf numFmtId="0" fontId="0" fillId="0" borderId="0" xfId="0"/>
    <xf numFmtId="0" fontId="5" fillId="5" borderId="0" xfId="3" applyFont="1" applyFill="1" applyBorder="1" applyAlignment="1">
      <alignment horizontal="center" vertical="top" wrapText="1"/>
    </xf>
    <xf numFmtId="0" fontId="6" fillId="0" borderId="0" xfId="3" applyFont="1"/>
    <xf numFmtId="0" fontId="7" fillId="0" borderId="0" xfId="3" applyFont="1"/>
    <xf numFmtId="0" fontId="8" fillId="5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10" fillId="8" borderId="1" xfId="3" applyFont="1" applyFill="1" applyBorder="1" applyAlignment="1">
      <alignment horizontal="center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wrapText="1"/>
    </xf>
    <xf numFmtId="0" fontId="9" fillId="8" borderId="1" xfId="3" applyFont="1" applyFill="1" applyBorder="1" applyAlignment="1">
      <alignment horizontal="center" vertical="center"/>
    </xf>
    <xf numFmtId="0" fontId="12" fillId="0" borderId="2" xfId="3" applyFont="1" applyBorder="1" applyAlignment="1">
      <alignment vertical="center" wrapText="1"/>
    </xf>
    <xf numFmtId="0" fontId="13" fillId="5" borderId="1" xfId="3" applyFont="1" applyFill="1" applyBorder="1" applyAlignment="1">
      <alignment horizontal="center"/>
    </xf>
    <xf numFmtId="0" fontId="13" fillId="5" borderId="1" xfId="3" applyFont="1" applyFill="1" applyBorder="1" applyAlignment="1">
      <alignment horizontal="center" vertical="center" wrapText="1"/>
    </xf>
    <xf numFmtId="49" fontId="10" fillId="9" borderId="1" xfId="3" applyNumberFormat="1" applyFont="1" applyFill="1" applyBorder="1" applyAlignment="1">
      <alignment horizontal="center" vertical="center" wrapText="1" shrinkToFit="1"/>
    </xf>
    <xf numFmtId="0" fontId="8" fillId="9" borderId="1" xfId="3" applyFont="1" applyFill="1" applyBorder="1" applyAlignment="1">
      <alignment horizontal="left" vertical="top" wrapText="1"/>
    </xf>
    <xf numFmtId="165" fontId="8" fillId="9" borderId="1" xfId="3" applyNumberFormat="1" applyFont="1" applyFill="1" applyBorder="1" applyAlignment="1">
      <alignment horizontal="center" vertical="center" wrapText="1" shrinkToFit="1"/>
    </xf>
    <xf numFmtId="0" fontId="12" fillId="9" borderId="2" xfId="3" applyFont="1" applyFill="1" applyBorder="1" applyAlignment="1">
      <alignment vertical="center" wrapText="1"/>
    </xf>
    <xf numFmtId="0" fontId="11" fillId="0" borderId="0" xfId="3" applyFont="1" applyAlignment="1">
      <alignment horizontal="left" vertical="center" wrapText="1"/>
    </xf>
    <xf numFmtId="0" fontId="6" fillId="9" borderId="0" xfId="3" applyFont="1" applyFill="1"/>
    <xf numFmtId="49" fontId="14" fillId="5" borderId="1" xfId="3" applyNumberFormat="1" applyFont="1" applyFill="1" applyBorder="1" applyAlignment="1">
      <alignment horizontal="center" vertical="center" shrinkToFit="1"/>
    </xf>
    <xf numFmtId="0" fontId="14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wrapText="1" shrinkToFit="1"/>
    </xf>
    <xf numFmtId="0" fontId="11" fillId="0" borderId="0" xfId="3" applyFont="1" applyAlignment="1">
      <alignment vertical="center" wrapText="1"/>
    </xf>
    <xf numFmtId="167" fontId="9" fillId="5" borderId="1" xfId="4" applyNumberFormat="1" applyFont="1" applyFill="1" applyBorder="1" applyAlignment="1" applyProtection="1">
      <alignment horizontal="left" vertical="center" wrapText="1"/>
      <protection hidden="1"/>
    </xf>
    <xf numFmtId="49" fontId="10" fillId="9" borderId="1" xfId="3" applyNumberFormat="1" applyFont="1" applyFill="1" applyBorder="1" applyAlignment="1">
      <alignment horizontal="center" vertical="center" shrinkToFit="1"/>
    </xf>
    <xf numFmtId="0" fontId="8" fillId="9" borderId="1" xfId="3" applyFont="1" applyFill="1" applyBorder="1" applyAlignment="1">
      <alignment horizontal="left" vertical="center" wrapText="1"/>
    </xf>
    <xf numFmtId="0" fontId="11" fillId="9" borderId="0" xfId="3" applyFont="1" applyFill="1" applyAlignment="1">
      <alignment vertical="center" wrapText="1"/>
    </xf>
    <xf numFmtId="0" fontId="7" fillId="9" borderId="0" xfId="3" applyFont="1" applyFill="1"/>
    <xf numFmtId="0" fontId="9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shrinkToFit="1"/>
    </xf>
    <xf numFmtId="0" fontId="15" fillId="9" borderId="0" xfId="3" applyFont="1" applyFill="1"/>
    <xf numFmtId="0" fontId="15" fillId="0" borderId="0" xfId="3" applyFont="1"/>
    <xf numFmtId="0" fontId="16" fillId="0" borderId="0" xfId="3" applyFont="1" applyAlignment="1">
      <alignment vertical="center" wrapText="1"/>
    </xf>
    <xf numFmtId="0" fontId="6" fillId="6" borderId="0" xfId="3" applyFont="1" applyFill="1" applyBorder="1" applyAlignment="1">
      <alignment horizontal="left" wrapText="1"/>
    </xf>
    <xf numFmtId="0" fontId="6" fillId="0" borderId="0" xfId="3" applyFont="1" applyBorder="1"/>
    <xf numFmtId="0" fontId="7" fillId="0" borderId="0" xfId="3" applyFont="1" applyBorder="1"/>
    <xf numFmtId="0" fontId="6" fillId="9" borderId="0" xfId="3" applyFont="1" applyFill="1" applyBorder="1"/>
    <xf numFmtId="0" fontId="7" fillId="9" borderId="0" xfId="3" applyFont="1" applyFill="1" applyBorder="1"/>
    <xf numFmtId="0" fontId="6" fillId="6" borderId="0" xfId="3" applyFont="1" applyFill="1" applyBorder="1" applyAlignment="1">
      <alignment wrapTex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Border="1"/>
    <xf numFmtId="165" fontId="17" fillId="9" borderId="1" xfId="3" applyNumberFormat="1" applyFont="1" applyFill="1" applyBorder="1" applyAlignment="1">
      <alignment horizontal="center" vertical="center" wrapText="1" shrinkToFit="1"/>
    </xf>
    <xf numFmtId="165" fontId="18" fillId="5" borderId="1" xfId="3" applyNumberFormat="1" applyFont="1" applyFill="1" applyBorder="1" applyAlignment="1">
      <alignment horizontal="center" vertical="center" wrapText="1" shrinkToFit="1"/>
    </xf>
    <xf numFmtId="0" fontId="11" fillId="0" borderId="0" xfId="3" applyFont="1" applyAlignment="1">
      <alignment horizontal="left" vertical="top" wrapText="1"/>
    </xf>
    <xf numFmtId="0" fontId="19" fillId="6" borderId="0" xfId="3" applyFont="1" applyFill="1" applyBorder="1" applyAlignment="1">
      <alignment wrapText="1"/>
    </xf>
    <xf numFmtId="0" fontId="6" fillId="7" borderId="0" xfId="3" applyFont="1" applyFill="1" applyBorder="1" applyAlignment="1">
      <alignment horizontal="left" wrapText="1"/>
    </xf>
    <xf numFmtId="0" fontId="6" fillId="0" borderId="0" xfId="3" applyFont="1" applyBorder="1" applyAlignment="1">
      <alignment vertical="top"/>
    </xf>
    <xf numFmtId="0" fontId="6" fillId="9" borderId="0" xfId="3" applyFont="1" applyFill="1" applyBorder="1" applyAlignment="1">
      <alignment vertical="top"/>
    </xf>
    <xf numFmtId="0" fontId="6" fillId="7" borderId="0" xfId="3" applyFont="1" applyFill="1" applyBorder="1" applyAlignment="1">
      <alignment horizontal="justify" vertical="top" wrapText="1"/>
    </xf>
    <xf numFmtId="0" fontId="8" fillId="9" borderId="3" xfId="3" applyFont="1" applyFill="1" applyBorder="1" applyAlignment="1">
      <alignment horizontal="center"/>
    </xf>
    <xf numFmtId="0" fontId="8" fillId="9" borderId="4" xfId="3" applyFont="1" applyFill="1" applyBorder="1" applyAlignment="1">
      <alignment horizontal="center"/>
    </xf>
    <xf numFmtId="165" fontId="8" fillId="9" borderId="1" xfId="3" applyNumberFormat="1" applyFont="1" applyFill="1" applyBorder="1" applyAlignment="1">
      <alignment horizontal="center" vertical="center"/>
    </xf>
    <xf numFmtId="0" fontId="6" fillId="5" borderId="0" xfId="3" applyFont="1" applyFill="1" applyAlignment="1"/>
    <xf numFmtId="165" fontId="6" fillId="0" borderId="0" xfId="3" applyNumberFormat="1" applyFont="1"/>
    <xf numFmtId="0" fontId="10" fillId="5" borderId="0" xfId="3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165" fontId="22" fillId="0" borderId="0" xfId="0" applyNumberFormat="1" applyFont="1"/>
    <xf numFmtId="0" fontId="2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vertical="top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166" fontId="21" fillId="0" borderId="0" xfId="0" applyNumberFormat="1" applyFont="1"/>
    <xf numFmtId="0" fontId="11" fillId="0" borderId="0" xfId="0" applyFont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165" fontId="21" fillId="0" borderId="0" xfId="0" applyNumberFormat="1" applyFont="1"/>
    <xf numFmtId="0" fontId="22" fillId="0" borderId="0" xfId="0" applyFont="1"/>
    <xf numFmtId="165" fontId="9" fillId="4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8"/>
  <sheetViews>
    <sheetView showZeros="0" tabSelected="1" view="pageBreakPreview" zoomScale="60" zoomScaleNormal="70" workbookViewId="0">
      <selection activeCell="H4" sqref="H4"/>
    </sheetView>
  </sheetViews>
  <sheetFormatPr defaultRowHeight="15" x14ac:dyDescent="0.25"/>
  <cols>
    <col min="1" max="1" width="31.5" style="57" customWidth="1"/>
    <col min="2" max="2" width="78.5" style="57" customWidth="1"/>
    <col min="3" max="3" width="22.6640625" style="89" customWidth="1"/>
    <col min="4" max="4" width="19.83203125" style="89" customWidth="1"/>
    <col min="5" max="5" width="16.83203125" style="89" customWidth="1"/>
    <col min="6" max="6" width="21" style="89" customWidth="1"/>
    <col min="7" max="7" width="23.33203125" style="89" customWidth="1"/>
    <col min="8" max="9" width="12.33203125" style="57" customWidth="1"/>
    <col min="10" max="16384" width="9.33203125" style="57"/>
  </cols>
  <sheetData>
    <row r="1" spans="1:15" ht="48.75" customHeight="1" x14ac:dyDescent="0.25">
      <c r="A1" s="56" t="s">
        <v>0</v>
      </c>
      <c r="B1" s="56"/>
      <c r="C1" s="56"/>
      <c r="D1" s="56"/>
      <c r="E1" s="56"/>
      <c r="F1" s="56"/>
      <c r="G1" s="56"/>
    </row>
    <row r="2" spans="1:15" ht="30.75" customHeight="1" x14ac:dyDescent="0.25">
      <c r="F2" s="58"/>
      <c r="G2" s="91" t="s">
        <v>1</v>
      </c>
    </row>
    <row r="3" spans="1:15" ht="36.75" customHeight="1" x14ac:dyDescent="0.25">
      <c r="A3" s="59" t="s">
        <v>2</v>
      </c>
      <c r="B3" s="59" t="s">
        <v>3</v>
      </c>
      <c r="C3" s="92" t="s">
        <v>270</v>
      </c>
      <c r="D3" s="92"/>
      <c r="E3" s="92"/>
      <c r="F3" s="60" t="s">
        <v>272</v>
      </c>
      <c r="G3" s="92" t="s">
        <v>4</v>
      </c>
      <c r="J3" s="61"/>
      <c r="K3" s="61"/>
      <c r="L3" s="61"/>
      <c r="M3" s="61"/>
      <c r="N3" s="61"/>
      <c r="O3" s="61"/>
    </row>
    <row r="4" spans="1:15" ht="70.5" customHeight="1" x14ac:dyDescent="0.25">
      <c r="A4" s="59"/>
      <c r="B4" s="59"/>
      <c r="C4" s="60" t="s">
        <v>86</v>
      </c>
      <c r="D4" s="60" t="s">
        <v>5</v>
      </c>
      <c r="E4" s="60" t="s">
        <v>6</v>
      </c>
      <c r="F4" s="60" t="s">
        <v>5</v>
      </c>
      <c r="G4" s="92"/>
      <c r="I4" s="62"/>
      <c r="J4" s="61"/>
      <c r="K4" s="61"/>
      <c r="L4" s="61"/>
      <c r="M4" s="61"/>
      <c r="N4" s="61"/>
      <c r="O4" s="61"/>
    </row>
    <row r="5" spans="1:15" ht="12.75" customHeight="1" x14ac:dyDescent="0.25">
      <c r="A5" s="63">
        <v>1</v>
      </c>
      <c r="B5" s="63">
        <v>2</v>
      </c>
      <c r="C5" s="64">
        <v>3</v>
      </c>
      <c r="D5" s="64">
        <v>4</v>
      </c>
      <c r="E5" s="64">
        <v>5</v>
      </c>
      <c r="F5" s="64">
        <v>6</v>
      </c>
      <c r="G5" s="64">
        <v>7</v>
      </c>
      <c r="H5" s="62"/>
      <c r="I5" s="62"/>
      <c r="J5" s="65"/>
      <c r="K5" s="65"/>
      <c r="L5" s="65"/>
      <c r="M5" s="65"/>
      <c r="N5" s="65"/>
      <c r="O5" s="65"/>
    </row>
    <row r="6" spans="1:15" ht="20.25" customHeight="1" x14ac:dyDescent="0.25">
      <c r="A6" s="66" t="s">
        <v>7</v>
      </c>
      <c r="B6" s="67" t="s">
        <v>8</v>
      </c>
      <c r="C6" s="68">
        <f>C7+C33</f>
        <v>104726642.40000002</v>
      </c>
      <c r="D6" s="68">
        <f>D7+D33</f>
        <v>58640319.477689989</v>
      </c>
      <c r="E6" s="68">
        <f>D6/C6*100</f>
        <v>55.993697624445161</v>
      </c>
      <c r="F6" s="68">
        <f>F7+F33</f>
        <v>48162424.874170005</v>
      </c>
      <c r="G6" s="68">
        <f>D6/F6*100</f>
        <v>121.75533028267309</v>
      </c>
      <c r="H6" s="69"/>
      <c r="J6" s="70"/>
      <c r="K6" s="70"/>
      <c r="L6" s="70"/>
      <c r="M6" s="70"/>
      <c r="N6" s="70"/>
      <c r="O6" s="70"/>
    </row>
    <row r="7" spans="1:15" ht="20.25" customHeight="1" x14ac:dyDescent="0.25">
      <c r="A7" s="71"/>
      <c r="B7" s="72" t="s">
        <v>9</v>
      </c>
      <c r="C7" s="73">
        <f>C8+C11+C16+C22+C28+C31+C32</f>
        <v>99919257.800000027</v>
      </c>
      <c r="D7" s="73">
        <f>D8+D11+D16+D22+D28+D31+D32</f>
        <v>56185958.877689987</v>
      </c>
      <c r="E7" s="73">
        <f t="shared" ref="E7:E50" si="0">D7/C7*100</f>
        <v>56.231361315906383</v>
      </c>
      <c r="F7" s="73">
        <f>F8+F11+F16+F22+F28+F31+F32</f>
        <v>46012226.080350004</v>
      </c>
      <c r="G7" s="73">
        <f>D7/F7*100</f>
        <v>122.11093368874144</v>
      </c>
      <c r="H7" s="69"/>
      <c r="I7" s="74"/>
      <c r="J7" s="70"/>
      <c r="K7" s="70"/>
      <c r="L7" s="70"/>
      <c r="M7" s="70"/>
      <c r="N7" s="70"/>
      <c r="O7" s="70"/>
    </row>
    <row r="8" spans="1:15" ht="26.25" customHeight="1" x14ac:dyDescent="0.25">
      <c r="A8" s="75" t="s">
        <v>10</v>
      </c>
      <c r="B8" s="76" t="s">
        <v>11</v>
      </c>
      <c r="C8" s="77">
        <f>C9+C10</f>
        <v>64730789.700000003</v>
      </c>
      <c r="D8" s="77">
        <f>D9+D10</f>
        <v>38305985.260749996</v>
      </c>
      <c r="E8" s="77">
        <f t="shared" si="0"/>
        <v>59.177379788323506</v>
      </c>
      <c r="F8" s="77">
        <f>F9+F10</f>
        <v>29876986.056989998</v>
      </c>
      <c r="G8" s="77">
        <f>D8/F8*100</f>
        <v>128.21234775047853</v>
      </c>
      <c r="H8" s="69"/>
      <c r="I8" s="74"/>
      <c r="J8" s="70"/>
      <c r="K8" s="70"/>
      <c r="L8" s="70"/>
      <c r="M8" s="70"/>
      <c r="N8" s="70"/>
      <c r="O8" s="70"/>
    </row>
    <row r="9" spans="1:15" ht="24.75" customHeight="1" x14ac:dyDescent="0.25">
      <c r="A9" s="75" t="s">
        <v>12</v>
      </c>
      <c r="B9" s="76" t="s">
        <v>13</v>
      </c>
      <c r="C9" s="77">
        <v>23477597.100000001</v>
      </c>
      <c r="D9" s="77">
        <v>19492013.915890001</v>
      </c>
      <c r="E9" s="77">
        <f t="shared" si="0"/>
        <v>83.023887976551052</v>
      </c>
      <c r="F9" s="77">
        <v>12729115.35699</v>
      </c>
      <c r="G9" s="77">
        <f t="shared" ref="G9:G32" si="1">D9/F9*100</f>
        <v>153.12936813936767</v>
      </c>
      <c r="H9" s="69"/>
      <c r="I9" s="74"/>
      <c r="J9" s="70"/>
      <c r="K9" s="70"/>
      <c r="L9" s="70"/>
      <c r="M9" s="70"/>
      <c r="N9" s="70"/>
      <c r="O9" s="70"/>
    </row>
    <row r="10" spans="1:15" ht="23.25" customHeight="1" x14ac:dyDescent="0.25">
      <c r="A10" s="75" t="s">
        <v>14</v>
      </c>
      <c r="B10" s="76" t="s">
        <v>15</v>
      </c>
      <c r="C10" s="77">
        <v>41253192.600000001</v>
      </c>
      <c r="D10" s="77">
        <v>18813971.344859999</v>
      </c>
      <c r="E10" s="77">
        <f t="shared" si="0"/>
        <v>45.6060977565649</v>
      </c>
      <c r="F10" s="77">
        <v>17147870.699999999</v>
      </c>
      <c r="G10" s="77">
        <f t="shared" si="1"/>
        <v>109.71607888820856</v>
      </c>
      <c r="H10" s="69"/>
      <c r="I10" s="74"/>
      <c r="J10" s="70"/>
      <c r="K10" s="70"/>
      <c r="L10" s="70"/>
      <c r="M10" s="70"/>
      <c r="N10" s="70"/>
      <c r="O10" s="70"/>
    </row>
    <row r="11" spans="1:15" ht="45.75" customHeight="1" x14ac:dyDescent="0.25">
      <c r="A11" s="75" t="s">
        <v>16</v>
      </c>
      <c r="B11" s="78" t="s">
        <v>17</v>
      </c>
      <c r="C11" s="77">
        <f>C12</f>
        <v>12663733.600000001</v>
      </c>
      <c r="D11" s="77">
        <f>D12</f>
        <v>6791741.5999999996</v>
      </c>
      <c r="E11" s="77">
        <f t="shared" si="0"/>
        <v>53.631431412928642</v>
      </c>
      <c r="F11" s="77">
        <f>F12</f>
        <v>6196956.6000000006</v>
      </c>
      <c r="G11" s="77">
        <f t="shared" si="1"/>
        <v>109.59801783991838</v>
      </c>
      <c r="H11" s="69"/>
      <c r="I11" s="74"/>
      <c r="J11" s="74"/>
      <c r="K11" s="74"/>
      <c r="L11" s="74"/>
      <c r="M11" s="74"/>
      <c r="N11" s="74"/>
      <c r="O11" s="74"/>
    </row>
    <row r="12" spans="1:15" ht="37.5" customHeight="1" x14ac:dyDescent="0.25">
      <c r="A12" s="75" t="s">
        <v>18</v>
      </c>
      <c r="B12" s="76" t="s">
        <v>19</v>
      </c>
      <c r="C12" s="77">
        <f>C13+C14+C15</f>
        <v>12663733.600000001</v>
      </c>
      <c r="D12" s="77">
        <f>D13+D14+D15</f>
        <v>6791741.5999999996</v>
      </c>
      <c r="E12" s="77">
        <f t="shared" si="0"/>
        <v>53.631431412928642</v>
      </c>
      <c r="F12" s="77">
        <f>F13+F14+F15</f>
        <v>6196956.6000000006</v>
      </c>
      <c r="G12" s="77">
        <f t="shared" si="1"/>
        <v>109.59801783991838</v>
      </c>
      <c r="H12" s="69"/>
      <c r="J12" s="79"/>
      <c r="K12" s="79"/>
      <c r="L12" s="79"/>
      <c r="M12" s="79"/>
      <c r="N12" s="79"/>
      <c r="O12" s="79"/>
    </row>
    <row r="13" spans="1:15" ht="15.75" customHeight="1" x14ac:dyDescent="0.25">
      <c r="A13" s="75"/>
      <c r="B13" s="80" t="s">
        <v>20</v>
      </c>
      <c r="C13" s="84">
        <v>2316074.2999999998</v>
      </c>
      <c r="D13" s="77">
        <v>1051803.3</v>
      </c>
      <c r="E13" s="77">
        <f t="shared" si="0"/>
        <v>45.413193350489664</v>
      </c>
      <c r="F13" s="77">
        <v>930987.82000000007</v>
      </c>
      <c r="G13" s="77">
        <f t="shared" si="1"/>
        <v>112.97712788551841</v>
      </c>
      <c r="H13" s="69"/>
      <c r="J13" s="79"/>
      <c r="K13" s="79"/>
      <c r="L13" s="79"/>
      <c r="M13" s="79"/>
      <c r="N13" s="79"/>
      <c r="O13" s="79"/>
    </row>
    <row r="14" spans="1:15" ht="17.25" customHeight="1" x14ac:dyDescent="0.25">
      <c r="A14" s="75"/>
      <c r="B14" s="80" t="s">
        <v>21</v>
      </c>
      <c r="C14" s="84">
        <v>10347659.300000001</v>
      </c>
      <c r="D14" s="77">
        <v>5668456</v>
      </c>
      <c r="E14" s="77">
        <f t="shared" si="0"/>
        <v>54.780079587660943</v>
      </c>
      <c r="F14" s="77">
        <v>5265968.78</v>
      </c>
      <c r="G14" s="77">
        <f t="shared" si="1"/>
        <v>107.64317520317694</v>
      </c>
      <c r="H14" s="69"/>
      <c r="J14" s="79"/>
      <c r="K14" s="79"/>
      <c r="L14" s="79"/>
      <c r="M14" s="79"/>
      <c r="N14" s="79"/>
      <c r="O14" s="79"/>
    </row>
    <row r="15" spans="1:15" ht="17.25" customHeight="1" x14ac:dyDescent="0.25">
      <c r="A15" s="75"/>
      <c r="B15" s="80" t="s">
        <v>280</v>
      </c>
      <c r="C15" s="84"/>
      <c r="D15" s="77">
        <v>71482.3</v>
      </c>
      <c r="E15" s="77"/>
      <c r="F15" s="77"/>
      <c r="G15" s="77"/>
      <c r="H15" s="69"/>
      <c r="J15" s="79"/>
      <c r="K15" s="79"/>
      <c r="L15" s="79"/>
      <c r="M15" s="79"/>
      <c r="N15" s="79"/>
      <c r="O15" s="79"/>
    </row>
    <row r="16" spans="1:15" ht="19.5" customHeight="1" x14ac:dyDescent="0.25">
      <c r="A16" s="75" t="s">
        <v>22</v>
      </c>
      <c r="B16" s="76" t="s">
        <v>23</v>
      </c>
      <c r="C16" s="77">
        <f>C17+C18+C19+C20+C21</f>
        <v>8234895.4000000004</v>
      </c>
      <c r="D16" s="77">
        <f>D17+D18+D19+D20+D21</f>
        <v>5119207.6092699999</v>
      </c>
      <c r="E16" s="77">
        <f t="shared" si="0"/>
        <v>62.164816437984136</v>
      </c>
      <c r="F16" s="77">
        <f>F17+F18+F19+F20+F21</f>
        <v>4533165.5882599996</v>
      </c>
      <c r="G16" s="77">
        <f t="shared" si="1"/>
        <v>112.92787588716664</v>
      </c>
      <c r="H16" s="69"/>
      <c r="J16" s="79"/>
      <c r="K16" s="79"/>
      <c r="L16" s="79"/>
      <c r="M16" s="79"/>
      <c r="N16" s="79"/>
      <c r="O16" s="79"/>
    </row>
    <row r="17" spans="1:15" ht="33.75" customHeight="1" x14ac:dyDescent="0.25">
      <c r="A17" s="75" t="s">
        <v>24</v>
      </c>
      <c r="B17" s="76" t="s">
        <v>25</v>
      </c>
      <c r="C17" s="77">
        <v>6872433.7999999998</v>
      </c>
      <c r="D17" s="77">
        <v>4209378.5266899997</v>
      </c>
      <c r="E17" s="77">
        <f t="shared" si="0"/>
        <v>61.250186603325297</v>
      </c>
      <c r="F17" s="77">
        <v>3324362.7631000001</v>
      </c>
      <c r="G17" s="77">
        <f t="shared" si="1"/>
        <v>126.62211758035437</v>
      </c>
      <c r="H17" s="69"/>
      <c r="J17" s="79"/>
      <c r="K17" s="79"/>
      <c r="L17" s="79"/>
      <c r="M17" s="79"/>
      <c r="N17" s="79"/>
      <c r="O17" s="79"/>
    </row>
    <row r="18" spans="1:15" ht="33.75" customHeight="1" x14ac:dyDescent="0.25">
      <c r="A18" s="75" t="s">
        <v>26</v>
      </c>
      <c r="B18" s="76" t="s">
        <v>27</v>
      </c>
      <c r="C18" s="77">
        <v>21432.9</v>
      </c>
      <c r="D18" s="77">
        <v>4700.7</v>
      </c>
      <c r="E18" s="77">
        <f t="shared" si="0"/>
        <v>21.932169701720248</v>
      </c>
      <c r="F18" s="77">
        <v>196756.9767</v>
      </c>
      <c r="G18" s="77">
        <f t="shared" si="1"/>
        <v>2.3890893623392415</v>
      </c>
      <c r="H18" s="69"/>
      <c r="J18" s="79"/>
      <c r="K18" s="79"/>
      <c r="L18" s="79"/>
      <c r="M18" s="79"/>
      <c r="N18" s="79"/>
      <c r="O18" s="79"/>
    </row>
    <row r="19" spans="1:15" ht="36" customHeight="1" x14ac:dyDescent="0.25">
      <c r="A19" s="75" t="s">
        <v>28</v>
      </c>
      <c r="B19" s="76" t="s">
        <v>29</v>
      </c>
      <c r="C19" s="84">
        <v>876930.9</v>
      </c>
      <c r="D19" s="77">
        <v>628047.64783000003</v>
      </c>
      <c r="E19" s="77">
        <f t="shared" si="0"/>
        <v>71.618829696843846</v>
      </c>
      <c r="F19" s="77">
        <v>804878.66795000003</v>
      </c>
      <c r="G19" s="77">
        <f t="shared" si="1"/>
        <v>78.03010227984015</v>
      </c>
      <c r="H19" s="69"/>
      <c r="J19" s="79"/>
      <c r="K19" s="79"/>
      <c r="L19" s="79"/>
      <c r="M19" s="79"/>
      <c r="N19" s="79"/>
      <c r="O19" s="79"/>
    </row>
    <row r="20" spans="1:15" ht="31.5" x14ac:dyDescent="0.25">
      <c r="A20" s="75" t="s">
        <v>30</v>
      </c>
      <c r="B20" s="76" t="s">
        <v>31</v>
      </c>
      <c r="C20" s="84">
        <v>407907.8</v>
      </c>
      <c r="D20" s="77">
        <v>210370.63475</v>
      </c>
      <c r="E20" s="77">
        <f t="shared" si="0"/>
        <v>51.573084591665072</v>
      </c>
      <c r="F20" s="77">
        <v>183185.96429</v>
      </c>
      <c r="G20" s="77">
        <f t="shared" si="1"/>
        <v>114.83993086771878</v>
      </c>
      <c r="H20" s="69"/>
      <c r="J20" s="81"/>
      <c r="K20" s="81"/>
      <c r="L20" s="81"/>
      <c r="M20" s="81"/>
      <c r="N20" s="81"/>
      <c r="O20" s="81"/>
    </row>
    <row r="21" spans="1:15" ht="22.5" customHeight="1" x14ac:dyDescent="0.25">
      <c r="A21" s="75" t="s">
        <v>32</v>
      </c>
      <c r="B21" s="76" t="s">
        <v>33</v>
      </c>
      <c r="C21" s="84">
        <v>56190</v>
      </c>
      <c r="D21" s="77">
        <v>66710.100000000006</v>
      </c>
      <c r="E21" s="77">
        <f t="shared" si="0"/>
        <v>118.7223705285638</v>
      </c>
      <c r="F21" s="77">
        <v>23981.216219999998</v>
      </c>
      <c r="G21" s="77" t="s">
        <v>273</v>
      </c>
      <c r="H21" s="69"/>
      <c r="J21" s="81"/>
      <c r="K21" s="81"/>
      <c r="L21" s="81"/>
      <c r="M21" s="81"/>
      <c r="N21" s="81"/>
      <c r="O21" s="81"/>
    </row>
    <row r="22" spans="1:15" ht="24" customHeight="1" x14ac:dyDescent="0.25">
      <c r="A22" s="82" t="s">
        <v>34</v>
      </c>
      <c r="B22" s="76" t="s">
        <v>35</v>
      </c>
      <c r="C22" s="77">
        <f>C23+C24+C25+C26+C27</f>
        <v>13447945.4</v>
      </c>
      <c r="D22" s="77">
        <f>D23+D24+D25+D26+D27</f>
        <v>5608511.2999999998</v>
      </c>
      <c r="E22" s="77">
        <f t="shared" si="0"/>
        <v>41.705339612696527</v>
      </c>
      <c r="F22" s="77">
        <f>F23+F24+F25+F26+F27</f>
        <v>5031179.8352899998</v>
      </c>
      <c r="G22" s="77">
        <f t="shared" si="1"/>
        <v>111.47507112865351</v>
      </c>
      <c r="H22" s="69"/>
    </row>
    <row r="23" spans="1:15" ht="29.25" customHeight="1" x14ac:dyDescent="0.25">
      <c r="A23" s="82" t="s">
        <v>36</v>
      </c>
      <c r="B23" s="76" t="s">
        <v>37</v>
      </c>
      <c r="C23" s="77">
        <v>1076043.3999999999</v>
      </c>
      <c r="D23" s="77">
        <v>104246.5</v>
      </c>
      <c r="E23" s="77">
        <f t="shared" si="0"/>
        <v>9.6879456720797705</v>
      </c>
      <c r="F23" s="77">
        <v>107183.88687</v>
      </c>
      <c r="G23" s="77">
        <f t="shared" si="1"/>
        <v>97.259488384142415</v>
      </c>
      <c r="H23" s="69"/>
    </row>
    <row r="24" spans="1:15" ht="21" customHeight="1" x14ac:dyDescent="0.25">
      <c r="A24" s="75" t="s">
        <v>38</v>
      </c>
      <c r="B24" s="76" t="s">
        <v>39</v>
      </c>
      <c r="C24" s="84">
        <v>8253188.9000000004</v>
      </c>
      <c r="D24" s="77">
        <v>4532302.2</v>
      </c>
      <c r="E24" s="77">
        <f t="shared" si="0"/>
        <v>54.915769588164885</v>
      </c>
      <c r="F24" s="77">
        <v>3924916.11686</v>
      </c>
      <c r="G24" s="77">
        <f t="shared" si="1"/>
        <v>115.47513539285316</v>
      </c>
      <c r="H24" s="69"/>
    </row>
    <row r="25" spans="1:15" ht="21.75" customHeight="1" x14ac:dyDescent="0.25">
      <c r="A25" s="75" t="s">
        <v>40</v>
      </c>
      <c r="B25" s="76" t="s">
        <v>41</v>
      </c>
      <c r="C25" s="84">
        <v>2756789.5</v>
      </c>
      <c r="D25" s="77">
        <v>539763.80000000005</v>
      </c>
      <c r="E25" s="77">
        <f t="shared" si="0"/>
        <v>19.579434701126075</v>
      </c>
      <c r="F25" s="77">
        <v>597154.44301000005</v>
      </c>
      <c r="G25" s="77">
        <f t="shared" si="1"/>
        <v>90.389313236837296</v>
      </c>
      <c r="H25" s="69"/>
    </row>
    <row r="26" spans="1:15" ht="27" customHeight="1" x14ac:dyDescent="0.25">
      <c r="A26" s="75" t="s">
        <v>42</v>
      </c>
      <c r="B26" s="76" t="s">
        <v>43</v>
      </c>
      <c r="C26" s="84">
        <v>5880</v>
      </c>
      <c r="D26" s="77">
        <v>2647.3</v>
      </c>
      <c r="E26" s="77">
        <f t="shared" si="0"/>
        <v>45.022108843537417</v>
      </c>
      <c r="F26" s="77">
        <v>2862.0639999999999</v>
      </c>
      <c r="G26" s="77">
        <f t="shared" si="1"/>
        <v>92.496184571693732</v>
      </c>
      <c r="H26" s="69"/>
    </row>
    <row r="27" spans="1:15" ht="21.75" customHeight="1" x14ac:dyDescent="0.25">
      <c r="A27" s="75" t="s">
        <v>44</v>
      </c>
      <c r="B27" s="76" t="s">
        <v>45</v>
      </c>
      <c r="C27" s="84">
        <v>1356043.6</v>
      </c>
      <c r="D27" s="77">
        <v>429551.5</v>
      </c>
      <c r="E27" s="77">
        <f t="shared" si="0"/>
        <v>31.67682071579409</v>
      </c>
      <c r="F27" s="77">
        <v>399063.32455000002</v>
      </c>
      <c r="G27" s="77">
        <f t="shared" si="1"/>
        <v>107.63993420953422</v>
      </c>
      <c r="H27" s="69"/>
    </row>
    <row r="28" spans="1:15" ht="33" customHeight="1" x14ac:dyDescent="0.25">
      <c r="A28" s="82" t="s">
        <v>46</v>
      </c>
      <c r="B28" s="76" t="s">
        <v>47</v>
      </c>
      <c r="C28" s="77">
        <f>C29+C30</f>
        <v>71811</v>
      </c>
      <c r="D28" s="77">
        <f>D29+D30</f>
        <v>48496.26483</v>
      </c>
      <c r="E28" s="77">
        <f t="shared" si="0"/>
        <v>67.533198019801972</v>
      </c>
      <c r="F28" s="77">
        <f>F29+F30</f>
        <v>25642.977350000001</v>
      </c>
      <c r="G28" s="77" t="s">
        <v>98</v>
      </c>
      <c r="H28" s="69"/>
    </row>
    <row r="29" spans="1:15" ht="28.5" customHeight="1" x14ac:dyDescent="0.25">
      <c r="A29" s="75" t="s">
        <v>48</v>
      </c>
      <c r="B29" s="76" t="s">
        <v>49</v>
      </c>
      <c r="C29" s="84">
        <v>69651</v>
      </c>
      <c r="D29" s="77">
        <v>47367.03226</v>
      </c>
      <c r="E29" s="77">
        <f t="shared" si="0"/>
        <v>68.006248668360826</v>
      </c>
      <c r="F29" s="77">
        <v>24665.67769</v>
      </c>
      <c r="G29" s="77" t="s">
        <v>98</v>
      </c>
      <c r="H29" s="69"/>
    </row>
    <row r="30" spans="1:15" ht="45.75" customHeight="1" x14ac:dyDescent="0.25">
      <c r="A30" s="75" t="s">
        <v>50</v>
      </c>
      <c r="B30" s="76" t="s">
        <v>51</v>
      </c>
      <c r="C30" s="84">
        <v>2160</v>
      </c>
      <c r="D30" s="77">
        <v>1129.2325699999999</v>
      </c>
      <c r="E30" s="77">
        <f t="shared" si="0"/>
        <v>52.279285648148146</v>
      </c>
      <c r="F30" s="77">
        <v>977.29966000000002</v>
      </c>
      <c r="G30" s="77">
        <f t="shared" si="1"/>
        <v>115.54619491016705</v>
      </c>
      <c r="H30" s="69"/>
    </row>
    <row r="31" spans="1:15" ht="21.75" customHeight="1" x14ac:dyDescent="0.25">
      <c r="A31" s="75" t="s">
        <v>52</v>
      </c>
      <c r="B31" s="76" t="s">
        <v>53</v>
      </c>
      <c r="C31" s="84">
        <v>768703.5</v>
      </c>
      <c r="D31" s="77">
        <v>312013.04284000001</v>
      </c>
      <c r="E31" s="77">
        <f t="shared" si="0"/>
        <v>40.589517654075983</v>
      </c>
      <c r="F31" s="77">
        <v>348293.26170999999</v>
      </c>
      <c r="G31" s="77">
        <f t="shared" si="1"/>
        <v>89.583427858501594</v>
      </c>
      <c r="H31" s="69"/>
    </row>
    <row r="32" spans="1:15" ht="51.75" customHeight="1" x14ac:dyDescent="0.25">
      <c r="A32" s="75" t="s">
        <v>54</v>
      </c>
      <c r="B32" s="76" t="s">
        <v>55</v>
      </c>
      <c r="C32" s="84">
        <v>1379.2</v>
      </c>
      <c r="D32" s="77">
        <v>3.8</v>
      </c>
      <c r="E32" s="77">
        <f t="shared" si="0"/>
        <v>0.27552204176334105</v>
      </c>
      <c r="F32" s="77">
        <v>1.76075</v>
      </c>
      <c r="G32" s="77" t="s">
        <v>208</v>
      </c>
      <c r="H32" s="69"/>
    </row>
    <row r="33" spans="1:8" ht="15.75" x14ac:dyDescent="0.25">
      <c r="A33" s="75"/>
      <c r="B33" s="72" t="s">
        <v>56</v>
      </c>
      <c r="C33" s="83">
        <f>C34+C35+C36+C37+C38+C39+C40</f>
        <v>4807384.5999999996</v>
      </c>
      <c r="D33" s="83">
        <f>D34+D35+D36+D37+D38+D39+D40</f>
        <v>2454360.6000000006</v>
      </c>
      <c r="E33" s="73">
        <f t="shared" si="0"/>
        <v>51.053968097330937</v>
      </c>
      <c r="F33" s="83">
        <f>F34+F35+F36+F37+F38+F39+F40</f>
        <v>2150198.7938199998</v>
      </c>
      <c r="G33" s="73">
        <f t="shared" ref="G33:G53" si="2">D33/F33*100</f>
        <v>114.14575280454106</v>
      </c>
      <c r="H33" s="69"/>
    </row>
    <row r="34" spans="1:8" ht="56.25" customHeight="1" x14ac:dyDescent="0.25">
      <c r="A34" s="75" t="s">
        <v>57</v>
      </c>
      <c r="B34" s="76" t="s">
        <v>58</v>
      </c>
      <c r="C34" s="84">
        <v>1397090.4</v>
      </c>
      <c r="D34" s="84">
        <v>797145.9</v>
      </c>
      <c r="E34" s="77">
        <f t="shared" si="0"/>
        <v>57.057574799740948</v>
      </c>
      <c r="F34" s="84">
        <v>647590.16738</v>
      </c>
      <c r="G34" s="77">
        <f t="shared" si="2"/>
        <v>123.0941944694849</v>
      </c>
      <c r="H34" s="69"/>
    </row>
    <row r="35" spans="1:8" ht="39" customHeight="1" x14ac:dyDescent="0.25">
      <c r="A35" s="75" t="s">
        <v>59</v>
      </c>
      <c r="B35" s="76" t="s">
        <v>60</v>
      </c>
      <c r="C35" s="84">
        <v>212656.5</v>
      </c>
      <c r="D35" s="84">
        <v>131636</v>
      </c>
      <c r="E35" s="77">
        <f t="shared" si="0"/>
        <v>61.9007648484763</v>
      </c>
      <c r="F35" s="84">
        <v>148882.28596000001</v>
      </c>
      <c r="G35" s="77">
        <f t="shared" si="2"/>
        <v>88.416159888468172</v>
      </c>
      <c r="H35" s="69"/>
    </row>
    <row r="36" spans="1:8" ht="39.75" customHeight="1" x14ac:dyDescent="0.25">
      <c r="A36" s="75" t="s">
        <v>61</v>
      </c>
      <c r="B36" s="76" t="s">
        <v>62</v>
      </c>
      <c r="C36" s="84">
        <v>1138642.8999999999</v>
      </c>
      <c r="D36" s="84">
        <v>621852.19999999995</v>
      </c>
      <c r="E36" s="77">
        <f t="shared" si="0"/>
        <v>54.613452558304274</v>
      </c>
      <c r="F36" s="84">
        <v>561244.85048000002</v>
      </c>
      <c r="G36" s="77">
        <f t="shared" si="2"/>
        <v>110.79873596491193</v>
      </c>
      <c r="H36" s="69"/>
    </row>
    <row r="37" spans="1:8" ht="39" customHeight="1" x14ac:dyDescent="0.25">
      <c r="A37" s="75" t="s">
        <v>63</v>
      </c>
      <c r="B37" s="76" t="s">
        <v>64</v>
      </c>
      <c r="C37" s="84">
        <v>1125749.8999999999</v>
      </c>
      <c r="D37" s="84">
        <v>351101.5</v>
      </c>
      <c r="E37" s="77">
        <f t="shared" si="0"/>
        <v>31.188232839283398</v>
      </c>
      <c r="F37" s="84">
        <v>311440.31649</v>
      </c>
      <c r="G37" s="77">
        <f t="shared" si="2"/>
        <v>112.73476213901597</v>
      </c>
      <c r="H37" s="69"/>
    </row>
    <row r="38" spans="1:8" ht="27" customHeight="1" x14ac:dyDescent="0.25">
      <c r="A38" s="75" t="s">
        <v>65</v>
      </c>
      <c r="B38" s="76" t="s">
        <v>66</v>
      </c>
      <c r="C38" s="84">
        <v>13750</v>
      </c>
      <c r="D38" s="84">
        <v>12957.3</v>
      </c>
      <c r="E38" s="77">
        <f t="shared" si="0"/>
        <v>94.234909090909085</v>
      </c>
      <c r="F38" s="84">
        <v>13252.072179999999</v>
      </c>
      <c r="G38" s="77">
        <f t="shared" si="2"/>
        <v>97.775652169742415</v>
      </c>
      <c r="H38" s="69"/>
    </row>
    <row r="39" spans="1:8" ht="27.75" customHeight="1" x14ac:dyDescent="0.25">
      <c r="A39" s="75" t="s">
        <v>67</v>
      </c>
      <c r="B39" s="76" t="s">
        <v>68</v>
      </c>
      <c r="C39" s="84">
        <v>877866.6</v>
      </c>
      <c r="D39" s="84">
        <v>520506</v>
      </c>
      <c r="E39" s="77">
        <f t="shared" si="0"/>
        <v>59.292152133365136</v>
      </c>
      <c r="F39" s="84">
        <v>454189.09145000001</v>
      </c>
      <c r="G39" s="77">
        <f t="shared" si="2"/>
        <v>114.60116717869271</v>
      </c>
      <c r="H39" s="69"/>
    </row>
    <row r="40" spans="1:8" ht="25.5" customHeight="1" x14ac:dyDescent="0.25">
      <c r="A40" s="75" t="s">
        <v>69</v>
      </c>
      <c r="B40" s="76" t="s">
        <v>70</v>
      </c>
      <c r="C40" s="84">
        <v>41628.300000000003</v>
      </c>
      <c r="D40" s="84">
        <v>19161.7</v>
      </c>
      <c r="E40" s="77">
        <f t="shared" si="0"/>
        <v>46.030464852035749</v>
      </c>
      <c r="F40" s="84">
        <v>13600.00988</v>
      </c>
      <c r="G40" s="77">
        <f t="shared" si="2"/>
        <v>140.89475058528413</v>
      </c>
      <c r="H40" s="69"/>
    </row>
    <row r="41" spans="1:8" ht="24" customHeight="1" x14ac:dyDescent="0.25">
      <c r="A41" s="66" t="s">
        <v>71</v>
      </c>
      <c r="B41" s="67" t="s">
        <v>72</v>
      </c>
      <c r="C41" s="68">
        <f>C42+C48+C49+C50+C51+C52</f>
        <v>61503713.600000001</v>
      </c>
      <c r="D41" s="68">
        <f>D42+D48+D49+D50+D51+D52</f>
        <v>23233885.099999998</v>
      </c>
      <c r="E41" s="90">
        <f t="shared" si="0"/>
        <v>37.776393879409582</v>
      </c>
      <c r="F41" s="68">
        <f>F42+F48+F49+F50+F51+F52</f>
        <v>22435082.200000003</v>
      </c>
      <c r="G41" s="68">
        <f t="shared" si="2"/>
        <v>103.56050801543306</v>
      </c>
    </row>
    <row r="42" spans="1:8" ht="51.75" customHeight="1" x14ac:dyDescent="0.25">
      <c r="A42" s="75" t="s">
        <v>73</v>
      </c>
      <c r="B42" s="76" t="s">
        <v>74</v>
      </c>
      <c r="C42" s="77">
        <f>C43+C44+C45+C46+C47</f>
        <v>60416905.700000003</v>
      </c>
      <c r="D42" s="77">
        <f>D43+D44+D45+D46+D47</f>
        <v>22362530.199999999</v>
      </c>
      <c r="E42" s="77">
        <f t="shared" si="0"/>
        <v>37.013696648155218</v>
      </c>
      <c r="F42" s="77">
        <f>F43+F44+F45+F46+F47</f>
        <v>20415246.900000002</v>
      </c>
      <c r="G42" s="77">
        <f t="shared" si="2"/>
        <v>109.53837741732136</v>
      </c>
    </row>
    <row r="43" spans="1:8" ht="36.75" customHeight="1" x14ac:dyDescent="0.25">
      <c r="A43" s="75" t="s">
        <v>75</v>
      </c>
      <c r="B43" s="76" t="s">
        <v>76</v>
      </c>
      <c r="C43" s="77">
        <v>13230219.1</v>
      </c>
      <c r="D43" s="77">
        <v>6940416.7000000002</v>
      </c>
      <c r="E43" s="77">
        <f t="shared" si="0"/>
        <v>52.458819068234483</v>
      </c>
      <c r="F43" s="77">
        <v>6924310</v>
      </c>
      <c r="G43" s="77">
        <f t="shared" si="2"/>
        <v>100.232610902747</v>
      </c>
    </row>
    <row r="44" spans="1:8" ht="39.75" customHeight="1" x14ac:dyDescent="0.25">
      <c r="A44" s="75" t="s">
        <v>77</v>
      </c>
      <c r="B44" s="76" t="s">
        <v>78</v>
      </c>
      <c r="C44" s="77">
        <v>27719709.5</v>
      </c>
      <c r="D44" s="77">
        <v>10333496.5</v>
      </c>
      <c r="E44" s="77">
        <f t="shared" si="0"/>
        <v>37.27851657319858</v>
      </c>
      <c r="F44" s="77">
        <v>7663355.2999999998</v>
      </c>
      <c r="G44" s="77">
        <f t="shared" si="2"/>
        <v>134.84297798380823</v>
      </c>
    </row>
    <row r="45" spans="1:8" ht="34.5" customHeight="1" x14ac:dyDescent="0.25">
      <c r="A45" s="75" t="s">
        <v>79</v>
      </c>
      <c r="B45" s="76" t="s">
        <v>80</v>
      </c>
      <c r="C45" s="77">
        <v>5100085.0999999996</v>
      </c>
      <c r="D45" s="77">
        <v>2424210.4</v>
      </c>
      <c r="E45" s="77">
        <f t="shared" si="0"/>
        <v>47.532744110485531</v>
      </c>
      <c r="F45" s="77">
        <v>3297383</v>
      </c>
      <c r="G45" s="77">
        <f t="shared" si="2"/>
        <v>73.519224184754989</v>
      </c>
    </row>
    <row r="46" spans="1:8" ht="23.25" customHeight="1" x14ac:dyDescent="0.25">
      <c r="A46" s="75" t="s">
        <v>81</v>
      </c>
      <c r="B46" s="76" t="s">
        <v>82</v>
      </c>
      <c r="C46" s="77">
        <v>14366892</v>
      </c>
      <c r="D46" s="77">
        <v>2664406.6</v>
      </c>
      <c r="E46" s="77">
        <f t="shared" si="0"/>
        <v>18.545462720816722</v>
      </c>
      <c r="F46" s="77">
        <v>2530198.6</v>
      </c>
      <c r="G46" s="77">
        <f t="shared" si="2"/>
        <v>105.30424765866204</v>
      </c>
    </row>
    <row r="47" spans="1:8" ht="35.25" customHeight="1" x14ac:dyDescent="0.25">
      <c r="A47" s="75" t="s">
        <v>83</v>
      </c>
      <c r="B47" s="76" t="s">
        <v>84</v>
      </c>
      <c r="C47" s="77"/>
      <c r="D47" s="77"/>
      <c r="E47" s="77"/>
      <c r="F47" s="77"/>
      <c r="G47" s="77"/>
    </row>
    <row r="48" spans="1:8" ht="47.25" x14ac:dyDescent="0.25">
      <c r="A48" s="75" t="s">
        <v>87</v>
      </c>
      <c r="B48" s="76" t="s">
        <v>88</v>
      </c>
      <c r="C48" s="77">
        <v>906312.6</v>
      </c>
      <c r="D48" s="77">
        <v>535477.19999999995</v>
      </c>
      <c r="E48" s="77">
        <f t="shared" si="0"/>
        <v>59.083058097173094</v>
      </c>
      <c r="F48" s="77">
        <v>1865058.1</v>
      </c>
      <c r="G48" s="77">
        <f t="shared" si="2"/>
        <v>28.711019780027225</v>
      </c>
    </row>
    <row r="49" spans="1:7" ht="35.25" customHeight="1" x14ac:dyDescent="0.25">
      <c r="A49" s="75" t="s">
        <v>89</v>
      </c>
      <c r="B49" s="76" t="s">
        <v>90</v>
      </c>
      <c r="C49" s="77">
        <v>9446.2999999999993</v>
      </c>
      <c r="D49" s="77">
        <v>8710.4</v>
      </c>
      <c r="E49" s="77">
        <f t="shared" si="0"/>
        <v>92.209648222055193</v>
      </c>
      <c r="F49" s="77">
        <v>2479.5</v>
      </c>
      <c r="G49" s="77" t="s">
        <v>279</v>
      </c>
    </row>
    <row r="50" spans="1:7" ht="15.75" x14ac:dyDescent="0.25">
      <c r="A50" s="75" t="s">
        <v>91</v>
      </c>
      <c r="B50" s="76" t="s">
        <v>92</v>
      </c>
      <c r="C50" s="77">
        <v>20752.900000000001</v>
      </c>
      <c r="D50" s="77">
        <v>7359.9</v>
      </c>
      <c r="E50" s="77">
        <f t="shared" si="0"/>
        <v>35.464441114253908</v>
      </c>
      <c r="F50" s="77">
        <v>8723.2000000000007</v>
      </c>
      <c r="G50" s="77">
        <f t="shared" si="2"/>
        <v>84.371560895084357</v>
      </c>
    </row>
    <row r="51" spans="1:7" ht="78.75" x14ac:dyDescent="0.25">
      <c r="A51" s="75" t="s">
        <v>93</v>
      </c>
      <c r="B51" s="76" t="s">
        <v>94</v>
      </c>
      <c r="C51" s="77">
        <v>195305</v>
      </c>
      <c r="D51" s="77">
        <v>396470.6</v>
      </c>
      <c r="E51" s="77" t="s">
        <v>97</v>
      </c>
      <c r="F51" s="77">
        <v>270939.2</v>
      </c>
      <c r="G51" s="77" t="s">
        <v>149</v>
      </c>
    </row>
    <row r="52" spans="1:7" ht="47.25" x14ac:dyDescent="0.25">
      <c r="A52" s="75" t="s">
        <v>95</v>
      </c>
      <c r="B52" s="76" t="s">
        <v>96</v>
      </c>
      <c r="C52" s="77">
        <v>-45008.9</v>
      </c>
      <c r="D52" s="77">
        <v>-76663.199999999997</v>
      </c>
      <c r="E52" s="77"/>
      <c r="F52" s="77">
        <v>-127364.7</v>
      </c>
      <c r="G52" s="77"/>
    </row>
    <row r="53" spans="1:7" ht="22.5" customHeight="1" x14ac:dyDescent="0.25">
      <c r="A53" s="85" t="s">
        <v>85</v>
      </c>
      <c r="B53" s="85"/>
      <c r="C53" s="68">
        <f t="shared" ref="C53:D53" si="3">C6+C41</f>
        <v>166230356.00000003</v>
      </c>
      <c r="D53" s="68">
        <f t="shared" si="3"/>
        <v>81874204.57768999</v>
      </c>
      <c r="E53" s="68">
        <f>D53/C53*100</f>
        <v>49.25346161063986</v>
      </c>
      <c r="F53" s="68">
        <f>F6+F41</f>
        <v>70597507.074170008</v>
      </c>
      <c r="G53" s="68">
        <f t="shared" si="2"/>
        <v>115.9732233769567</v>
      </c>
    </row>
    <row r="55" spans="1:7" ht="30.75" customHeight="1" x14ac:dyDescent="0.25">
      <c r="A55" s="86"/>
      <c r="B55" s="86"/>
      <c r="C55" s="86"/>
      <c r="D55" s="86"/>
      <c r="E55" s="86"/>
      <c r="F55" s="86"/>
      <c r="G55" s="86"/>
    </row>
    <row r="56" spans="1:7" ht="22.5" customHeight="1" x14ac:dyDescent="0.25">
      <c r="A56" s="87"/>
      <c r="B56" s="87"/>
      <c r="C56" s="87"/>
      <c r="D56" s="87"/>
      <c r="E56" s="87"/>
      <c r="F56" s="87"/>
      <c r="G56" s="87"/>
    </row>
    <row r="58" spans="1:7" x14ac:dyDescent="0.25">
      <c r="B58" s="88"/>
    </row>
  </sheetData>
  <mergeCells count="11">
    <mergeCell ref="A56:G56"/>
    <mergeCell ref="J3:O4"/>
    <mergeCell ref="J6:O10"/>
    <mergeCell ref="J12:O19"/>
    <mergeCell ref="A53:B53"/>
    <mergeCell ref="A55:G55"/>
    <mergeCell ref="A1:G1"/>
    <mergeCell ref="A3:A4"/>
    <mergeCell ref="B3:B4"/>
    <mergeCell ref="C3:E3"/>
    <mergeCell ref="G3:G4"/>
  </mergeCells>
  <printOptions horizontalCentered="1"/>
  <pageMargins left="7.874015748031496E-2" right="7.874015748031496E-2" top="0.15748031496062992" bottom="0.15748031496062992" header="0" footer="0"/>
  <pageSetup paperSize="9" scale="5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view="pageBreakPreview" zoomScale="60" zoomScaleNormal="44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1.25" x14ac:dyDescent="0.2"/>
  <cols>
    <col min="1" max="1" width="22.6640625" style="2" customWidth="1"/>
    <col min="2" max="2" width="62.6640625" style="53" customWidth="1"/>
    <col min="3" max="3" width="24.5" style="53" customWidth="1"/>
    <col min="4" max="4" width="18.5" style="53" customWidth="1"/>
    <col min="5" max="5" width="17.5" style="54" customWidth="1"/>
    <col min="6" max="6" width="19.6640625" style="2" customWidth="1"/>
    <col min="7" max="7" width="25" style="2" customWidth="1"/>
    <col min="8" max="8" width="17.1640625" style="2" customWidth="1"/>
    <col min="9" max="9" width="20" style="2" customWidth="1"/>
    <col min="10" max="10" width="14.33203125" style="2" customWidth="1"/>
    <col min="11" max="11" width="12.5" style="2" customWidth="1"/>
    <col min="12" max="14" width="9.33203125" style="2"/>
    <col min="15" max="15" width="13.33203125" style="2" customWidth="1"/>
    <col min="16" max="256" width="9.33203125" style="2"/>
    <col min="257" max="257" width="22.6640625" style="2" customWidth="1"/>
    <col min="258" max="258" width="62.6640625" style="2" customWidth="1"/>
    <col min="259" max="259" width="24.5" style="2" customWidth="1"/>
    <col min="260" max="260" width="18.5" style="2" customWidth="1"/>
    <col min="261" max="261" width="17.5" style="2" customWidth="1"/>
    <col min="262" max="262" width="19.6640625" style="2" customWidth="1"/>
    <col min="263" max="263" width="25" style="2" customWidth="1"/>
    <col min="264" max="264" width="17.1640625" style="2" customWidth="1"/>
    <col min="265" max="265" width="20" style="2" customWidth="1"/>
    <col min="266" max="266" width="14.33203125" style="2" customWidth="1"/>
    <col min="267" max="267" width="12.5" style="2" customWidth="1"/>
    <col min="268" max="270" width="9.33203125" style="2"/>
    <col min="271" max="271" width="13.33203125" style="2" customWidth="1"/>
    <col min="272" max="512" width="9.33203125" style="2"/>
    <col min="513" max="513" width="22.6640625" style="2" customWidth="1"/>
    <col min="514" max="514" width="62.6640625" style="2" customWidth="1"/>
    <col min="515" max="515" width="24.5" style="2" customWidth="1"/>
    <col min="516" max="516" width="18.5" style="2" customWidth="1"/>
    <col min="517" max="517" width="17.5" style="2" customWidth="1"/>
    <col min="518" max="518" width="19.6640625" style="2" customWidth="1"/>
    <col min="519" max="519" width="25" style="2" customWidth="1"/>
    <col min="520" max="520" width="17.1640625" style="2" customWidth="1"/>
    <col min="521" max="521" width="20" style="2" customWidth="1"/>
    <col min="522" max="522" width="14.33203125" style="2" customWidth="1"/>
    <col min="523" max="523" width="12.5" style="2" customWidth="1"/>
    <col min="524" max="526" width="9.33203125" style="2"/>
    <col min="527" max="527" width="13.33203125" style="2" customWidth="1"/>
    <col min="528" max="768" width="9.33203125" style="2"/>
    <col min="769" max="769" width="22.6640625" style="2" customWidth="1"/>
    <col min="770" max="770" width="62.6640625" style="2" customWidth="1"/>
    <col min="771" max="771" width="24.5" style="2" customWidth="1"/>
    <col min="772" max="772" width="18.5" style="2" customWidth="1"/>
    <col min="773" max="773" width="17.5" style="2" customWidth="1"/>
    <col min="774" max="774" width="19.6640625" style="2" customWidth="1"/>
    <col min="775" max="775" width="25" style="2" customWidth="1"/>
    <col min="776" max="776" width="17.1640625" style="2" customWidth="1"/>
    <col min="777" max="777" width="20" style="2" customWidth="1"/>
    <col min="778" max="778" width="14.33203125" style="2" customWidth="1"/>
    <col min="779" max="779" width="12.5" style="2" customWidth="1"/>
    <col min="780" max="782" width="9.33203125" style="2"/>
    <col min="783" max="783" width="13.33203125" style="2" customWidth="1"/>
    <col min="784" max="1024" width="9.33203125" style="2"/>
    <col min="1025" max="1025" width="22.6640625" style="2" customWidth="1"/>
    <col min="1026" max="1026" width="62.6640625" style="2" customWidth="1"/>
    <col min="1027" max="1027" width="24.5" style="2" customWidth="1"/>
    <col min="1028" max="1028" width="18.5" style="2" customWidth="1"/>
    <col min="1029" max="1029" width="17.5" style="2" customWidth="1"/>
    <col min="1030" max="1030" width="19.6640625" style="2" customWidth="1"/>
    <col min="1031" max="1031" width="25" style="2" customWidth="1"/>
    <col min="1032" max="1032" width="17.1640625" style="2" customWidth="1"/>
    <col min="1033" max="1033" width="20" style="2" customWidth="1"/>
    <col min="1034" max="1034" width="14.33203125" style="2" customWidth="1"/>
    <col min="1035" max="1035" width="12.5" style="2" customWidth="1"/>
    <col min="1036" max="1038" width="9.33203125" style="2"/>
    <col min="1039" max="1039" width="13.33203125" style="2" customWidth="1"/>
    <col min="1040" max="1280" width="9.33203125" style="2"/>
    <col min="1281" max="1281" width="22.6640625" style="2" customWidth="1"/>
    <col min="1282" max="1282" width="62.6640625" style="2" customWidth="1"/>
    <col min="1283" max="1283" width="24.5" style="2" customWidth="1"/>
    <col min="1284" max="1284" width="18.5" style="2" customWidth="1"/>
    <col min="1285" max="1285" width="17.5" style="2" customWidth="1"/>
    <col min="1286" max="1286" width="19.6640625" style="2" customWidth="1"/>
    <col min="1287" max="1287" width="25" style="2" customWidth="1"/>
    <col min="1288" max="1288" width="17.1640625" style="2" customWidth="1"/>
    <col min="1289" max="1289" width="20" style="2" customWidth="1"/>
    <col min="1290" max="1290" width="14.33203125" style="2" customWidth="1"/>
    <col min="1291" max="1291" width="12.5" style="2" customWidth="1"/>
    <col min="1292" max="1294" width="9.33203125" style="2"/>
    <col min="1295" max="1295" width="13.33203125" style="2" customWidth="1"/>
    <col min="1296" max="1536" width="9.33203125" style="2"/>
    <col min="1537" max="1537" width="22.6640625" style="2" customWidth="1"/>
    <col min="1538" max="1538" width="62.6640625" style="2" customWidth="1"/>
    <col min="1539" max="1539" width="24.5" style="2" customWidth="1"/>
    <col min="1540" max="1540" width="18.5" style="2" customWidth="1"/>
    <col min="1541" max="1541" width="17.5" style="2" customWidth="1"/>
    <col min="1542" max="1542" width="19.6640625" style="2" customWidth="1"/>
    <col min="1543" max="1543" width="25" style="2" customWidth="1"/>
    <col min="1544" max="1544" width="17.1640625" style="2" customWidth="1"/>
    <col min="1545" max="1545" width="20" style="2" customWidth="1"/>
    <col min="1546" max="1546" width="14.33203125" style="2" customWidth="1"/>
    <col min="1547" max="1547" width="12.5" style="2" customWidth="1"/>
    <col min="1548" max="1550" width="9.33203125" style="2"/>
    <col min="1551" max="1551" width="13.33203125" style="2" customWidth="1"/>
    <col min="1552" max="1792" width="9.33203125" style="2"/>
    <col min="1793" max="1793" width="22.6640625" style="2" customWidth="1"/>
    <col min="1794" max="1794" width="62.6640625" style="2" customWidth="1"/>
    <col min="1795" max="1795" width="24.5" style="2" customWidth="1"/>
    <col min="1796" max="1796" width="18.5" style="2" customWidth="1"/>
    <col min="1797" max="1797" width="17.5" style="2" customWidth="1"/>
    <col min="1798" max="1798" width="19.6640625" style="2" customWidth="1"/>
    <col min="1799" max="1799" width="25" style="2" customWidth="1"/>
    <col min="1800" max="1800" width="17.1640625" style="2" customWidth="1"/>
    <col min="1801" max="1801" width="20" style="2" customWidth="1"/>
    <col min="1802" max="1802" width="14.33203125" style="2" customWidth="1"/>
    <col min="1803" max="1803" width="12.5" style="2" customWidth="1"/>
    <col min="1804" max="1806" width="9.33203125" style="2"/>
    <col min="1807" max="1807" width="13.33203125" style="2" customWidth="1"/>
    <col min="1808" max="2048" width="9.33203125" style="2"/>
    <col min="2049" max="2049" width="22.6640625" style="2" customWidth="1"/>
    <col min="2050" max="2050" width="62.6640625" style="2" customWidth="1"/>
    <col min="2051" max="2051" width="24.5" style="2" customWidth="1"/>
    <col min="2052" max="2052" width="18.5" style="2" customWidth="1"/>
    <col min="2053" max="2053" width="17.5" style="2" customWidth="1"/>
    <col min="2054" max="2054" width="19.6640625" style="2" customWidth="1"/>
    <col min="2055" max="2055" width="25" style="2" customWidth="1"/>
    <col min="2056" max="2056" width="17.1640625" style="2" customWidth="1"/>
    <col min="2057" max="2057" width="20" style="2" customWidth="1"/>
    <col min="2058" max="2058" width="14.33203125" style="2" customWidth="1"/>
    <col min="2059" max="2059" width="12.5" style="2" customWidth="1"/>
    <col min="2060" max="2062" width="9.33203125" style="2"/>
    <col min="2063" max="2063" width="13.33203125" style="2" customWidth="1"/>
    <col min="2064" max="2304" width="9.33203125" style="2"/>
    <col min="2305" max="2305" width="22.6640625" style="2" customWidth="1"/>
    <col min="2306" max="2306" width="62.6640625" style="2" customWidth="1"/>
    <col min="2307" max="2307" width="24.5" style="2" customWidth="1"/>
    <col min="2308" max="2308" width="18.5" style="2" customWidth="1"/>
    <col min="2309" max="2309" width="17.5" style="2" customWidth="1"/>
    <col min="2310" max="2310" width="19.6640625" style="2" customWidth="1"/>
    <col min="2311" max="2311" width="25" style="2" customWidth="1"/>
    <col min="2312" max="2312" width="17.1640625" style="2" customWidth="1"/>
    <col min="2313" max="2313" width="20" style="2" customWidth="1"/>
    <col min="2314" max="2314" width="14.33203125" style="2" customWidth="1"/>
    <col min="2315" max="2315" width="12.5" style="2" customWidth="1"/>
    <col min="2316" max="2318" width="9.33203125" style="2"/>
    <col min="2319" max="2319" width="13.33203125" style="2" customWidth="1"/>
    <col min="2320" max="2560" width="9.33203125" style="2"/>
    <col min="2561" max="2561" width="22.6640625" style="2" customWidth="1"/>
    <col min="2562" max="2562" width="62.6640625" style="2" customWidth="1"/>
    <col min="2563" max="2563" width="24.5" style="2" customWidth="1"/>
    <col min="2564" max="2564" width="18.5" style="2" customWidth="1"/>
    <col min="2565" max="2565" width="17.5" style="2" customWidth="1"/>
    <col min="2566" max="2566" width="19.6640625" style="2" customWidth="1"/>
    <col min="2567" max="2567" width="25" style="2" customWidth="1"/>
    <col min="2568" max="2568" width="17.1640625" style="2" customWidth="1"/>
    <col min="2569" max="2569" width="20" style="2" customWidth="1"/>
    <col min="2570" max="2570" width="14.33203125" style="2" customWidth="1"/>
    <col min="2571" max="2571" width="12.5" style="2" customWidth="1"/>
    <col min="2572" max="2574" width="9.33203125" style="2"/>
    <col min="2575" max="2575" width="13.33203125" style="2" customWidth="1"/>
    <col min="2576" max="2816" width="9.33203125" style="2"/>
    <col min="2817" max="2817" width="22.6640625" style="2" customWidth="1"/>
    <col min="2818" max="2818" width="62.6640625" style="2" customWidth="1"/>
    <col min="2819" max="2819" width="24.5" style="2" customWidth="1"/>
    <col min="2820" max="2820" width="18.5" style="2" customWidth="1"/>
    <col min="2821" max="2821" width="17.5" style="2" customWidth="1"/>
    <col min="2822" max="2822" width="19.6640625" style="2" customWidth="1"/>
    <col min="2823" max="2823" width="25" style="2" customWidth="1"/>
    <col min="2824" max="2824" width="17.1640625" style="2" customWidth="1"/>
    <col min="2825" max="2825" width="20" style="2" customWidth="1"/>
    <col min="2826" max="2826" width="14.33203125" style="2" customWidth="1"/>
    <col min="2827" max="2827" width="12.5" style="2" customWidth="1"/>
    <col min="2828" max="2830" width="9.33203125" style="2"/>
    <col min="2831" max="2831" width="13.33203125" style="2" customWidth="1"/>
    <col min="2832" max="3072" width="9.33203125" style="2"/>
    <col min="3073" max="3073" width="22.6640625" style="2" customWidth="1"/>
    <col min="3074" max="3074" width="62.6640625" style="2" customWidth="1"/>
    <col min="3075" max="3075" width="24.5" style="2" customWidth="1"/>
    <col min="3076" max="3076" width="18.5" style="2" customWidth="1"/>
    <col min="3077" max="3077" width="17.5" style="2" customWidth="1"/>
    <col min="3078" max="3078" width="19.6640625" style="2" customWidth="1"/>
    <col min="3079" max="3079" width="25" style="2" customWidth="1"/>
    <col min="3080" max="3080" width="17.1640625" style="2" customWidth="1"/>
    <col min="3081" max="3081" width="20" style="2" customWidth="1"/>
    <col min="3082" max="3082" width="14.33203125" style="2" customWidth="1"/>
    <col min="3083" max="3083" width="12.5" style="2" customWidth="1"/>
    <col min="3084" max="3086" width="9.33203125" style="2"/>
    <col min="3087" max="3087" width="13.33203125" style="2" customWidth="1"/>
    <col min="3088" max="3328" width="9.33203125" style="2"/>
    <col min="3329" max="3329" width="22.6640625" style="2" customWidth="1"/>
    <col min="3330" max="3330" width="62.6640625" style="2" customWidth="1"/>
    <col min="3331" max="3331" width="24.5" style="2" customWidth="1"/>
    <col min="3332" max="3332" width="18.5" style="2" customWidth="1"/>
    <col min="3333" max="3333" width="17.5" style="2" customWidth="1"/>
    <col min="3334" max="3334" width="19.6640625" style="2" customWidth="1"/>
    <col min="3335" max="3335" width="25" style="2" customWidth="1"/>
    <col min="3336" max="3336" width="17.1640625" style="2" customWidth="1"/>
    <col min="3337" max="3337" width="20" style="2" customWidth="1"/>
    <col min="3338" max="3338" width="14.33203125" style="2" customWidth="1"/>
    <col min="3339" max="3339" width="12.5" style="2" customWidth="1"/>
    <col min="3340" max="3342" width="9.33203125" style="2"/>
    <col min="3343" max="3343" width="13.33203125" style="2" customWidth="1"/>
    <col min="3344" max="3584" width="9.33203125" style="2"/>
    <col min="3585" max="3585" width="22.6640625" style="2" customWidth="1"/>
    <col min="3586" max="3586" width="62.6640625" style="2" customWidth="1"/>
    <col min="3587" max="3587" width="24.5" style="2" customWidth="1"/>
    <col min="3588" max="3588" width="18.5" style="2" customWidth="1"/>
    <col min="3589" max="3589" width="17.5" style="2" customWidth="1"/>
    <col min="3590" max="3590" width="19.6640625" style="2" customWidth="1"/>
    <col min="3591" max="3591" width="25" style="2" customWidth="1"/>
    <col min="3592" max="3592" width="17.1640625" style="2" customWidth="1"/>
    <col min="3593" max="3593" width="20" style="2" customWidth="1"/>
    <col min="3594" max="3594" width="14.33203125" style="2" customWidth="1"/>
    <col min="3595" max="3595" width="12.5" style="2" customWidth="1"/>
    <col min="3596" max="3598" width="9.33203125" style="2"/>
    <col min="3599" max="3599" width="13.33203125" style="2" customWidth="1"/>
    <col min="3600" max="3840" width="9.33203125" style="2"/>
    <col min="3841" max="3841" width="22.6640625" style="2" customWidth="1"/>
    <col min="3842" max="3842" width="62.6640625" style="2" customWidth="1"/>
    <col min="3843" max="3843" width="24.5" style="2" customWidth="1"/>
    <col min="3844" max="3844" width="18.5" style="2" customWidth="1"/>
    <col min="3845" max="3845" width="17.5" style="2" customWidth="1"/>
    <col min="3846" max="3846" width="19.6640625" style="2" customWidth="1"/>
    <col min="3847" max="3847" width="25" style="2" customWidth="1"/>
    <col min="3848" max="3848" width="17.1640625" style="2" customWidth="1"/>
    <col min="3849" max="3849" width="20" style="2" customWidth="1"/>
    <col min="3850" max="3850" width="14.33203125" style="2" customWidth="1"/>
    <col min="3851" max="3851" width="12.5" style="2" customWidth="1"/>
    <col min="3852" max="3854" width="9.33203125" style="2"/>
    <col min="3855" max="3855" width="13.33203125" style="2" customWidth="1"/>
    <col min="3856" max="4096" width="9.33203125" style="2"/>
    <col min="4097" max="4097" width="22.6640625" style="2" customWidth="1"/>
    <col min="4098" max="4098" width="62.6640625" style="2" customWidth="1"/>
    <col min="4099" max="4099" width="24.5" style="2" customWidth="1"/>
    <col min="4100" max="4100" width="18.5" style="2" customWidth="1"/>
    <col min="4101" max="4101" width="17.5" style="2" customWidth="1"/>
    <col min="4102" max="4102" width="19.6640625" style="2" customWidth="1"/>
    <col min="4103" max="4103" width="25" style="2" customWidth="1"/>
    <col min="4104" max="4104" width="17.1640625" style="2" customWidth="1"/>
    <col min="4105" max="4105" width="20" style="2" customWidth="1"/>
    <col min="4106" max="4106" width="14.33203125" style="2" customWidth="1"/>
    <col min="4107" max="4107" width="12.5" style="2" customWidth="1"/>
    <col min="4108" max="4110" width="9.33203125" style="2"/>
    <col min="4111" max="4111" width="13.33203125" style="2" customWidth="1"/>
    <col min="4112" max="4352" width="9.33203125" style="2"/>
    <col min="4353" max="4353" width="22.6640625" style="2" customWidth="1"/>
    <col min="4354" max="4354" width="62.6640625" style="2" customWidth="1"/>
    <col min="4355" max="4355" width="24.5" style="2" customWidth="1"/>
    <col min="4356" max="4356" width="18.5" style="2" customWidth="1"/>
    <col min="4357" max="4357" width="17.5" style="2" customWidth="1"/>
    <col min="4358" max="4358" width="19.6640625" style="2" customWidth="1"/>
    <col min="4359" max="4359" width="25" style="2" customWidth="1"/>
    <col min="4360" max="4360" width="17.1640625" style="2" customWidth="1"/>
    <col min="4361" max="4361" width="20" style="2" customWidth="1"/>
    <col min="4362" max="4362" width="14.33203125" style="2" customWidth="1"/>
    <col min="4363" max="4363" width="12.5" style="2" customWidth="1"/>
    <col min="4364" max="4366" width="9.33203125" style="2"/>
    <col min="4367" max="4367" width="13.33203125" style="2" customWidth="1"/>
    <col min="4368" max="4608" width="9.33203125" style="2"/>
    <col min="4609" max="4609" width="22.6640625" style="2" customWidth="1"/>
    <col min="4610" max="4610" width="62.6640625" style="2" customWidth="1"/>
    <col min="4611" max="4611" width="24.5" style="2" customWidth="1"/>
    <col min="4612" max="4612" width="18.5" style="2" customWidth="1"/>
    <col min="4613" max="4613" width="17.5" style="2" customWidth="1"/>
    <col min="4614" max="4614" width="19.6640625" style="2" customWidth="1"/>
    <col min="4615" max="4615" width="25" style="2" customWidth="1"/>
    <col min="4616" max="4616" width="17.1640625" style="2" customWidth="1"/>
    <col min="4617" max="4617" width="20" style="2" customWidth="1"/>
    <col min="4618" max="4618" width="14.33203125" style="2" customWidth="1"/>
    <col min="4619" max="4619" width="12.5" style="2" customWidth="1"/>
    <col min="4620" max="4622" width="9.33203125" style="2"/>
    <col min="4623" max="4623" width="13.33203125" style="2" customWidth="1"/>
    <col min="4624" max="4864" width="9.33203125" style="2"/>
    <col min="4865" max="4865" width="22.6640625" style="2" customWidth="1"/>
    <col min="4866" max="4866" width="62.6640625" style="2" customWidth="1"/>
    <col min="4867" max="4867" width="24.5" style="2" customWidth="1"/>
    <col min="4868" max="4868" width="18.5" style="2" customWidth="1"/>
    <col min="4869" max="4869" width="17.5" style="2" customWidth="1"/>
    <col min="4870" max="4870" width="19.6640625" style="2" customWidth="1"/>
    <col min="4871" max="4871" width="25" style="2" customWidth="1"/>
    <col min="4872" max="4872" width="17.1640625" style="2" customWidth="1"/>
    <col min="4873" max="4873" width="20" style="2" customWidth="1"/>
    <col min="4874" max="4874" width="14.33203125" style="2" customWidth="1"/>
    <col min="4875" max="4875" width="12.5" style="2" customWidth="1"/>
    <col min="4876" max="4878" width="9.33203125" style="2"/>
    <col min="4879" max="4879" width="13.33203125" style="2" customWidth="1"/>
    <col min="4880" max="5120" width="9.33203125" style="2"/>
    <col min="5121" max="5121" width="22.6640625" style="2" customWidth="1"/>
    <col min="5122" max="5122" width="62.6640625" style="2" customWidth="1"/>
    <col min="5123" max="5123" width="24.5" style="2" customWidth="1"/>
    <col min="5124" max="5124" width="18.5" style="2" customWidth="1"/>
    <col min="5125" max="5125" width="17.5" style="2" customWidth="1"/>
    <col min="5126" max="5126" width="19.6640625" style="2" customWidth="1"/>
    <col min="5127" max="5127" width="25" style="2" customWidth="1"/>
    <col min="5128" max="5128" width="17.1640625" style="2" customWidth="1"/>
    <col min="5129" max="5129" width="20" style="2" customWidth="1"/>
    <col min="5130" max="5130" width="14.33203125" style="2" customWidth="1"/>
    <col min="5131" max="5131" width="12.5" style="2" customWidth="1"/>
    <col min="5132" max="5134" width="9.33203125" style="2"/>
    <col min="5135" max="5135" width="13.33203125" style="2" customWidth="1"/>
    <col min="5136" max="5376" width="9.33203125" style="2"/>
    <col min="5377" max="5377" width="22.6640625" style="2" customWidth="1"/>
    <col min="5378" max="5378" width="62.6640625" style="2" customWidth="1"/>
    <col min="5379" max="5379" width="24.5" style="2" customWidth="1"/>
    <col min="5380" max="5380" width="18.5" style="2" customWidth="1"/>
    <col min="5381" max="5381" width="17.5" style="2" customWidth="1"/>
    <col min="5382" max="5382" width="19.6640625" style="2" customWidth="1"/>
    <col min="5383" max="5383" width="25" style="2" customWidth="1"/>
    <col min="5384" max="5384" width="17.1640625" style="2" customWidth="1"/>
    <col min="5385" max="5385" width="20" style="2" customWidth="1"/>
    <col min="5386" max="5386" width="14.33203125" style="2" customWidth="1"/>
    <col min="5387" max="5387" width="12.5" style="2" customWidth="1"/>
    <col min="5388" max="5390" width="9.33203125" style="2"/>
    <col min="5391" max="5391" width="13.33203125" style="2" customWidth="1"/>
    <col min="5392" max="5632" width="9.33203125" style="2"/>
    <col min="5633" max="5633" width="22.6640625" style="2" customWidth="1"/>
    <col min="5634" max="5634" width="62.6640625" style="2" customWidth="1"/>
    <col min="5635" max="5635" width="24.5" style="2" customWidth="1"/>
    <col min="5636" max="5636" width="18.5" style="2" customWidth="1"/>
    <col min="5637" max="5637" width="17.5" style="2" customWidth="1"/>
    <col min="5638" max="5638" width="19.6640625" style="2" customWidth="1"/>
    <col min="5639" max="5639" width="25" style="2" customWidth="1"/>
    <col min="5640" max="5640" width="17.1640625" style="2" customWidth="1"/>
    <col min="5641" max="5641" width="20" style="2" customWidth="1"/>
    <col min="5642" max="5642" width="14.33203125" style="2" customWidth="1"/>
    <col min="5643" max="5643" width="12.5" style="2" customWidth="1"/>
    <col min="5644" max="5646" width="9.33203125" style="2"/>
    <col min="5647" max="5647" width="13.33203125" style="2" customWidth="1"/>
    <col min="5648" max="5888" width="9.33203125" style="2"/>
    <col min="5889" max="5889" width="22.6640625" style="2" customWidth="1"/>
    <col min="5890" max="5890" width="62.6640625" style="2" customWidth="1"/>
    <col min="5891" max="5891" width="24.5" style="2" customWidth="1"/>
    <col min="5892" max="5892" width="18.5" style="2" customWidth="1"/>
    <col min="5893" max="5893" width="17.5" style="2" customWidth="1"/>
    <col min="5894" max="5894" width="19.6640625" style="2" customWidth="1"/>
    <col min="5895" max="5895" width="25" style="2" customWidth="1"/>
    <col min="5896" max="5896" width="17.1640625" style="2" customWidth="1"/>
    <col min="5897" max="5897" width="20" style="2" customWidth="1"/>
    <col min="5898" max="5898" width="14.33203125" style="2" customWidth="1"/>
    <col min="5899" max="5899" width="12.5" style="2" customWidth="1"/>
    <col min="5900" max="5902" width="9.33203125" style="2"/>
    <col min="5903" max="5903" width="13.33203125" style="2" customWidth="1"/>
    <col min="5904" max="6144" width="9.33203125" style="2"/>
    <col min="6145" max="6145" width="22.6640625" style="2" customWidth="1"/>
    <col min="6146" max="6146" width="62.6640625" style="2" customWidth="1"/>
    <col min="6147" max="6147" width="24.5" style="2" customWidth="1"/>
    <col min="6148" max="6148" width="18.5" style="2" customWidth="1"/>
    <col min="6149" max="6149" width="17.5" style="2" customWidth="1"/>
    <col min="6150" max="6150" width="19.6640625" style="2" customWidth="1"/>
    <col min="6151" max="6151" width="25" style="2" customWidth="1"/>
    <col min="6152" max="6152" width="17.1640625" style="2" customWidth="1"/>
    <col min="6153" max="6153" width="20" style="2" customWidth="1"/>
    <col min="6154" max="6154" width="14.33203125" style="2" customWidth="1"/>
    <col min="6155" max="6155" width="12.5" style="2" customWidth="1"/>
    <col min="6156" max="6158" width="9.33203125" style="2"/>
    <col min="6159" max="6159" width="13.33203125" style="2" customWidth="1"/>
    <col min="6160" max="6400" width="9.33203125" style="2"/>
    <col min="6401" max="6401" width="22.6640625" style="2" customWidth="1"/>
    <col min="6402" max="6402" width="62.6640625" style="2" customWidth="1"/>
    <col min="6403" max="6403" width="24.5" style="2" customWidth="1"/>
    <col min="6404" max="6404" width="18.5" style="2" customWidth="1"/>
    <col min="6405" max="6405" width="17.5" style="2" customWidth="1"/>
    <col min="6406" max="6406" width="19.6640625" style="2" customWidth="1"/>
    <col min="6407" max="6407" width="25" style="2" customWidth="1"/>
    <col min="6408" max="6408" width="17.1640625" style="2" customWidth="1"/>
    <col min="6409" max="6409" width="20" style="2" customWidth="1"/>
    <col min="6410" max="6410" width="14.33203125" style="2" customWidth="1"/>
    <col min="6411" max="6411" width="12.5" style="2" customWidth="1"/>
    <col min="6412" max="6414" width="9.33203125" style="2"/>
    <col min="6415" max="6415" width="13.33203125" style="2" customWidth="1"/>
    <col min="6416" max="6656" width="9.33203125" style="2"/>
    <col min="6657" max="6657" width="22.6640625" style="2" customWidth="1"/>
    <col min="6658" max="6658" width="62.6640625" style="2" customWidth="1"/>
    <col min="6659" max="6659" width="24.5" style="2" customWidth="1"/>
    <col min="6660" max="6660" width="18.5" style="2" customWidth="1"/>
    <col min="6661" max="6661" width="17.5" style="2" customWidth="1"/>
    <col min="6662" max="6662" width="19.6640625" style="2" customWidth="1"/>
    <col min="6663" max="6663" width="25" style="2" customWidth="1"/>
    <col min="6664" max="6664" width="17.1640625" style="2" customWidth="1"/>
    <col min="6665" max="6665" width="20" style="2" customWidth="1"/>
    <col min="6666" max="6666" width="14.33203125" style="2" customWidth="1"/>
    <col min="6667" max="6667" width="12.5" style="2" customWidth="1"/>
    <col min="6668" max="6670" width="9.33203125" style="2"/>
    <col min="6671" max="6671" width="13.33203125" style="2" customWidth="1"/>
    <col min="6672" max="6912" width="9.33203125" style="2"/>
    <col min="6913" max="6913" width="22.6640625" style="2" customWidth="1"/>
    <col min="6914" max="6914" width="62.6640625" style="2" customWidth="1"/>
    <col min="6915" max="6915" width="24.5" style="2" customWidth="1"/>
    <col min="6916" max="6916" width="18.5" style="2" customWidth="1"/>
    <col min="6917" max="6917" width="17.5" style="2" customWidth="1"/>
    <col min="6918" max="6918" width="19.6640625" style="2" customWidth="1"/>
    <col min="6919" max="6919" width="25" style="2" customWidth="1"/>
    <col min="6920" max="6920" width="17.1640625" style="2" customWidth="1"/>
    <col min="6921" max="6921" width="20" style="2" customWidth="1"/>
    <col min="6922" max="6922" width="14.33203125" style="2" customWidth="1"/>
    <col min="6923" max="6923" width="12.5" style="2" customWidth="1"/>
    <col min="6924" max="6926" width="9.33203125" style="2"/>
    <col min="6927" max="6927" width="13.33203125" style="2" customWidth="1"/>
    <col min="6928" max="7168" width="9.33203125" style="2"/>
    <col min="7169" max="7169" width="22.6640625" style="2" customWidth="1"/>
    <col min="7170" max="7170" width="62.6640625" style="2" customWidth="1"/>
    <col min="7171" max="7171" width="24.5" style="2" customWidth="1"/>
    <col min="7172" max="7172" width="18.5" style="2" customWidth="1"/>
    <col min="7173" max="7173" width="17.5" style="2" customWidth="1"/>
    <col min="7174" max="7174" width="19.6640625" style="2" customWidth="1"/>
    <col min="7175" max="7175" width="25" style="2" customWidth="1"/>
    <col min="7176" max="7176" width="17.1640625" style="2" customWidth="1"/>
    <col min="7177" max="7177" width="20" style="2" customWidth="1"/>
    <col min="7178" max="7178" width="14.33203125" style="2" customWidth="1"/>
    <col min="7179" max="7179" width="12.5" style="2" customWidth="1"/>
    <col min="7180" max="7182" width="9.33203125" style="2"/>
    <col min="7183" max="7183" width="13.33203125" style="2" customWidth="1"/>
    <col min="7184" max="7424" width="9.33203125" style="2"/>
    <col min="7425" max="7425" width="22.6640625" style="2" customWidth="1"/>
    <col min="7426" max="7426" width="62.6640625" style="2" customWidth="1"/>
    <col min="7427" max="7427" width="24.5" style="2" customWidth="1"/>
    <col min="7428" max="7428" width="18.5" style="2" customWidth="1"/>
    <col min="7429" max="7429" width="17.5" style="2" customWidth="1"/>
    <col min="7430" max="7430" width="19.6640625" style="2" customWidth="1"/>
    <col min="7431" max="7431" width="25" style="2" customWidth="1"/>
    <col min="7432" max="7432" width="17.1640625" style="2" customWidth="1"/>
    <col min="7433" max="7433" width="20" style="2" customWidth="1"/>
    <col min="7434" max="7434" width="14.33203125" style="2" customWidth="1"/>
    <col min="7435" max="7435" width="12.5" style="2" customWidth="1"/>
    <col min="7436" max="7438" width="9.33203125" style="2"/>
    <col min="7439" max="7439" width="13.33203125" style="2" customWidth="1"/>
    <col min="7440" max="7680" width="9.33203125" style="2"/>
    <col min="7681" max="7681" width="22.6640625" style="2" customWidth="1"/>
    <col min="7682" max="7682" width="62.6640625" style="2" customWidth="1"/>
    <col min="7683" max="7683" width="24.5" style="2" customWidth="1"/>
    <col min="7684" max="7684" width="18.5" style="2" customWidth="1"/>
    <col min="7685" max="7685" width="17.5" style="2" customWidth="1"/>
    <col min="7686" max="7686" width="19.6640625" style="2" customWidth="1"/>
    <col min="7687" max="7687" width="25" style="2" customWidth="1"/>
    <col min="7688" max="7688" width="17.1640625" style="2" customWidth="1"/>
    <col min="7689" max="7689" width="20" style="2" customWidth="1"/>
    <col min="7690" max="7690" width="14.33203125" style="2" customWidth="1"/>
    <col min="7691" max="7691" width="12.5" style="2" customWidth="1"/>
    <col min="7692" max="7694" width="9.33203125" style="2"/>
    <col min="7695" max="7695" width="13.33203125" style="2" customWidth="1"/>
    <col min="7696" max="7936" width="9.33203125" style="2"/>
    <col min="7937" max="7937" width="22.6640625" style="2" customWidth="1"/>
    <col min="7938" max="7938" width="62.6640625" style="2" customWidth="1"/>
    <col min="7939" max="7939" width="24.5" style="2" customWidth="1"/>
    <col min="7940" max="7940" width="18.5" style="2" customWidth="1"/>
    <col min="7941" max="7941" width="17.5" style="2" customWidth="1"/>
    <col min="7942" max="7942" width="19.6640625" style="2" customWidth="1"/>
    <col min="7943" max="7943" width="25" style="2" customWidth="1"/>
    <col min="7944" max="7944" width="17.1640625" style="2" customWidth="1"/>
    <col min="7945" max="7945" width="20" style="2" customWidth="1"/>
    <col min="7946" max="7946" width="14.33203125" style="2" customWidth="1"/>
    <col min="7947" max="7947" width="12.5" style="2" customWidth="1"/>
    <col min="7948" max="7950" width="9.33203125" style="2"/>
    <col min="7951" max="7951" width="13.33203125" style="2" customWidth="1"/>
    <col min="7952" max="8192" width="9.33203125" style="2"/>
    <col min="8193" max="8193" width="22.6640625" style="2" customWidth="1"/>
    <col min="8194" max="8194" width="62.6640625" style="2" customWidth="1"/>
    <col min="8195" max="8195" width="24.5" style="2" customWidth="1"/>
    <col min="8196" max="8196" width="18.5" style="2" customWidth="1"/>
    <col min="8197" max="8197" width="17.5" style="2" customWidth="1"/>
    <col min="8198" max="8198" width="19.6640625" style="2" customWidth="1"/>
    <col min="8199" max="8199" width="25" style="2" customWidth="1"/>
    <col min="8200" max="8200" width="17.1640625" style="2" customWidth="1"/>
    <col min="8201" max="8201" width="20" style="2" customWidth="1"/>
    <col min="8202" max="8202" width="14.33203125" style="2" customWidth="1"/>
    <col min="8203" max="8203" width="12.5" style="2" customWidth="1"/>
    <col min="8204" max="8206" width="9.33203125" style="2"/>
    <col min="8207" max="8207" width="13.33203125" style="2" customWidth="1"/>
    <col min="8208" max="8448" width="9.33203125" style="2"/>
    <col min="8449" max="8449" width="22.6640625" style="2" customWidth="1"/>
    <col min="8450" max="8450" width="62.6640625" style="2" customWidth="1"/>
    <col min="8451" max="8451" width="24.5" style="2" customWidth="1"/>
    <col min="8452" max="8452" width="18.5" style="2" customWidth="1"/>
    <col min="8453" max="8453" width="17.5" style="2" customWidth="1"/>
    <col min="8454" max="8454" width="19.6640625" style="2" customWidth="1"/>
    <col min="8455" max="8455" width="25" style="2" customWidth="1"/>
    <col min="8456" max="8456" width="17.1640625" style="2" customWidth="1"/>
    <col min="8457" max="8457" width="20" style="2" customWidth="1"/>
    <col min="8458" max="8458" width="14.33203125" style="2" customWidth="1"/>
    <col min="8459" max="8459" width="12.5" style="2" customWidth="1"/>
    <col min="8460" max="8462" width="9.33203125" style="2"/>
    <col min="8463" max="8463" width="13.33203125" style="2" customWidth="1"/>
    <col min="8464" max="8704" width="9.33203125" style="2"/>
    <col min="8705" max="8705" width="22.6640625" style="2" customWidth="1"/>
    <col min="8706" max="8706" width="62.6640625" style="2" customWidth="1"/>
    <col min="8707" max="8707" width="24.5" style="2" customWidth="1"/>
    <col min="8708" max="8708" width="18.5" style="2" customWidth="1"/>
    <col min="8709" max="8709" width="17.5" style="2" customWidth="1"/>
    <col min="8710" max="8710" width="19.6640625" style="2" customWidth="1"/>
    <col min="8711" max="8711" width="25" style="2" customWidth="1"/>
    <col min="8712" max="8712" width="17.1640625" style="2" customWidth="1"/>
    <col min="8713" max="8713" width="20" style="2" customWidth="1"/>
    <col min="8714" max="8714" width="14.33203125" style="2" customWidth="1"/>
    <col min="8715" max="8715" width="12.5" style="2" customWidth="1"/>
    <col min="8716" max="8718" width="9.33203125" style="2"/>
    <col min="8719" max="8719" width="13.33203125" style="2" customWidth="1"/>
    <col min="8720" max="8960" width="9.33203125" style="2"/>
    <col min="8961" max="8961" width="22.6640625" style="2" customWidth="1"/>
    <col min="8962" max="8962" width="62.6640625" style="2" customWidth="1"/>
    <col min="8963" max="8963" width="24.5" style="2" customWidth="1"/>
    <col min="8964" max="8964" width="18.5" style="2" customWidth="1"/>
    <col min="8965" max="8965" width="17.5" style="2" customWidth="1"/>
    <col min="8966" max="8966" width="19.6640625" style="2" customWidth="1"/>
    <col min="8967" max="8967" width="25" style="2" customWidth="1"/>
    <col min="8968" max="8968" width="17.1640625" style="2" customWidth="1"/>
    <col min="8969" max="8969" width="20" style="2" customWidth="1"/>
    <col min="8970" max="8970" width="14.33203125" style="2" customWidth="1"/>
    <col min="8971" max="8971" width="12.5" style="2" customWidth="1"/>
    <col min="8972" max="8974" width="9.33203125" style="2"/>
    <col min="8975" max="8975" width="13.33203125" style="2" customWidth="1"/>
    <col min="8976" max="9216" width="9.33203125" style="2"/>
    <col min="9217" max="9217" width="22.6640625" style="2" customWidth="1"/>
    <col min="9218" max="9218" width="62.6640625" style="2" customWidth="1"/>
    <col min="9219" max="9219" width="24.5" style="2" customWidth="1"/>
    <col min="9220" max="9220" width="18.5" style="2" customWidth="1"/>
    <col min="9221" max="9221" width="17.5" style="2" customWidth="1"/>
    <col min="9222" max="9222" width="19.6640625" style="2" customWidth="1"/>
    <col min="9223" max="9223" width="25" style="2" customWidth="1"/>
    <col min="9224" max="9224" width="17.1640625" style="2" customWidth="1"/>
    <col min="9225" max="9225" width="20" style="2" customWidth="1"/>
    <col min="9226" max="9226" width="14.33203125" style="2" customWidth="1"/>
    <col min="9227" max="9227" width="12.5" style="2" customWidth="1"/>
    <col min="9228" max="9230" width="9.33203125" style="2"/>
    <col min="9231" max="9231" width="13.33203125" style="2" customWidth="1"/>
    <col min="9232" max="9472" width="9.33203125" style="2"/>
    <col min="9473" max="9473" width="22.6640625" style="2" customWidth="1"/>
    <col min="9474" max="9474" width="62.6640625" style="2" customWidth="1"/>
    <col min="9475" max="9475" width="24.5" style="2" customWidth="1"/>
    <col min="9476" max="9476" width="18.5" style="2" customWidth="1"/>
    <col min="9477" max="9477" width="17.5" style="2" customWidth="1"/>
    <col min="9478" max="9478" width="19.6640625" style="2" customWidth="1"/>
    <col min="9479" max="9479" width="25" style="2" customWidth="1"/>
    <col min="9480" max="9480" width="17.1640625" style="2" customWidth="1"/>
    <col min="9481" max="9481" width="20" style="2" customWidth="1"/>
    <col min="9482" max="9482" width="14.33203125" style="2" customWidth="1"/>
    <col min="9483" max="9483" width="12.5" style="2" customWidth="1"/>
    <col min="9484" max="9486" width="9.33203125" style="2"/>
    <col min="9487" max="9487" width="13.33203125" style="2" customWidth="1"/>
    <col min="9488" max="9728" width="9.33203125" style="2"/>
    <col min="9729" max="9729" width="22.6640625" style="2" customWidth="1"/>
    <col min="9730" max="9730" width="62.6640625" style="2" customWidth="1"/>
    <col min="9731" max="9731" width="24.5" style="2" customWidth="1"/>
    <col min="9732" max="9732" width="18.5" style="2" customWidth="1"/>
    <col min="9733" max="9733" width="17.5" style="2" customWidth="1"/>
    <col min="9734" max="9734" width="19.6640625" style="2" customWidth="1"/>
    <col min="9735" max="9735" width="25" style="2" customWidth="1"/>
    <col min="9736" max="9736" width="17.1640625" style="2" customWidth="1"/>
    <col min="9737" max="9737" width="20" style="2" customWidth="1"/>
    <col min="9738" max="9738" width="14.33203125" style="2" customWidth="1"/>
    <col min="9739" max="9739" width="12.5" style="2" customWidth="1"/>
    <col min="9740" max="9742" width="9.33203125" style="2"/>
    <col min="9743" max="9743" width="13.33203125" style="2" customWidth="1"/>
    <col min="9744" max="9984" width="9.33203125" style="2"/>
    <col min="9985" max="9985" width="22.6640625" style="2" customWidth="1"/>
    <col min="9986" max="9986" width="62.6640625" style="2" customWidth="1"/>
    <col min="9987" max="9987" width="24.5" style="2" customWidth="1"/>
    <col min="9988" max="9988" width="18.5" style="2" customWidth="1"/>
    <col min="9989" max="9989" width="17.5" style="2" customWidth="1"/>
    <col min="9990" max="9990" width="19.6640625" style="2" customWidth="1"/>
    <col min="9991" max="9991" width="25" style="2" customWidth="1"/>
    <col min="9992" max="9992" width="17.1640625" style="2" customWidth="1"/>
    <col min="9993" max="9993" width="20" style="2" customWidth="1"/>
    <col min="9994" max="9994" width="14.33203125" style="2" customWidth="1"/>
    <col min="9995" max="9995" width="12.5" style="2" customWidth="1"/>
    <col min="9996" max="9998" width="9.33203125" style="2"/>
    <col min="9999" max="9999" width="13.33203125" style="2" customWidth="1"/>
    <col min="10000" max="10240" width="9.33203125" style="2"/>
    <col min="10241" max="10241" width="22.6640625" style="2" customWidth="1"/>
    <col min="10242" max="10242" width="62.6640625" style="2" customWidth="1"/>
    <col min="10243" max="10243" width="24.5" style="2" customWidth="1"/>
    <col min="10244" max="10244" width="18.5" style="2" customWidth="1"/>
    <col min="10245" max="10245" width="17.5" style="2" customWidth="1"/>
    <col min="10246" max="10246" width="19.6640625" style="2" customWidth="1"/>
    <col min="10247" max="10247" width="25" style="2" customWidth="1"/>
    <col min="10248" max="10248" width="17.1640625" style="2" customWidth="1"/>
    <col min="10249" max="10249" width="20" style="2" customWidth="1"/>
    <col min="10250" max="10250" width="14.33203125" style="2" customWidth="1"/>
    <col min="10251" max="10251" width="12.5" style="2" customWidth="1"/>
    <col min="10252" max="10254" width="9.33203125" style="2"/>
    <col min="10255" max="10255" width="13.33203125" style="2" customWidth="1"/>
    <col min="10256" max="10496" width="9.33203125" style="2"/>
    <col min="10497" max="10497" width="22.6640625" style="2" customWidth="1"/>
    <col min="10498" max="10498" width="62.6640625" style="2" customWidth="1"/>
    <col min="10499" max="10499" width="24.5" style="2" customWidth="1"/>
    <col min="10500" max="10500" width="18.5" style="2" customWidth="1"/>
    <col min="10501" max="10501" width="17.5" style="2" customWidth="1"/>
    <col min="10502" max="10502" width="19.6640625" style="2" customWidth="1"/>
    <col min="10503" max="10503" width="25" style="2" customWidth="1"/>
    <col min="10504" max="10504" width="17.1640625" style="2" customWidth="1"/>
    <col min="10505" max="10505" width="20" style="2" customWidth="1"/>
    <col min="10506" max="10506" width="14.33203125" style="2" customWidth="1"/>
    <col min="10507" max="10507" width="12.5" style="2" customWidth="1"/>
    <col min="10508" max="10510" width="9.33203125" style="2"/>
    <col min="10511" max="10511" width="13.33203125" style="2" customWidth="1"/>
    <col min="10512" max="10752" width="9.33203125" style="2"/>
    <col min="10753" max="10753" width="22.6640625" style="2" customWidth="1"/>
    <col min="10754" max="10754" width="62.6640625" style="2" customWidth="1"/>
    <col min="10755" max="10755" width="24.5" style="2" customWidth="1"/>
    <col min="10756" max="10756" width="18.5" style="2" customWidth="1"/>
    <col min="10757" max="10757" width="17.5" style="2" customWidth="1"/>
    <col min="10758" max="10758" width="19.6640625" style="2" customWidth="1"/>
    <col min="10759" max="10759" width="25" style="2" customWidth="1"/>
    <col min="10760" max="10760" width="17.1640625" style="2" customWidth="1"/>
    <col min="10761" max="10761" width="20" style="2" customWidth="1"/>
    <col min="10762" max="10762" width="14.33203125" style="2" customWidth="1"/>
    <col min="10763" max="10763" width="12.5" style="2" customWidth="1"/>
    <col min="10764" max="10766" width="9.33203125" style="2"/>
    <col min="10767" max="10767" width="13.33203125" style="2" customWidth="1"/>
    <col min="10768" max="11008" width="9.33203125" style="2"/>
    <col min="11009" max="11009" width="22.6640625" style="2" customWidth="1"/>
    <col min="11010" max="11010" width="62.6640625" style="2" customWidth="1"/>
    <col min="11011" max="11011" width="24.5" style="2" customWidth="1"/>
    <col min="11012" max="11012" width="18.5" style="2" customWidth="1"/>
    <col min="11013" max="11013" width="17.5" style="2" customWidth="1"/>
    <col min="11014" max="11014" width="19.6640625" style="2" customWidth="1"/>
    <col min="11015" max="11015" width="25" style="2" customWidth="1"/>
    <col min="11016" max="11016" width="17.1640625" style="2" customWidth="1"/>
    <col min="11017" max="11017" width="20" style="2" customWidth="1"/>
    <col min="11018" max="11018" width="14.33203125" style="2" customWidth="1"/>
    <col min="11019" max="11019" width="12.5" style="2" customWidth="1"/>
    <col min="11020" max="11022" width="9.33203125" style="2"/>
    <col min="11023" max="11023" width="13.33203125" style="2" customWidth="1"/>
    <col min="11024" max="11264" width="9.33203125" style="2"/>
    <col min="11265" max="11265" width="22.6640625" style="2" customWidth="1"/>
    <col min="11266" max="11266" width="62.6640625" style="2" customWidth="1"/>
    <col min="11267" max="11267" width="24.5" style="2" customWidth="1"/>
    <col min="11268" max="11268" width="18.5" style="2" customWidth="1"/>
    <col min="11269" max="11269" width="17.5" style="2" customWidth="1"/>
    <col min="11270" max="11270" width="19.6640625" style="2" customWidth="1"/>
    <col min="11271" max="11271" width="25" style="2" customWidth="1"/>
    <col min="11272" max="11272" width="17.1640625" style="2" customWidth="1"/>
    <col min="11273" max="11273" width="20" style="2" customWidth="1"/>
    <col min="11274" max="11274" width="14.33203125" style="2" customWidth="1"/>
    <col min="11275" max="11275" width="12.5" style="2" customWidth="1"/>
    <col min="11276" max="11278" width="9.33203125" style="2"/>
    <col min="11279" max="11279" width="13.33203125" style="2" customWidth="1"/>
    <col min="11280" max="11520" width="9.33203125" style="2"/>
    <col min="11521" max="11521" width="22.6640625" style="2" customWidth="1"/>
    <col min="11522" max="11522" width="62.6640625" style="2" customWidth="1"/>
    <col min="11523" max="11523" width="24.5" style="2" customWidth="1"/>
    <col min="11524" max="11524" width="18.5" style="2" customWidth="1"/>
    <col min="11525" max="11525" width="17.5" style="2" customWidth="1"/>
    <col min="11526" max="11526" width="19.6640625" style="2" customWidth="1"/>
    <col min="11527" max="11527" width="25" style="2" customWidth="1"/>
    <col min="11528" max="11528" width="17.1640625" style="2" customWidth="1"/>
    <col min="11529" max="11529" width="20" style="2" customWidth="1"/>
    <col min="11530" max="11530" width="14.33203125" style="2" customWidth="1"/>
    <col min="11531" max="11531" width="12.5" style="2" customWidth="1"/>
    <col min="11532" max="11534" width="9.33203125" style="2"/>
    <col min="11535" max="11535" width="13.33203125" style="2" customWidth="1"/>
    <col min="11536" max="11776" width="9.33203125" style="2"/>
    <col min="11777" max="11777" width="22.6640625" style="2" customWidth="1"/>
    <col min="11778" max="11778" width="62.6640625" style="2" customWidth="1"/>
    <col min="11779" max="11779" width="24.5" style="2" customWidth="1"/>
    <col min="11780" max="11780" width="18.5" style="2" customWidth="1"/>
    <col min="11781" max="11781" width="17.5" style="2" customWidth="1"/>
    <col min="11782" max="11782" width="19.6640625" style="2" customWidth="1"/>
    <col min="11783" max="11783" width="25" style="2" customWidth="1"/>
    <col min="11784" max="11784" width="17.1640625" style="2" customWidth="1"/>
    <col min="11785" max="11785" width="20" style="2" customWidth="1"/>
    <col min="11786" max="11786" width="14.33203125" style="2" customWidth="1"/>
    <col min="11787" max="11787" width="12.5" style="2" customWidth="1"/>
    <col min="11788" max="11790" width="9.33203125" style="2"/>
    <col min="11791" max="11791" width="13.33203125" style="2" customWidth="1"/>
    <col min="11792" max="12032" width="9.33203125" style="2"/>
    <col min="12033" max="12033" width="22.6640625" style="2" customWidth="1"/>
    <col min="12034" max="12034" width="62.6640625" style="2" customWidth="1"/>
    <col min="12035" max="12035" width="24.5" style="2" customWidth="1"/>
    <col min="12036" max="12036" width="18.5" style="2" customWidth="1"/>
    <col min="12037" max="12037" width="17.5" style="2" customWidth="1"/>
    <col min="12038" max="12038" width="19.6640625" style="2" customWidth="1"/>
    <col min="12039" max="12039" width="25" style="2" customWidth="1"/>
    <col min="12040" max="12040" width="17.1640625" style="2" customWidth="1"/>
    <col min="12041" max="12041" width="20" style="2" customWidth="1"/>
    <col min="12042" max="12042" width="14.33203125" style="2" customWidth="1"/>
    <col min="12043" max="12043" width="12.5" style="2" customWidth="1"/>
    <col min="12044" max="12046" width="9.33203125" style="2"/>
    <col min="12047" max="12047" width="13.33203125" style="2" customWidth="1"/>
    <col min="12048" max="12288" width="9.33203125" style="2"/>
    <col min="12289" max="12289" width="22.6640625" style="2" customWidth="1"/>
    <col min="12290" max="12290" width="62.6640625" style="2" customWidth="1"/>
    <col min="12291" max="12291" width="24.5" style="2" customWidth="1"/>
    <col min="12292" max="12292" width="18.5" style="2" customWidth="1"/>
    <col min="12293" max="12293" width="17.5" style="2" customWidth="1"/>
    <col min="12294" max="12294" width="19.6640625" style="2" customWidth="1"/>
    <col min="12295" max="12295" width="25" style="2" customWidth="1"/>
    <col min="12296" max="12296" width="17.1640625" style="2" customWidth="1"/>
    <col min="12297" max="12297" width="20" style="2" customWidth="1"/>
    <col min="12298" max="12298" width="14.33203125" style="2" customWidth="1"/>
    <col min="12299" max="12299" width="12.5" style="2" customWidth="1"/>
    <col min="12300" max="12302" width="9.33203125" style="2"/>
    <col min="12303" max="12303" width="13.33203125" style="2" customWidth="1"/>
    <col min="12304" max="12544" width="9.33203125" style="2"/>
    <col min="12545" max="12545" width="22.6640625" style="2" customWidth="1"/>
    <col min="12546" max="12546" width="62.6640625" style="2" customWidth="1"/>
    <col min="12547" max="12547" width="24.5" style="2" customWidth="1"/>
    <col min="12548" max="12548" width="18.5" style="2" customWidth="1"/>
    <col min="12549" max="12549" width="17.5" style="2" customWidth="1"/>
    <col min="12550" max="12550" width="19.6640625" style="2" customWidth="1"/>
    <col min="12551" max="12551" width="25" style="2" customWidth="1"/>
    <col min="12552" max="12552" width="17.1640625" style="2" customWidth="1"/>
    <col min="12553" max="12553" width="20" style="2" customWidth="1"/>
    <col min="12554" max="12554" width="14.33203125" style="2" customWidth="1"/>
    <col min="12555" max="12555" width="12.5" style="2" customWidth="1"/>
    <col min="12556" max="12558" width="9.33203125" style="2"/>
    <col min="12559" max="12559" width="13.33203125" style="2" customWidth="1"/>
    <col min="12560" max="12800" width="9.33203125" style="2"/>
    <col min="12801" max="12801" width="22.6640625" style="2" customWidth="1"/>
    <col min="12802" max="12802" width="62.6640625" style="2" customWidth="1"/>
    <col min="12803" max="12803" width="24.5" style="2" customWidth="1"/>
    <col min="12804" max="12804" width="18.5" style="2" customWidth="1"/>
    <col min="12805" max="12805" width="17.5" style="2" customWidth="1"/>
    <col min="12806" max="12806" width="19.6640625" style="2" customWidth="1"/>
    <col min="12807" max="12807" width="25" style="2" customWidth="1"/>
    <col min="12808" max="12808" width="17.1640625" style="2" customWidth="1"/>
    <col min="12809" max="12809" width="20" style="2" customWidth="1"/>
    <col min="12810" max="12810" width="14.33203125" style="2" customWidth="1"/>
    <col min="12811" max="12811" width="12.5" style="2" customWidth="1"/>
    <col min="12812" max="12814" width="9.33203125" style="2"/>
    <col min="12815" max="12815" width="13.33203125" style="2" customWidth="1"/>
    <col min="12816" max="13056" width="9.33203125" style="2"/>
    <col min="13057" max="13057" width="22.6640625" style="2" customWidth="1"/>
    <col min="13058" max="13058" width="62.6640625" style="2" customWidth="1"/>
    <col min="13059" max="13059" width="24.5" style="2" customWidth="1"/>
    <col min="13060" max="13060" width="18.5" style="2" customWidth="1"/>
    <col min="13061" max="13061" width="17.5" style="2" customWidth="1"/>
    <col min="13062" max="13062" width="19.6640625" style="2" customWidth="1"/>
    <col min="13063" max="13063" width="25" style="2" customWidth="1"/>
    <col min="13064" max="13064" width="17.1640625" style="2" customWidth="1"/>
    <col min="13065" max="13065" width="20" style="2" customWidth="1"/>
    <col min="13066" max="13066" width="14.33203125" style="2" customWidth="1"/>
    <col min="13067" max="13067" width="12.5" style="2" customWidth="1"/>
    <col min="13068" max="13070" width="9.33203125" style="2"/>
    <col min="13071" max="13071" width="13.33203125" style="2" customWidth="1"/>
    <col min="13072" max="13312" width="9.33203125" style="2"/>
    <col min="13313" max="13313" width="22.6640625" style="2" customWidth="1"/>
    <col min="13314" max="13314" width="62.6640625" style="2" customWidth="1"/>
    <col min="13315" max="13315" width="24.5" style="2" customWidth="1"/>
    <col min="13316" max="13316" width="18.5" style="2" customWidth="1"/>
    <col min="13317" max="13317" width="17.5" style="2" customWidth="1"/>
    <col min="13318" max="13318" width="19.6640625" style="2" customWidth="1"/>
    <col min="13319" max="13319" width="25" style="2" customWidth="1"/>
    <col min="13320" max="13320" width="17.1640625" style="2" customWidth="1"/>
    <col min="13321" max="13321" width="20" style="2" customWidth="1"/>
    <col min="13322" max="13322" width="14.33203125" style="2" customWidth="1"/>
    <col min="13323" max="13323" width="12.5" style="2" customWidth="1"/>
    <col min="13324" max="13326" width="9.33203125" style="2"/>
    <col min="13327" max="13327" width="13.33203125" style="2" customWidth="1"/>
    <col min="13328" max="13568" width="9.33203125" style="2"/>
    <col min="13569" max="13569" width="22.6640625" style="2" customWidth="1"/>
    <col min="13570" max="13570" width="62.6640625" style="2" customWidth="1"/>
    <col min="13571" max="13571" width="24.5" style="2" customWidth="1"/>
    <col min="13572" max="13572" width="18.5" style="2" customWidth="1"/>
    <col min="13573" max="13573" width="17.5" style="2" customWidth="1"/>
    <col min="13574" max="13574" width="19.6640625" style="2" customWidth="1"/>
    <col min="13575" max="13575" width="25" style="2" customWidth="1"/>
    <col min="13576" max="13576" width="17.1640625" style="2" customWidth="1"/>
    <col min="13577" max="13577" width="20" style="2" customWidth="1"/>
    <col min="13578" max="13578" width="14.33203125" style="2" customWidth="1"/>
    <col min="13579" max="13579" width="12.5" style="2" customWidth="1"/>
    <col min="13580" max="13582" width="9.33203125" style="2"/>
    <col min="13583" max="13583" width="13.33203125" style="2" customWidth="1"/>
    <col min="13584" max="13824" width="9.33203125" style="2"/>
    <col min="13825" max="13825" width="22.6640625" style="2" customWidth="1"/>
    <col min="13826" max="13826" width="62.6640625" style="2" customWidth="1"/>
    <col min="13827" max="13827" width="24.5" style="2" customWidth="1"/>
    <col min="13828" max="13828" width="18.5" style="2" customWidth="1"/>
    <col min="13829" max="13829" width="17.5" style="2" customWidth="1"/>
    <col min="13830" max="13830" width="19.6640625" style="2" customWidth="1"/>
    <col min="13831" max="13831" width="25" style="2" customWidth="1"/>
    <col min="13832" max="13832" width="17.1640625" style="2" customWidth="1"/>
    <col min="13833" max="13833" width="20" style="2" customWidth="1"/>
    <col min="13834" max="13834" width="14.33203125" style="2" customWidth="1"/>
    <col min="13835" max="13835" width="12.5" style="2" customWidth="1"/>
    <col min="13836" max="13838" width="9.33203125" style="2"/>
    <col min="13839" max="13839" width="13.33203125" style="2" customWidth="1"/>
    <col min="13840" max="14080" width="9.33203125" style="2"/>
    <col min="14081" max="14081" width="22.6640625" style="2" customWidth="1"/>
    <col min="14082" max="14082" width="62.6640625" style="2" customWidth="1"/>
    <col min="14083" max="14083" width="24.5" style="2" customWidth="1"/>
    <col min="14084" max="14084" width="18.5" style="2" customWidth="1"/>
    <col min="14085" max="14085" width="17.5" style="2" customWidth="1"/>
    <col min="14086" max="14086" width="19.6640625" style="2" customWidth="1"/>
    <col min="14087" max="14087" width="25" style="2" customWidth="1"/>
    <col min="14088" max="14088" width="17.1640625" style="2" customWidth="1"/>
    <col min="14089" max="14089" width="20" style="2" customWidth="1"/>
    <col min="14090" max="14090" width="14.33203125" style="2" customWidth="1"/>
    <col min="14091" max="14091" width="12.5" style="2" customWidth="1"/>
    <col min="14092" max="14094" width="9.33203125" style="2"/>
    <col min="14095" max="14095" width="13.33203125" style="2" customWidth="1"/>
    <col min="14096" max="14336" width="9.33203125" style="2"/>
    <col min="14337" max="14337" width="22.6640625" style="2" customWidth="1"/>
    <col min="14338" max="14338" width="62.6640625" style="2" customWidth="1"/>
    <col min="14339" max="14339" width="24.5" style="2" customWidth="1"/>
    <col min="14340" max="14340" width="18.5" style="2" customWidth="1"/>
    <col min="14341" max="14341" width="17.5" style="2" customWidth="1"/>
    <col min="14342" max="14342" width="19.6640625" style="2" customWidth="1"/>
    <col min="14343" max="14343" width="25" style="2" customWidth="1"/>
    <col min="14344" max="14344" width="17.1640625" style="2" customWidth="1"/>
    <col min="14345" max="14345" width="20" style="2" customWidth="1"/>
    <col min="14346" max="14346" width="14.33203125" style="2" customWidth="1"/>
    <col min="14347" max="14347" width="12.5" style="2" customWidth="1"/>
    <col min="14348" max="14350" width="9.33203125" style="2"/>
    <col min="14351" max="14351" width="13.33203125" style="2" customWidth="1"/>
    <col min="14352" max="14592" width="9.33203125" style="2"/>
    <col min="14593" max="14593" width="22.6640625" style="2" customWidth="1"/>
    <col min="14594" max="14594" width="62.6640625" style="2" customWidth="1"/>
    <col min="14595" max="14595" width="24.5" style="2" customWidth="1"/>
    <col min="14596" max="14596" width="18.5" style="2" customWidth="1"/>
    <col min="14597" max="14597" width="17.5" style="2" customWidth="1"/>
    <col min="14598" max="14598" width="19.6640625" style="2" customWidth="1"/>
    <col min="14599" max="14599" width="25" style="2" customWidth="1"/>
    <col min="14600" max="14600" width="17.1640625" style="2" customWidth="1"/>
    <col min="14601" max="14601" width="20" style="2" customWidth="1"/>
    <col min="14602" max="14602" width="14.33203125" style="2" customWidth="1"/>
    <col min="14603" max="14603" width="12.5" style="2" customWidth="1"/>
    <col min="14604" max="14606" width="9.33203125" style="2"/>
    <col min="14607" max="14607" width="13.33203125" style="2" customWidth="1"/>
    <col min="14608" max="14848" width="9.33203125" style="2"/>
    <col min="14849" max="14849" width="22.6640625" style="2" customWidth="1"/>
    <col min="14850" max="14850" width="62.6640625" style="2" customWidth="1"/>
    <col min="14851" max="14851" width="24.5" style="2" customWidth="1"/>
    <col min="14852" max="14852" width="18.5" style="2" customWidth="1"/>
    <col min="14853" max="14853" width="17.5" style="2" customWidth="1"/>
    <col min="14854" max="14854" width="19.6640625" style="2" customWidth="1"/>
    <col min="14855" max="14855" width="25" style="2" customWidth="1"/>
    <col min="14856" max="14856" width="17.1640625" style="2" customWidth="1"/>
    <col min="14857" max="14857" width="20" style="2" customWidth="1"/>
    <col min="14858" max="14858" width="14.33203125" style="2" customWidth="1"/>
    <col min="14859" max="14859" width="12.5" style="2" customWidth="1"/>
    <col min="14860" max="14862" width="9.33203125" style="2"/>
    <col min="14863" max="14863" width="13.33203125" style="2" customWidth="1"/>
    <col min="14864" max="15104" width="9.33203125" style="2"/>
    <col min="15105" max="15105" width="22.6640625" style="2" customWidth="1"/>
    <col min="15106" max="15106" width="62.6640625" style="2" customWidth="1"/>
    <col min="15107" max="15107" width="24.5" style="2" customWidth="1"/>
    <col min="15108" max="15108" width="18.5" style="2" customWidth="1"/>
    <col min="15109" max="15109" width="17.5" style="2" customWidth="1"/>
    <col min="15110" max="15110" width="19.6640625" style="2" customWidth="1"/>
    <col min="15111" max="15111" width="25" style="2" customWidth="1"/>
    <col min="15112" max="15112" width="17.1640625" style="2" customWidth="1"/>
    <col min="15113" max="15113" width="20" style="2" customWidth="1"/>
    <col min="15114" max="15114" width="14.33203125" style="2" customWidth="1"/>
    <col min="15115" max="15115" width="12.5" style="2" customWidth="1"/>
    <col min="15116" max="15118" width="9.33203125" style="2"/>
    <col min="15119" max="15119" width="13.33203125" style="2" customWidth="1"/>
    <col min="15120" max="15360" width="9.33203125" style="2"/>
    <col min="15361" max="15361" width="22.6640625" style="2" customWidth="1"/>
    <col min="15362" max="15362" width="62.6640625" style="2" customWidth="1"/>
    <col min="15363" max="15363" width="24.5" style="2" customWidth="1"/>
    <col min="15364" max="15364" width="18.5" style="2" customWidth="1"/>
    <col min="15365" max="15365" width="17.5" style="2" customWidth="1"/>
    <col min="15366" max="15366" width="19.6640625" style="2" customWidth="1"/>
    <col min="15367" max="15367" width="25" style="2" customWidth="1"/>
    <col min="15368" max="15368" width="17.1640625" style="2" customWidth="1"/>
    <col min="15369" max="15369" width="20" style="2" customWidth="1"/>
    <col min="15370" max="15370" width="14.33203125" style="2" customWidth="1"/>
    <col min="15371" max="15371" width="12.5" style="2" customWidth="1"/>
    <col min="15372" max="15374" width="9.33203125" style="2"/>
    <col min="15375" max="15375" width="13.33203125" style="2" customWidth="1"/>
    <col min="15376" max="15616" width="9.33203125" style="2"/>
    <col min="15617" max="15617" width="22.6640625" style="2" customWidth="1"/>
    <col min="15618" max="15618" width="62.6640625" style="2" customWidth="1"/>
    <col min="15619" max="15619" width="24.5" style="2" customWidth="1"/>
    <col min="15620" max="15620" width="18.5" style="2" customWidth="1"/>
    <col min="15621" max="15621" width="17.5" style="2" customWidth="1"/>
    <col min="15622" max="15622" width="19.6640625" style="2" customWidth="1"/>
    <col min="15623" max="15623" width="25" style="2" customWidth="1"/>
    <col min="15624" max="15624" width="17.1640625" style="2" customWidth="1"/>
    <col min="15625" max="15625" width="20" style="2" customWidth="1"/>
    <col min="15626" max="15626" width="14.33203125" style="2" customWidth="1"/>
    <col min="15627" max="15627" width="12.5" style="2" customWidth="1"/>
    <col min="15628" max="15630" width="9.33203125" style="2"/>
    <col min="15631" max="15631" width="13.33203125" style="2" customWidth="1"/>
    <col min="15632" max="15872" width="9.33203125" style="2"/>
    <col min="15873" max="15873" width="22.6640625" style="2" customWidth="1"/>
    <col min="15874" max="15874" width="62.6640625" style="2" customWidth="1"/>
    <col min="15875" max="15875" width="24.5" style="2" customWidth="1"/>
    <col min="15876" max="15876" width="18.5" style="2" customWidth="1"/>
    <col min="15877" max="15877" width="17.5" style="2" customWidth="1"/>
    <col min="15878" max="15878" width="19.6640625" style="2" customWidth="1"/>
    <col min="15879" max="15879" width="25" style="2" customWidth="1"/>
    <col min="15880" max="15880" width="17.1640625" style="2" customWidth="1"/>
    <col min="15881" max="15881" width="20" style="2" customWidth="1"/>
    <col min="15882" max="15882" width="14.33203125" style="2" customWidth="1"/>
    <col min="15883" max="15883" width="12.5" style="2" customWidth="1"/>
    <col min="15884" max="15886" width="9.33203125" style="2"/>
    <col min="15887" max="15887" width="13.33203125" style="2" customWidth="1"/>
    <col min="15888" max="16128" width="9.33203125" style="2"/>
    <col min="16129" max="16129" width="22.6640625" style="2" customWidth="1"/>
    <col min="16130" max="16130" width="62.6640625" style="2" customWidth="1"/>
    <col min="16131" max="16131" width="24.5" style="2" customWidth="1"/>
    <col min="16132" max="16132" width="18.5" style="2" customWidth="1"/>
    <col min="16133" max="16133" width="17.5" style="2" customWidth="1"/>
    <col min="16134" max="16134" width="19.6640625" style="2" customWidth="1"/>
    <col min="16135" max="16135" width="25" style="2" customWidth="1"/>
    <col min="16136" max="16136" width="17.1640625" style="2" customWidth="1"/>
    <col min="16137" max="16137" width="20" style="2" customWidth="1"/>
    <col min="16138" max="16138" width="14.33203125" style="2" customWidth="1"/>
    <col min="16139" max="16139" width="12.5" style="2" customWidth="1"/>
    <col min="16140" max="16142" width="9.33203125" style="2"/>
    <col min="16143" max="16143" width="13.33203125" style="2" customWidth="1"/>
    <col min="16144" max="16384" width="9.33203125" style="2"/>
  </cols>
  <sheetData>
    <row r="1" spans="1:15" ht="20.25" x14ac:dyDescent="0.2">
      <c r="A1" s="1" t="s">
        <v>100</v>
      </c>
      <c r="B1" s="1"/>
      <c r="C1" s="1"/>
      <c r="D1" s="1"/>
      <c r="E1" s="1"/>
      <c r="F1" s="1"/>
      <c r="G1" s="1"/>
      <c r="K1" s="3"/>
    </row>
    <row r="2" spans="1:15" ht="20.25" x14ac:dyDescent="0.2">
      <c r="A2" s="1" t="s">
        <v>101</v>
      </c>
      <c r="B2" s="1"/>
      <c r="C2" s="1"/>
      <c r="D2" s="1"/>
      <c r="E2" s="1"/>
      <c r="F2" s="1"/>
      <c r="G2" s="1"/>
      <c r="K2" s="3"/>
    </row>
    <row r="3" spans="1:15" ht="21" customHeight="1" x14ac:dyDescent="0.2">
      <c r="B3" s="4"/>
      <c r="C3" s="4"/>
      <c r="D3" s="4"/>
      <c r="E3" s="4"/>
      <c r="F3" s="4"/>
      <c r="G3" s="5" t="s">
        <v>1</v>
      </c>
      <c r="K3" s="3"/>
    </row>
    <row r="4" spans="1:15" ht="35.25" customHeight="1" x14ac:dyDescent="0.2">
      <c r="A4" s="6" t="s">
        <v>2</v>
      </c>
      <c r="B4" s="7" t="s">
        <v>102</v>
      </c>
      <c r="C4" s="7" t="s">
        <v>270</v>
      </c>
      <c r="D4" s="7"/>
      <c r="E4" s="7"/>
      <c r="F4" s="8" t="s">
        <v>271</v>
      </c>
      <c r="G4" s="7" t="s">
        <v>4</v>
      </c>
      <c r="I4" s="9"/>
      <c r="J4" s="9"/>
      <c r="K4" s="9"/>
      <c r="L4" s="9"/>
      <c r="M4" s="9"/>
      <c r="N4" s="9"/>
      <c r="O4" s="9"/>
    </row>
    <row r="5" spans="1:15" ht="66.75" customHeight="1" x14ac:dyDescent="0.2">
      <c r="A5" s="10"/>
      <c r="B5" s="10"/>
      <c r="C5" s="8" t="s">
        <v>269</v>
      </c>
      <c r="D5" s="8" t="s">
        <v>5</v>
      </c>
      <c r="E5" s="8" t="s">
        <v>6</v>
      </c>
      <c r="F5" s="8" t="s">
        <v>5</v>
      </c>
      <c r="G5" s="7"/>
      <c r="H5" s="11"/>
      <c r="I5" s="9"/>
      <c r="J5" s="9"/>
      <c r="K5" s="9"/>
      <c r="L5" s="9"/>
      <c r="M5" s="9"/>
      <c r="N5" s="9"/>
      <c r="O5" s="9"/>
    </row>
    <row r="6" spans="1:15" ht="11.25" customHeight="1" x14ac:dyDescent="0.2">
      <c r="A6" s="12">
        <v>1</v>
      </c>
      <c r="B6" s="13">
        <v>2</v>
      </c>
      <c r="C6" s="12">
        <v>3</v>
      </c>
      <c r="D6" s="12">
        <v>4</v>
      </c>
      <c r="E6" s="13">
        <v>5</v>
      </c>
      <c r="F6" s="13">
        <v>6</v>
      </c>
      <c r="G6" s="13">
        <v>7</v>
      </c>
      <c r="H6" s="11"/>
      <c r="I6" s="9"/>
      <c r="J6" s="9"/>
      <c r="K6" s="9"/>
      <c r="L6" s="9"/>
      <c r="M6" s="9"/>
      <c r="N6" s="9"/>
      <c r="O6" s="9"/>
    </row>
    <row r="7" spans="1:15" s="19" customFormat="1" ht="18.75" x14ac:dyDescent="0.2">
      <c r="A7" s="14" t="s">
        <v>103</v>
      </c>
      <c r="B7" s="15" t="s">
        <v>104</v>
      </c>
      <c r="C7" s="16">
        <f>SUM(C8:C16)</f>
        <v>10880066.6</v>
      </c>
      <c r="D7" s="16">
        <f>SUM(D8:D16)</f>
        <v>4454284.3000000007</v>
      </c>
      <c r="E7" s="16">
        <f>SUM(D7/C7*100)</f>
        <v>40.939862445327321</v>
      </c>
      <c r="F7" s="16">
        <f>SUM(F8:F16)</f>
        <v>3704327.5</v>
      </c>
      <c r="G7" s="16">
        <f>SUM(D7/F7*100)</f>
        <v>120.24542376450249</v>
      </c>
      <c r="H7" s="17"/>
      <c r="I7" s="18"/>
      <c r="J7" s="18"/>
      <c r="K7" s="18"/>
      <c r="L7" s="18"/>
      <c r="M7" s="18"/>
      <c r="N7" s="18"/>
      <c r="O7" s="18"/>
    </row>
    <row r="8" spans="1:15" ht="52.5" customHeight="1" x14ac:dyDescent="0.2">
      <c r="A8" s="20" t="s">
        <v>105</v>
      </c>
      <c r="B8" s="21" t="s">
        <v>106</v>
      </c>
      <c r="C8" s="22">
        <v>527371.9</v>
      </c>
      <c r="D8" s="22">
        <v>240011.6</v>
      </c>
      <c r="E8" s="22">
        <f t="shared" ref="E8:E71" si="0">SUM(D8/C8*100)</f>
        <v>45.510881410253376</v>
      </c>
      <c r="F8" s="22">
        <v>170534.9</v>
      </c>
      <c r="G8" s="22">
        <f t="shared" ref="G8:G71" si="1">SUM(D8/F8*100)</f>
        <v>140.74045840470194</v>
      </c>
      <c r="H8" s="11"/>
      <c r="I8" s="18"/>
      <c r="J8" s="18"/>
      <c r="K8" s="18"/>
      <c r="L8" s="18"/>
      <c r="M8" s="18"/>
      <c r="N8" s="18"/>
      <c r="O8" s="18"/>
    </row>
    <row r="9" spans="1:15" ht="68.25" customHeight="1" x14ac:dyDescent="0.2">
      <c r="A9" s="20" t="s">
        <v>107</v>
      </c>
      <c r="B9" s="21" t="s">
        <v>108</v>
      </c>
      <c r="C9" s="22">
        <v>493106</v>
      </c>
      <c r="D9" s="22">
        <v>227858.2</v>
      </c>
      <c r="E9" s="22">
        <f t="shared" si="0"/>
        <v>46.20876647211756</v>
      </c>
      <c r="F9" s="22">
        <v>184816.4</v>
      </c>
      <c r="G9" s="22">
        <f t="shared" si="1"/>
        <v>123.28895054767868</v>
      </c>
      <c r="H9" s="11"/>
      <c r="I9" s="18"/>
      <c r="J9" s="18"/>
      <c r="K9" s="18"/>
      <c r="L9" s="18"/>
      <c r="M9" s="18"/>
      <c r="N9" s="18"/>
      <c r="O9" s="18"/>
    </row>
    <row r="10" spans="1:15" ht="69" customHeight="1" x14ac:dyDescent="0.2">
      <c r="A10" s="20" t="s">
        <v>109</v>
      </c>
      <c r="B10" s="21" t="s">
        <v>110</v>
      </c>
      <c r="C10" s="22">
        <v>2848093.6999999997</v>
      </c>
      <c r="D10" s="22">
        <v>1380822.6</v>
      </c>
      <c r="E10" s="22">
        <f t="shared" si="0"/>
        <v>48.482344523988111</v>
      </c>
      <c r="F10" s="22">
        <v>1146199.3</v>
      </c>
      <c r="G10" s="22">
        <f t="shared" si="1"/>
        <v>120.46967748104539</v>
      </c>
      <c r="H10" s="11"/>
      <c r="I10" s="23"/>
      <c r="K10" s="3"/>
    </row>
    <row r="11" spans="1:15" ht="21.75" customHeight="1" x14ac:dyDescent="0.2">
      <c r="A11" s="20" t="s">
        <v>111</v>
      </c>
      <c r="B11" s="21" t="s">
        <v>112</v>
      </c>
      <c r="C11" s="22">
        <v>638300.1</v>
      </c>
      <c r="D11" s="22">
        <v>234679.3</v>
      </c>
      <c r="E11" s="22">
        <f t="shared" si="0"/>
        <v>36.766295352295884</v>
      </c>
      <c r="F11" s="22">
        <v>175697.2</v>
      </c>
      <c r="G11" s="22">
        <f t="shared" si="1"/>
        <v>133.57031301580218</v>
      </c>
      <c r="I11" s="23"/>
      <c r="K11" s="3"/>
    </row>
    <row r="12" spans="1:15" ht="47.25" x14ac:dyDescent="0.2">
      <c r="A12" s="20" t="s">
        <v>113</v>
      </c>
      <c r="B12" s="21" t="s">
        <v>114</v>
      </c>
      <c r="C12" s="22">
        <v>908530.9</v>
      </c>
      <c r="D12" s="22">
        <v>424086.7</v>
      </c>
      <c r="E12" s="22">
        <f t="shared" si="0"/>
        <v>46.678291294220152</v>
      </c>
      <c r="F12" s="22">
        <v>343541.4</v>
      </c>
      <c r="G12" s="22">
        <f t="shared" si="1"/>
        <v>123.44558763514382</v>
      </c>
      <c r="I12" s="23"/>
      <c r="K12" s="3"/>
    </row>
    <row r="13" spans="1:15" ht="31.5" x14ac:dyDescent="0.2">
      <c r="A13" s="20" t="s">
        <v>115</v>
      </c>
      <c r="B13" s="21" t="s">
        <v>116</v>
      </c>
      <c r="C13" s="22">
        <v>516499.6</v>
      </c>
      <c r="D13" s="22">
        <v>74460.2</v>
      </c>
      <c r="E13" s="22">
        <f t="shared" si="0"/>
        <v>14.416313197532002</v>
      </c>
      <c r="F13" s="22">
        <v>102642.6</v>
      </c>
      <c r="G13" s="22">
        <f t="shared" si="1"/>
        <v>72.543174081716558</v>
      </c>
      <c r="I13" s="23"/>
      <c r="K13" s="3"/>
    </row>
    <row r="14" spans="1:15" ht="20.25" customHeight="1" x14ac:dyDescent="0.2">
      <c r="A14" s="20" t="s">
        <v>117</v>
      </c>
      <c r="B14" s="21" t="s">
        <v>118</v>
      </c>
      <c r="C14" s="22">
        <v>379611</v>
      </c>
      <c r="D14" s="22"/>
      <c r="E14" s="22"/>
      <c r="F14" s="22"/>
      <c r="G14" s="22"/>
      <c r="I14" s="23"/>
      <c r="K14" s="3"/>
    </row>
    <row r="15" spans="1:15" ht="36.75" customHeight="1" x14ac:dyDescent="0.2">
      <c r="A15" s="20" t="s">
        <v>119</v>
      </c>
      <c r="B15" s="24" t="s">
        <v>120</v>
      </c>
      <c r="C15" s="22">
        <v>199.7</v>
      </c>
      <c r="D15" s="22">
        <v>59.4</v>
      </c>
      <c r="E15" s="22"/>
      <c r="F15" s="22">
        <v>71.900000000000006</v>
      </c>
      <c r="G15" s="22">
        <f t="shared" si="1"/>
        <v>82.614742698191918</v>
      </c>
      <c r="I15" s="23"/>
      <c r="K15" s="3"/>
    </row>
    <row r="16" spans="1:15" ht="15.75" x14ac:dyDescent="0.2">
      <c r="A16" s="20" t="s">
        <v>121</v>
      </c>
      <c r="B16" s="21" t="s">
        <v>122</v>
      </c>
      <c r="C16" s="22">
        <v>4568353.7</v>
      </c>
      <c r="D16" s="22">
        <v>1872306.3</v>
      </c>
      <c r="E16" s="22">
        <f t="shared" si="0"/>
        <v>40.984267483491919</v>
      </c>
      <c r="F16" s="22">
        <v>1580823.8</v>
      </c>
      <c r="G16" s="22">
        <f t="shared" si="1"/>
        <v>118.43864572383083</v>
      </c>
      <c r="I16" s="23"/>
      <c r="K16" s="3"/>
    </row>
    <row r="17" spans="1:11" s="19" customFormat="1" ht="15.75" x14ac:dyDescent="0.2">
      <c r="A17" s="25" t="s">
        <v>123</v>
      </c>
      <c r="B17" s="26" t="s">
        <v>124</v>
      </c>
      <c r="C17" s="16">
        <f>SUM(C18:C19)</f>
        <v>52841.599999999999</v>
      </c>
      <c r="D17" s="16">
        <f>SUM(D18:D19)</f>
        <v>20857.5</v>
      </c>
      <c r="E17" s="16">
        <f>SUM(D17/C17*100)</f>
        <v>39.471741960879307</v>
      </c>
      <c r="F17" s="16">
        <f>SUM(F18:F19)</f>
        <v>19940.100000000002</v>
      </c>
      <c r="G17" s="16">
        <f>SUM(D17/F17*100)</f>
        <v>104.60077933410562</v>
      </c>
      <c r="I17" s="27"/>
      <c r="K17" s="28"/>
    </row>
    <row r="18" spans="1:11" ht="21" customHeight="1" x14ac:dyDescent="0.2">
      <c r="A18" s="20" t="s">
        <v>125</v>
      </c>
      <c r="B18" s="29" t="s">
        <v>126</v>
      </c>
      <c r="C18" s="22">
        <v>51502.6</v>
      </c>
      <c r="D18" s="30">
        <v>20480.599999999999</v>
      </c>
      <c r="E18" s="22">
        <f t="shared" si="0"/>
        <v>39.76614772846419</v>
      </c>
      <c r="F18" s="22">
        <v>19735.2</v>
      </c>
      <c r="G18" s="22">
        <f t="shared" si="1"/>
        <v>103.77700758036401</v>
      </c>
      <c r="I18" s="23"/>
      <c r="K18" s="3"/>
    </row>
    <row r="19" spans="1:11" ht="15.75" x14ac:dyDescent="0.2">
      <c r="A19" s="20" t="s">
        <v>127</v>
      </c>
      <c r="B19" s="29" t="s">
        <v>128</v>
      </c>
      <c r="C19" s="22">
        <v>1339</v>
      </c>
      <c r="D19" s="30">
        <v>376.9</v>
      </c>
      <c r="E19" s="22">
        <f t="shared" si="0"/>
        <v>28.147871545929799</v>
      </c>
      <c r="F19" s="22">
        <v>204.9</v>
      </c>
      <c r="G19" s="22">
        <f t="shared" si="1"/>
        <v>183.94338701805756</v>
      </c>
      <c r="I19" s="23"/>
      <c r="K19" s="3"/>
    </row>
    <row r="20" spans="1:11" s="19" customFormat="1" ht="31.5" x14ac:dyDescent="0.3">
      <c r="A20" s="25" t="s">
        <v>129</v>
      </c>
      <c r="B20" s="26" t="s">
        <v>130</v>
      </c>
      <c r="C20" s="16">
        <f>SUM(C21:C25)</f>
        <v>965401.5</v>
      </c>
      <c r="D20" s="16">
        <f>SUM(D21:D25)</f>
        <v>397847.5</v>
      </c>
      <c r="E20" s="16">
        <f>SUM(D20/C20*100)</f>
        <v>41.210574046135207</v>
      </c>
      <c r="F20" s="16">
        <f>SUM(F21:F25)</f>
        <v>307414.7</v>
      </c>
      <c r="G20" s="16">
        <f>SUM(D20/F20*100)</f>
        <v>129.41720093411277</v>
      </c>
      <c r="H20" s="31"/>
      <c r="I20" s="27"/>
      <c r="K20" s="28"/>
    </row>
    <row r="21" spans="1:11" ht="15.75" x14ac:dyDescent="0.2">
      <c r="A21" s="20" t="s">
        <v>131</v>
      </c>
      <c r="B21" s="21" t="s">
        <v>132</v>
      </c>
      <c r="C21" s="22">
        <v>183909.6</v>
      </c>
      <c r="D21" s="30">
        <v>72835.199999999997</v>
      </c>
      <c r="E21" s="22">
        <f t="shared" si="0"/>
        <v>39.603805347844805</v>
      </c>
      <c r="F21" s="22">
        <v>55420.800000000003</v>
      </c>
      <c r="G21" s="22">
        <f t="shared" si="1"/>
        <v>131.42213753680926</v>
      </c>
      <c r="I21" s="23"/>
      <c r="K21" s="3"/>
    </row>
    <row r="22" spans="1:11" ht="20.25" x14ac:dyDescent="0.3">
      <c r="A22" s="20" t="s">
        <v>133</v>
      </c>
      <c r="B22" s="21" t="s">
        <v>134</v>
      </c>
      <c r="C22" s="22">
        <v>121408.8</v>
      </c>
      <c r="D22" s="30">
        <v>26196</v>
      </c>
      <c r="E22" s="22">
        <f t="shared" si="0"/>
        <v>21.576689663352244</v>
      </c>
      <c r="F22" s="22">
        <v>25774</v>
      </c>
      <c r="G22" s="22">
        <f t="shared" si="1"/>
        <v>101.63730891596184</v>
      </c>
      <c r="H22" s="32"/>
      <c r="I22" s="33"/>
      <c r="K22" s="3"/>
    </row>
    <row r="23" spans="1:11" ht="47.25" x14ac:dyDescent="0.3">
      <c r="A23" s="20" t="s">
        <v>135</v>
      </c>
      <c r="B23" s="21" t="s">
        <v>136</v>
      </c>
      <c r="C23" s="22">
        <v>650206.1</v>
      </c>
      <c r="D23" s="30">
        <v>294607.59999999998</v>
      </c>
      <c r="E23" s="22">
        <f t="shared" si="0"/>
        <v>45.309879436689386</v>
      </c>
      <c r="F23" s="22">
        <v>224465.9</v>
      </c>
      <c r="G23" s="22">
        <f t="shared" si="1"/>
        <v>131.24826532671554</v>
      </c>
      <c r="H23" s="32"/>
      <c r="I23" s="23"/>
      <c r="K23" s="3"/>
    </row>
    <row r="24" spans="1:11" ht="15.75" x14ac:dyDescent="0.2">
      <c r="A24" s="20" t="s">
        <v>137</v>
      </c>
      <c r="B24" s="21" t="s">
        <v>138</v>
      </c>
      <c r="C24" s="22">
        <v>7860</v>
      </c>
      <c r="D24" s="30">
        <v>3553.9</v>
      </c>
      <c r="E24" s="22">
        <f t="shared" si="0"/>
        <v>45.215012722646314</v>
      </c>
      <c r="F24" s="22">
        <v>1276.2</v>
      </c>
      <c r="G24" s="22" t="s">
        <v>273</v>
      </c>
      <c r="I24" s="23"/>
      <c r="K24" s="3"/>
    </row>
    <row r="25" spans="1:11" ht="36" customHeight="1" x14ac:dyDescent="0.2">
      <c r="A25" s="20" t="s">
        <v>139</v>
      </c>
      <c r="B25" s="21" t="s">
        <v>140</v>
      </c>
      <c r="C25" s="22">
        <v>2017</v>
      </c>
      <c r="D25" s="30">
        <v>654.79999999999995</v>
      </c>
      <c r="E25" s="22">
        <f t="shared" si="0"/>
        <v>32.464055528011897</v>
      </c>
      <c r="F25" s="22">
        <v>477.8</v>
      </c>
      <c r="G25" s="22">
        <f t="shared" si="1"/>
        <v>137.04478861448302</v>
      </c>
      <c r="K25" s="3"/>
    </row>
    <row r="26" spans="1:11" s="19" customFormat="1" ht="15.75" x14ac:dyDescent="0.2">
      <c r="A26" s="25" t="s">
        <v>141</v>
      </c>
      <c r="B26" s="26" t="s">
        <v>142</v>
      </c>
      <c r="C26" s="16">
        <f>SUM(C27:C36)</f>
        <v>37379258.400000006</v>
      </c>
      <c r="D26" s="16">
        <f>SUM(D27:D36)</f>
        <v>11859839.700000001</v>
      </c>
      <c r="E26" s="16">
        <f>SUM(D26/C26*100)</f>
        <v>31.728397532894871</v>
      </c>
      <c r="F26" s="16">
        <f>SUM(F27:F36)</f>
        <v>7523850.2999999998</v>
      </c>
      <c r="G26" s="16">
        <f t="shared" si="1"/>
        <v>157.62992652844252</v>
      </c>
      <c r="K26" s="28"/>
    </row>
    <row r="27" spans="1:11" ht="15.75" x14ac:dyDescent="0.2">
      <c r="A27" s="20" t="s">
        <v>143</v>
      </c>
      <c r="B27" s="21" t="s">
        <v>144</v>
      </c>
      <c r="C27" s="22">
        <v>934877.5</v>
      </c>
      <c r="D27" s="22">
        <v>217563.3</v>
      </c>
      <c r="E27" s="22">
        <f t="shared" si="0"/>
        <v>23.271851124879998</v>
      </c>
      <c r="F27" s="22">
        <v>133414.79999999999</v>
      </c>
      <c r="G27" s="22">
        <f t="shared" si="1"/>
        <v>163.07283749628979</v>
      </c>
      <c r="K27" s="3"/>
    </row>
    <row r="28" spans="1:11" ht="15.75" x14ac:dyDescent="0.2">
      <c r="A28" s="20" t="s">
        <v>145</v>
      </c>
      <c r="B28" s="21" t="s">
        <v>146</v>
      </c>
      <c r="C28" s="22">
        <v>137303.20000000001</v>
      </c>
      <c r="D28" s="22">
        <v>5233</v>
      </c>
      <c r="E28" s="22">
        <f t="shared" si="0"/>
        <v>3.8112731531384552</v>
      </c>
      <c r="F28" s="22">
        <v>2590.3000000000002</v>
      </c>
      <c r="G28" s="22" t="s">
        <v>97</v>
      </c>
      <c r="H28" s="34"/>
      <c r="K28" s="3"/>
    </row>
    <row r="29" spans="1:11" ht="15.75" x14ac:dyDescent="0.2">
      <c r="A29" s="20" t="s">
        <v>147</v>
      </c>
      <c r="B29" s="21" t="s">
        <v>148</v>
      </c>
      <c r="C29" s="22">
        <v>3989144.4</v>
      </c>
      <c r="D29" s="22">
        <v>1510808.5</v>
      </c>
      <c r="E29" s="22">
        <f t="shared" si="0"/>
        <v>37.872996023909288</v>
      </c>
      <c r="F29" s="22">
        <v>1085751.5</v>
      </c>
      <c r="G29" s="22">
        <f t="shared" si="1"/>
        <v>139.14864497078753</v>
      </c>
      <c r="K29" s="3"/>
    </row>
    <row r="30" spans="1:11" ht="15.75" x14ac:dyDescent="0.2">
      <c r="A30" s="20" t="s">
        <v>150</v>
      </c>
      <c r="B30" s="21" t="s">
        <v>151</v>
      </c>
      <c r="C30" s="22">
        <v>365914.80000000005</v>
      </c>
      <c r="D30" s="22">
        <v>84830.3</v>
      </c>
      <c r="E30" s="22">
        <f t="shared" si="0"/>
        <v>23.183074311287761</v>
      </c>
      <c r="F30" s="22">
        <v>200892.6</v>
      </c>
      <c r="G30" s="22">
        <f t="shared" si="1"/>
        <v>42.226692272388334</v>
      </c>
      <c r="K30" s="3"/>
    </row>
    <row r="31" spans="1:11" ht="15.75" x14ac:dyDescent="0.2">
      <c r="A31" s="20" t="s">
        <v>152</v>
      </c>
      <c r="B31" s="21" t="s">
        <v>153</v>
      </c>
      <c r="C31" s="22">
        <v>303087.5</v>
      </c>
      <c r="D31" s="22">
        <v>137886.1</v>
      </c>
      <c r="E31" s="22">
        <f t="shared" si="0"/>
        <v>45.493826040334888</v>
      </c>
      <c r="F31" s="22">
        <v>155540</v>
      </c>
      <c r="G31" s="22">
        <f t="shared" si="1"/>
        <v>88.649929278642162</v>
      </c>
      <c r="K31" s="3"/>
    </row>
    <row r="32" spans="1:11" ht="15.75" x14ac:dyDescent="0.2">
      <c r="A32" s="20" t="s">
        <v>154</v>
      </c>
      <c r="B32" s="21" t="s">
        <v>155</v>
      </c>
      <c r="C32" s="22">
        <v>1210087.5</v>
      </c>
      <c r="D32" s="22">
        <v>723990.8</v>
      </c>
      <c r="E32" s="22">
        <f t="shared" si="0"/>
        <v>59.829623890834348</v>
      </c>
      <c r="F32" s="22">
        <v>522703.8</v>
      </c>
      <c r="G32" s="22">
        <f t="shared" si="1"/>
        <v>138.50880747375473</v>
      </c>
      <c r="K32" s="3"/>
    </row>
    <row r="33" spans="1:11" ht="15.75" x14ac:dyDescent="0.2">
      <c r="A33" s="20" t="s">
        <v>156</v>
      </c>
      <c r="B33" s="21" t="s">
        <v>157</v>
      </c>
      <c r="C33" s="22">
        <v>27696209.100000001</v>
      </c>
      <c r="D33" s="22">
        <v>8469777</v>
      </c>
      <c r="E33" s="22">
        <f t="shared" si="0"/>
        <v>30.580997454991049</v>
      </c>
      <c r="F33" s="22">
        <v>5187044.5999999996</v>
      </c>
      <c r="G33" s="22">
        <f t="shared" si="1"/>
        <v>163.28714428250723</v>
      </c>
      <c r="H33" s="35"/>
      <c r="I33" s="35"/>
      <c r="J33" s="35"/>
      <c r="K33" s="36"/>
    </row>
    <row r="34" spans="1:11" ht="15.75" x14ac:dyDescent="0.2">
      <c r="A34" s="20" t="s">
        <v>158</v>
      </c>
      <c r="B34" s="21" t="s">
        <v>159</v>
      </c>
      <c r="C34" s="22">
        <v>76574.2</v>
      </c>
      <c r="D34" s="22">
        <v>17010.900000000001</v>
      </c>
      <c r="E34" s="22">
        <f t="shared" si="0"/>
        <v>22.214923564333684</v>
      </c>
      <c r="F34" s="22">
        <v>12912.5</v>
      </c>
      <c r="G34" s="22">
        <f t="shared" si="1"/>
        <v>131.73978702807358</v>
      </c>
      <c r="H34" s="35"/>
      <c r="I34" s="35"/>
      <c r="J34" s="35"/>
      <c r="K34" s="36"/>
    </row>
    <row r="35" spans="1:11" ht="31.5" x14ac:dyDescent="0.2">
      <c r="A35" s="20" t="s">
        <v>160</v>
      </c>
      <c r="B35" s="21" t="s">
        <v>161</v>
      </c>
      <c r="C35" s="22">
        <v>3400</v>
      </c>
      <c r="D35" s="22"/>
      <c r="E35" s="22"/>
      <c r="F35" s="22"/>
      <c r="G35" s="22"/>
      <c r="H35" s="35"/>
      <c r="I35" s="35"/>
      <c r="J35" s="35"/>
      <c r="K35" s="36"/>
    </row>
    <row r="36" spans="1:11" ht="25.5" customHeight="1" x14ac:dyDescent="0.2">
      <c r="A36" s="20" t="s">
        <v>162</v>
      </c>
      <c r="B36" s="21" t="s">
        <v>163</v>
      </c>
      <c r="C36" s="22">
        <v>2662660.2000000002</v>
      </c>
      <c r="D36" s="22">
        <v>692739.8</v>
      </c>
      <c r="E36" s="22">
        <f t="shared" si="0"/>
        <v>26.016830837070387</v>
      </c>
      <c r="F36" s="22">
        <v>223000.2</v>
      </c>
      <c r="G36" s="22">
        <f t="shared" si="1"/>
        <v>310.6453716185008</v>
      </c>
      <c r="H36" s="34"/>
      <c r="I36" s="35"/>
      <c r="J36" s="35"/>
      <c r="K36" s="36"/>
    </row>
    <row r="37" spans="1:11" s="19" customFormat="1" ht="15.75" x14ac:dyDescent="0.2">
      <c r="A37" s="25" t="s">
        <v>164</v>
      </c>
      <c r="B37" s="26" t="s">
        <v>165</v>
      </c>
      <c r="C37" s="16">
        <f>SUM(C38:C42)</f>
        <v>9108202.0999999996</v>
      </c>
      <c r="D37" s="16">
        <f>SUM(D38:D42)</f>
        <v>3472999.1</v>
      </c>
      <c r="E37" s="16">
        <f>SUM(D37/C37*100)</f>
        <v>38.130457162341628</v>
      </c>
      <c r="F37" s="16">
        <f>SUM(F38:F42)</f>
        <v>3792983</v>
      </c>
      <c r="G37" s="16">
        <f>SUM(D37/F37*100)</f>
        <v>91.563792930260959</v>
      </c>
      <c r="H37" s="37"/>
      <c r="I37" s="37"/>
      <c r="J37" s="37"/>
      <c r="K37" s="38"/>
    </row>
    <row r="38" spans="1:11" ht="15.75" x14ac:dyDescent="0.2">
      <c r="A38" s="20" t="s">
        <v>166</v>
      </c>
      <c r="B38" s="21" t="s">
        <v>167</v>
      </c>
      <c r="C38" s="22">
        <v>1980175.9</v>
      </c>
      <c r="D38" s="22">
        <v>555951.19999999995</v>
      </c>
      <c r="E38" s="22">
        <f t="shared" si="0"/>
        <v>28.075849221273725</v>
      </c>
      <c r="F38" s="22">
        <v>1794743.1</v>
      </c>
      <c r="G38" s="22">
        <f t="shared" si="1"/>
        <v>30.976645069703846</v>
      </c>
      <c r="H38" s="39"/>
      <c r="I38" s="35"/>
      <c r="J38" s="35"/>
      <c r="K38" s="36"/>
    </row>
    <row r="39" spans="1:11" ht="15.75" x14ac:dyDescent="0.2">
      <c r="A39" s="20" t="s">
        <v>168</v>
      </c>
      <c r="B39" s="21" t="s">
        <v>169</v>
      </c>
      <c r="C39" s="22">
        <v>2451150.2999999998</v>
      </c>
      <c r="D39" s="22">
        <v>767791.4</v>
      </c>
      <c r="E39" s="22">
        <f t="shared" si="0"/>
        <v>31.323717684713177</v>
      </c>
      <c r="F39" s="22">
        <v>477858.4</v>
      </c>
      <c r="G39" s="22">
        <f t="shared" si="1"/>
        <v>160.67341287712009</v>
      </c>
      <c r="H39" s="34"/>
      <c r="I39" s="35"/>
      <c r="J39" s="35"/>
      <c r="K39" s="36"/>
    </row>
    <row r="40" spans="1:11" ht="15.75" x14ac:dyDescent="0.2">
      <c r="A40" s="20" t="s">
        <v>170</v>
      </c>
      <c r="B40" s="21" t="s">
        <v>171</v>
      </c>
      <c r="C40" s="22">
        <v>3556156.4</v>
      </c>
      <c r="D40" s="22">
        <v>1595167.5</v>
      </c>
      <c r="E40" s="22">
        <f t="shared" si="0"/>
        <v>44.85650574873479</v>
      </c>
      <c r="F40" s="22">
        <v>1047774.1</v>
      </c>
      <c r="G40" s="22">
        <f t="shared" si="1"/>
        <v>152.24345591287283</v>
      </c>
      <c r="H40" s="35"/>
      <c r="I40" s="35"/>
      <c r="J40" s="35"/>
      <c r="K40" s="36"/>
    </row>
    <row r="41" spans="1:11" ht="31.5" hidden="1" x14ac:dyDescent="0.3">
      <c r="A41" s="20" t="s">
        <v>172</v>
      </c>
      <c r="B41" s="21" t="s">
        <v>173</v>
      </c>
      <c r="C41" s="22"/>
      <c r="D41" s="22"/>
      <c r="E41" s="40"/>
      <c r="F41" s="40"/>
      <c r="G41" s="40"/>
      <c r="H41" s="32"/>
      <c r="I41" s="35"/>
      <c r="J41" s="35"/>
      <c r="K41" s="36"/>
    </row>
    <row r="42" spans="1:11" ht="31.5" x14ac:dyDescent="0.2">
      <c r="A42" s="20" t="s">
        <v>174</v>
      </c>
      <c r="B42" s="21" t="s">
        <v>175</v>
      </c>
      <c r="C42" s="22">
        <v>1120719.5</v>
      </c>
      <c r="D42" s="22">
        <v>554089</v>
      </c>
      <c r="E42" s="22">
        <f t="shared" si="0"/>
        <v>49.440471054532381</v>
      </c>
      <c r="F42" s="22">
        <v>472607.4</v>
      </c>
      <c r="G42" s="22">
        <f t="shared" si="1"/>
        <v>117.24086419298554</v>
      </c>
      <c r="H42" s="35"/>
      <c r="I42" s="35"/>
      <c r="J42" s="35"/>
      <c r="K42" s="36"/>
    </row>
    <row r="43" spans="1:11" s="19" customFormat="1" ht="15.75" x14ac:dyDescent="0.2">
      <c r="A43" s="25" t="s">
        <v>176</v>
      </c>
      <c r="B43" s="26" t="s">
        <v>177</v>
      </c>
      <c r="C43" s="16">
        <f>SUM(C44:C47)</f>
        <v>199210.2</v>
      </c>
      <c r="D43" s="16">
        <f>SUM(D44:D47)</f>
        <v>104902.1</v>
      </c>
      <c r="E43" s="16">
        <f>SUM(D43/C43*100)</f>
        <v>52.659000392550183</v>
      </c>
      <c r="F43" s="16">
        <f>SUM(F44:F47)</f>
        <v>31349.4</v>
      </c>
      <c r="G43" s="16" t="s">
        <v>277</v>
      </c>
      <c r="H43" s="37"/>
      <c r="I43" s="37"/>
      <c r="J43" s="37"/>
      <c r="K43" s="38"/>
    </row>
    <row r="44" spans="1:11" ht="15.75" x14ac:dyDescent="0.25">
      <c r="A44" s="20" t="s">
        <v>178</v>
      </c>
      <c r="B44" s="29" t="s">
        <v>179</v>
      </c>
      <c r="C44" s="22">
        <v>80373.3</v>
      </c>
      <c r="D44" s="22">
        <v>39813.9</v>
      </c>
      <c r="E44" s="22">
        <f t="shared" si="0"/>
        <v>49.536226582708437</v>
      </c>
      <c r="F44" s="22">
        <v>1109.9000000000001</v>
      </c>
      <c r="G44" s="22" t="s">
        <v>276</v>
      </c>
      <c r="H44" s="41"/>
      <c r="I44" s="35"/>
      <c r="J44" s="35"/>
      <c r="K44" s="36"/>
    </row>
    <row r="45" spans="1:11" ht="31.5" x14ac:dyDescent="0.2">
      <c r="A45" s="20" t="s">
        <v>180</v>
      </c>
      <c r="B45" s="21" t="s">
        <v>181</v>
      </c>
      <c r="C45" s="22">
        <v>42882.3</v>
      </c>
      <c r="D45" s="22">
        <v>35439.199999999997</v>
      </c>
      <c r="E45" s="22">
        <f t="shared" si="0"/>
        <v>82.64295525193377</v>
      </c>
      <c r="F45" s="22">
        <v>8514.2999999999993</v>
      </c>
      <c r="G45" s="22" t="s">
        <v>274</v>
      </c>
      <c r="H45" s="35"/>
      <c r="I45" s="35"/>
      <c r="J45" s="35"/>
      <c r="K45" s="36"/>
    </row>
    <row r="46" spans="1:11" ht="31.5" x14ac:dyDescent="0.3">
      <c r="A46" s="20" t="s">
        <v>182</v>
      </c>
      <c r="B46" s="21" t="s">
        <v>183</v>
      </c>
      <c r="C46" s="22">
        <v>200</v>
      </c>
      <c r="D46" s="22">
        <v>117</v>
      </c>
      <c r="E46" s="22">
        <f t="shared" si="0"/>
        <v>58.5</v>
      </c>
      <c r="F46" s="22">
        <v>45</v>
      </c>
      <c r="G46" s="22" t="s">
        <v>275</v>
      </c>
      <c r="H46" s="32"/>
      <c r="I46" s="35"/>
      <c r="J46" s="35"/>
      <c r="K46" s="36"/>
    </row>
    <row r="47" spans="1:11" ht="36" customHeight="1" x14ac:dyDescent="0.2">
      <c r="A47" s="20" t="s">
        <v>184</v>
      </c>
      <c r="B47" s="21" t="s">
        <v>185</v>
      </c>
      <c r="C47" s="22">
        <v>75754.600000000006</v>
      </c>
      <c r="D47" s="22">
        <v>29532</v>
      </c>
      <c r="E47" s="22">
        <f t="shared" si="0"/>
        <v>38.983771282535976</v>
      </c>
      <c r="F47" s="22">
        <v>21680.2</v>
      </c>
      <c r="G47" s="22">
        <f t="shared" si="1"/>
        <v>136.21645556775306</v>
      </c>
      <c r="H47" s="35"/>
      <c r="I47" s="35"/>
      <c r="J47" s="35"/>
      <c r="K47" s="36"/>
    </row>
    <row r="48" spans="1:11" s="19" customFormat="1" ht="15.75" x14ac:dyDescent="0.2">
      <c r="A48" s="25" t="s">
        <v>186</v>
      </c>
      <c r="B48" s="26" t="s">
        <v>187</v>
      </c>
      <c r="C48" s="16">
        <f>SUM(C49:C55)</f>
        <v>45767716.599999994</v>
      </c>
      <c r="D48" s="16">
        <f>SUM(D49:D55)</f>
        <v>23050557.999999996</v>
      </c>
      <c r="E48" s="16">
        <f>SUM(D48/C48*100)</f>
        <v>50.364229881636703</v>
      </c>
      <c r="F48" s="16">
        <f>SUM(F49:F55)</f>
        <v>20138180.300000001</v>
      </c>
      <c r="G48" s="16">
        <f>SUM(D48/F48*100)</f>
        <v>114.46197052868771</v>
      </c>
      <c r="H48" s="37"/>
      <c r="I48" s="37"/>
      <c r="J48" s="37"/>
      <c r="K48" s="38"/>
    </row>
    <row r="49" spans="1:15" ht="15.75" x14ac:dyDescent="0.2">
      <c r="A49" s="20" t="s">
        <v>188</v>
      </c>
      <c r="B49" s="29" t="s">
        <v>189</v>
      </c>
      <c r="C49" s="22">
        <v>9388996.4000000004</v>
      </c>
      <c r="D49" s="22">
        <v>4856835.8</v>
      </c>
      <c r="E49" s="22">
        <f t="shared" si="0"/>
        <v>51.729019727816691</v>
      </c>
      <c r="F49" s="22">
        <v>4691399.4000000004</v>
      </c>
      <c r="G49" s="22">
        <f t="shared" si="1"/>
        <v>103.52637637290059</v>
      </c>
      <c r="H49" s="35"/>
      <c r="I49" s="35"/>
      <c r="J49" s="35"/>
      <c r="K49" s="36"/>
    </row>
    <row r="50" spans="1:15" ht="15.75" x14ac:dyDescent="0.2">
      <c r="A50" s="20" t="s">
        <v>190</v>
      </c>
      <c r="B50" s="29" t="s">
        <v>191</v>
      </c>
      <c r="C50" s="22">
        <v>26979308</v>
      </c>
      <c r="D50" s="22">
        <v>13298631.1</v>
      </c>
      <c r="E50" s="22">
        <f t="shared" si="0"/>
        <v>49.291965160855867</v>
      </c>
      <c r="F50" s="22">
        <v>11435204.1</v>
      </c>
      <c r="G50" s="22">
        <f t="shared" si="1"/>
        <v>116.29552899716063</v>
      </c>
      <c r="H50" s="35"/>
      <c r="I50" s="35"/>
      <c r="J50" s="35"/>
      <c r="K50" s="36"/>
    </row>
    <row r="51" spans="1:15" ht="15.75" x14ac:dyDescent="0.2">
      <c r="A51" s="20" t="s">
        <v>192</v>
      </c>
      <c r="B51" s="29" t="s">
        <v>193</v>
      </c>
      <c r="C51" s="22">
        <v>3250327.4</v>
      </c>
      <c r="D51" s="22">
        <v>1782029.9</v>
      </c>
      <c r="E51" s="22">
        <f t="shared" si="0"/>
        <v>54.826166127141526</v>
      </c>
      <c r="F51" s="22">
        <v>1406432.6</v>
      </c>
      <c r="G51" s="22">
        <f t="shared" si="1"/>
        <v>126.70567363128526</v>
      </c>
      <c r="H51" s="35"/>
      <c r="I51" s="35"/>
      <c r="J51" s="35"/>
      <c r="K51" s="36"/>
    </row>
    <row r="52" spans="1:15" ht="15.75" x14ac:dyDescent="0.2">
      <c r="A52" s="20" t="s">
        <v>194</v>
      </c>
      <c r="B52" s="29" t="s">
        <v>195</v>
      </c>
      <c r="C52" s="22">
        <v>3539634</v>
      </c>
      <c r="D52" s="22">
        <v>2015477.5</v>
      </c>
      <c r="E52" s="22">
        <f t="shared" si="0"/>
        <v>56.940279701234651</v>
      </c>
      <c r="F52" s="22">
        <v>1724292</v>
      </c>
      <c r="G52" s="22">
        <f t="shared" si="1"/>
        <v>116.88724995534399</v>
      </c>
      <c r="H52" s="35"/>
      <c r="I52" s="44"/>
      <c r="J52" s="44"/>
      <c r="K52" s="44"/>
      <c r="L52" s="44"/>
      <c r="M52" s="44"/>
      <c r="N52" s="44"/>
      <c r="O52" s="44"/>
    </row>
    <row r="53" spans="1:15" ht="31.5" x14ac:dyDescent="0.2">
      <c r="A53" s="20" t="s">
        <v>196</v>
      </c>
      <c r="B53" s="29" t="s">
        <v>197</v>
      </c>
      <c r="C53" s="22">
        <v>261104.9</v>
      </c>
      <c r="D53" s="22">
        <v>134104.20000000001</v>
      </c>
      <c r="E53" s="22">
        <f t="shared" si="0"/>
        <v>51.360277038079339</v>
      </c>
      <c r="F53" s="22">
        <v>110458.4</v>
      </c>
      <c r="G53" s="22">
        <f t="shared" si="1"/>
        <v>121.40697312291326</v>
      </c>
      <c r="H53" s="35"/>
      <c r="I53" s="44"/>
      <c r="J53" s="44"/>
      <c r="K53" s="44"/>
      <c r="L53" s="44"/>
      <c r="M53" s="44"/>
      <c r="N53" s="44"/>
      <c r="O53" s="44"/>
    </row>
    <row r="54" spans="1:15" ht="18.75" customHeight="1" x14ac:dyDescent="0.2">
      <c r="A54" s="20" t="s">
        <v>198</v>
      </c>
      <c r="B54" s="29" t="s">
        <v>199</v>
      </c>
      <c r="C54" s="22">
        <v>994530</v>
      </c>
      <c r="D54" s="22">
        <v>335247.5</v>
      </c>
      <c r="E54" s="22">
        <f t="shared" si="0"/>
        <v>33.709138990276813</v>
      </c>
      <c r="F54" s="22">
        <v>253803.5</v>
      </c>
      <c r="G54" s="22">
        <f t="shared" si="1"/>
        <v>132.08939199026017</v>
      </c>
      <c r="H54" s="35"/>
      <c r="I54" s="44"/>
      <c r="J54" s="44"/>
      <c r="K54" s="44"/>
      <c r="L54" s="44"/>
      <c r="M54" s="44"/>
      <c r="N54" s="44"/>
      <c r="O54" s="44"/>
    </row>
    <row r="55" spans="1:15" ht="15.75" x14ac:dyDescent="0.2">
      <c r="A55" s="20" t="s">
        <v>200</v>
      </c>
      <c r="B55" s="29" t="s">
        <v>201</v>
      </c>
      <c r="C55" s="22">
        <v>1353815.9</v>
      </c>
      <c r="D55" s="22">
        <v>628232</v>
      </c>
      <c r="E55" s="22">
        <f t="shared" si="0"/>
        <v>46.404536983204295</v>
      </c>
      <c r="F55" s="22">
        <v>516590.3</v>
      </c>
      <c r="G55" s="22">
        <f t="shared" si="1"/>
        <v>121.61126525217372</v>
      </c>
      <c r="H55" s="35"/>
      <c r="I55" s="35"/>
      <c r="J55" s="35"/>
      <c r="K55" s="36"/>
    </row>
    <row r="56" spans="1:15" s="19" customFormat="1" ht="15.75" x14ac:dyDescent="0.2">
      <c r="A56" s="25" t="s">
        <v>202</v>
      </c>
      <c r="B56" s="26" t="s">
        <v>203</v>
      </c>
      <c r="C56" s="16">
        <f>SUM(C57:C58)</f>
        <v>7308747.9000000004</v>
      </c>
      <c r="D56" s="16">
        <f>SUM(D57:D58)</f>
        <v>3177239.6</v>
      </c>
      <c r="E56" s="16">
        <f>SUM(D56/C56*100)</f>
        <v>43.471736109546207</v>
      </c>
      <c r="F56" s="16">
        <f>SUM(F57:F58)</f>
        <v>2452903.4</v>
      </c>
      <c r="G56" s="16">
        <f>SUM(D56/F56*100)</f>
        <v>129.5297482974666</v>
      </c>
      <c r="H56" s="37"/>
      <c r="I56" s="37"/>
      <c r="J56" s="37"/>
      <c r="K56" s="38"/>
    </row>
    <row r="57" spans="1:15" ht="15.75" x14ac:dyDescent="0.2">
      <c r="A57" s="20" t="s">
        <v>204</v>
      </c>
      <c r="B57" s="21" t="s">
        <v>205</v>
      </c>
      <c r="C57" s="22">
        <v>6457469.5</v>
      </c>
      <c r="D57" s="22">
        <v>2674505.5</v>
      </c>
      <c r="E57" s="22">
        <f t="shared" si="0"/>
        <v>41.417237820480608</v>
      </c>
      <c r="F57" s="22">
        <v>2147276</v>
      </c>
      <c r="G57" s="22">
        <f t="shared" si="1"/>
        <v>124.55341092621535</v>
      </c>
      <c r="H57" s="45"/>
      <c r="I57" s="46"/>
      <c r="J57" s="35"/>
      <c r="K57" s="36"/>
    </row>
    <row r="58" spans="1:15" ht="34.5" customHeight="1" x14ac:dyDescent="0.2">
      <c r="A58" s="20" t="s">
        <v>206</v>
      </c>
      <c r="B58" s="21" t="s">
        <v>207</v>
      </c>
      <c r="C58" s="22">
        <v>851278.4</v>
      </c>
      <c r="D58" s="22">
        <v>502734.1</v>
      </c>
      <c r="E58" s="22">
        <f t="shared" si="0"/>
        <v>59.056367458636331</v>
      </c>
      <c r="F58" s="22">
        <v>305627.40000000002</v>
      </c>
      <c r="G58" s="22" t="s">
        <v>99</v>
      </c>
      <c r="H58" s="35"/>
      <c r="I58" s="47"/>
      <c r="J58" s="35"/>
      <c r="K58" s="36"/>
    </row>
    <row r="59" spans="1:15" s="19" customFormat="1" ht="15.75" x14ac:dyDescent="0.2">
      <c r="A59" s="25" t="s">
        <v>209</v>
      </c>
      <c r="B59" s="26" t="s">
        <v>210</v>
      </c>
      <c r="C59" s="16">
        <f>SUM(C60:C66)</f>
        <v>18457640.399999999</v>
      </c>
      <c r="D59" s="16">
        <f>SUM(D60:D66)</f>
        <v>8127659.8000000007</v>
      </c>
      <c r="E59" s="16">
        <f>SUM(D59/C59*100)</f>
        <v>44.034121501251057</v>
      </c>
      <c r="F59" s="16">
        <f>SUM(F60:F66)</f>
        <v>7378308.9000000004</v>
      </c>
      <c r="G59" s="16">
        <f t="shared" si="1"/>
        <v>110.15613347389129</v>
      </c>
      <c r="H59" s="37"/>
      <c r="I59" s="48"/>
      <c r="J59" s="37"/>
      <c r="K59" s="38"/>
    </row>
    <row r="60" spans="1:15" ht="15.75" x14ac:dyDescent="0.2">
      <c r="A60" s="20" t="s">
        <v>211</v>
      </c>
      <c r="B60" s="21" t="s">
        <v>212</v>
      </c>
      <c r="C60" s="22">
        <v>11703507.699999999</v>
      </c>
      <c r="D60" s="22">
        <v>4652361.9000000004</v>
      </c>
      <c r="E60" s="22">
        <f t="shared" si="0"/>
        <v>39.75185917979104</v>
      </c>
      <c r="F60" s="22">
        <v>4506936.8</v>
      </c>
      <c r="G60" s="22">
        <f t="shared" si="1"/>
        <v>103.226694902844</v>
      </c>
      <c r="H60" s="35"/>
      <c r="I60" s="47"/>
      <c r="J60" s="35"/>
      <c r="K60" s="36"/>
    </row>
    <row r="61" spans="1:15" ht="15.75" x14ac:dyDescent="0.2">
      <c r="A61" s="20" t="s">
        <v>213</v>
      </c>
      <c r="B61" s="21" t="s">
        <v>214</v>
      </c>
      <c r="C61" s="22">
        <v>1108697.1000000001</v>
      </c>
      <c r="D61" s="22">
        <v>564859.30000000005</v>
      </c>
      <c r="E61" s="22">
        <f t="shared" si="0"/>
        <v>50.948027193360566</v>
      </c>
      <c r="F61" s="22">
        <v>221970.9</v>
      </c>
      <c r="G61" s="22" t="s">
        <v>278</v>
      </c>
      <c r="H61" s="35"/>
      <c r="I61" s="47"/>
      <c r="J61" s="35"/>
      <c r="K61" s="36"/>
    </row>
    <row r="62" spans="1:15" ht="15.75" x14ac:dyDescent="0.2">
      <c r="A62" s="20" t="s">
        <v>215</v>
      </c>
      <c r="B62" s="21" t="s">
        <v>216</v>
      </c>
      <c r="C62" s="22">
        <v>495168.7</v>
      </c>
      <c r="D62" s="22">
        <v>295754.8</v>
      </c>
      <c r="E62" s="22">
        <f t="shared" si="0"/>
        <v>59.728088629188392</v>
      </c>
      <c r="F62" s="22">
        <v>214415.7</v>
      </c>
      <c r="G62" s="22">
        <f t="shared" si="1"/>
        <v>137.93523515302283</v>
      </c>
      <c r="H62" s="35"/>
      <c r="I62" s="47"/>
      <c r="J62" s="35"/>
      <c r="K62" s="36"/>
    </row>
    <row r="63" spans="1:15" ht="15.75" x14ac:dyDescent="0.2">
      <c r="A63" s="20" t="s">
        <v>217</v>
      </c>
      <c r="B63" s="21" t="s">
        <v>218</v>
      </c>
      <c r="C63" s="22">
        <v>100415.6</v>
      </c>
      <c r="D63" s="22">
        <v>60031.8</v>
      </c>
      <c r="E63" s="22">
        <f t="shared" si="0"/>
        <v>59.783340437143231</v>
      </c>
      <c r="F63" s="22">
        <v>56253.7</v>
      </c>
      <c r="G63" s="22">
        <f t="shared" si="1"/>
        <v>106.7161804467973</v>
      </c>
      <c r="H63" s="35"/>
      <c r="I63" s="47"/>
      <c r="J63" s="35"/>
      <c r="K63" s="36"/>
    </row>
    <row r="64" spans="1:15" ht="33.75" customHeight="1" x14ac:dyDescent="0.2">
      <c r="A64" s="20" t="s">
        <v>219</v>
      </c>
      <c r="B64" s="21" t="s">
        <v>220</v>
      </c>
      <c r="C64" s="22">
        <v>217200.6</v>
      </c>
      <c r="D64" s="22">
        <v>132897.9</v>
      </c>
      <c r="E64" s="22">
        <f t="shared" si="0"/>
        <v>61.186709428979469</v>
      </c>
      <c r="F64" s="22">
        <v>110854.2</v>
      </c>
      <c r="G64" s="22">
        <f t="shared" si="1"/>
        <v>119.88530881103287</v>
      </c>
      <c r="H64" s="35"/>
      <c r="I64" s="35"/>
      <c r="J64" s="35"/>
      <c r="K64" s="36"/>
    </row>
    <row r="65" spans="1:11" ht="15.75" x14ac:dyDescent="0.2">
      <c r="A65" s="20" t="s">
        <v>221</v>
      </c>
      <c r="B65" s="21" t="s">
        <v>222</v>
      </c>
      <c r="C65" s="22">
        <v>7779.4</v>
      </c>
      <c r="D65" s="22">
        <v>4698.8999999999996</v>
      </c>
      <c r="E65" s="22">
        <f t="shared" si="0"/>
        <v>60.401830475357997</v>
      </c>
      <c r="F65" s="22">
        <v>4594</v>
      </c>
      <c r="G65" s="22">
        <f t="shared" si="1"/>
        <v>102.2834131475838</v>
      </c>
      <c r="H65" s="35"/>
      <c r="I65" s="35"/>
      <c r="J65" s="35"/>
      <c r="K65" s="36"/>
    </row>
    <row r="66" spans="1:11" ht="15.75" x14ac:dyDescent="0.2">
      <c r="A66" s="20" t="s">
        <v>223</v>
      </c>
      <c r="B66" s="29" t="s">
        <v>224</v>
      </c>
      <c r="C66" s="22">
        <v>4824871.3</v>
      </c>
      <c r="D66" s="22">
        <v>2417055.2000000002</v>
      </c>
      <c r="E66" s="22">
        <f t="shared" si="0"/>
        <v>50.09574452276064</v>
      </c>
      <c r="F66" s="22">
        <v>2263283.6</v>
      </c>
      <c r="G66" s="22">
        <f t="shared" si="1"/>
        <v>106.79418169247548</v>
      </c>
      <c r="H66" s="35"/>
      <c r="I66" s="35"/>
      <c r="J66" s="35"/>
      <c r="K66" s="36"/>
    </row>
    <row r="67" spans="1:11" s="19" customFormat="1" ht="15.75" x14ac:dyDescent="0.2">
      <c r="A67" s="25" t="s">
        <v>225</v>
      </c>
      <c r="B67" s="26" t="s">
        <v>226</v>
      </c>
      <c r="C67" s="16">
        <f>SUM(C68:C72)</f>
        <v>44839118.099999994</v>
      </c>
      <c r="D67" s="16">
        <f>SUM(D68:D72)</f>
        <v>21551983.700000003</v>
      </c>
      <c r="E67" s="16">
        <f>SUM(D67/C67*100)</f>
        <v>48.065137347114785</v>
      </c>
      <c r="F67" s="16">
        <f>SUM(F68:F72)</f>
        <v>21784318.300000001</v>
      </c>
      <c r="G67" s="16">
        <f>SUM(D67/F67*100)</f>
        <v>98.933477757713462</v>
      </c>
      <c r="H67" s="37"/>
      <c r="I67" s="37"/>
      <c r="J67" s="37"/>
      <c r="K67" s="38"/>
    </row>
    <row r="68" spans="1:11" ht="15.75" x14ac:dyDescent="0.2">
      <c r="A68" s="20" t="s">
        <v>227</v>
      </c>
      <c r="B68" s="21" t="s">
        <v>228</v>
      </c>
      <c r="C68" s="22">
        <v>478336</v>
      </c>
      <c r="D68" s="22">
        <v>195398.6</v>
      </c>
      <c r="E68" s="22">
        <f t="shared" si="0"/>
        <v>40.849653799839444</v>
      </c>
      <c r="F68" s="22">
        <v>166896.9</v>
      </c>
      <c r="G68" s="22">
        <f t="shared" si="1"/>
        <v>117.07742923924891</v>
      </c>
      <c r="H68" s="35"/>
      <c r="I68" s="35"/>
      <c r="J68" s="35"/>
      <c r="K68" s="36"/>
    </row>
    <row r="69" spans="1:11" ht="15.75" x14ac:dyDescent="0.2">
      <c r="A69" s="20" t="s">
        <v>229</v>
      </c>
      <c r="B69" s="21" t="s">
        <v>230</v>
      </c>
      <c r="C69" s="22">
        <v>6629760.2000000002</v>
      </c>
      <c r="D69" s="22">
        <v>3410589.8</v>
      </c>
      <c r="E69" s="22">
        <f t="shared" si="0"/>
        <v>51.443637433522859</v>
      </c>
      <c r="F69" s="22">
        <v>3077369.5</v>
      </c>
      <c r="G69" s="22">
        <f t="shared" si="1"/>
        <v>110.82808872967642</v>
      </c>
      <c r="H69" s="35"/>
      <c r="I69" s="35"/>
      <c r="J69" s="35"/>
      <c r="K69" s="36"/>
    </row>
    <row r="70" spans="1:11" ht="15.75" x14ac:dyDescent="0.2">
      <c r="A70" s="20" t="s">
        <v>231</v>
      </c>
      <c r="B70" s="21" t="s">
        <v>232</v>
      </c>
      <c r="C70" s="22">
        <v>21187023.399999999</v>
      </c>
      <c r="D70" s="22">
        <v>10494559.4</v>
      </c>
      <c r="E70" s="22">
        <f t="shared" si="0"/>
        <v>49.532957989747636</v>
      </c>
      <c r="F70" s="22">
        <v>11405455.9</v>
      </c>
      <c r="G70" s="22">
        <f t="shared" si="1"/>
        <v>92.013502064393577</v>
      </c>
      <c r="H70" s="35"/>
      <c r="I70" s="35"/>
      <c r="J70" s="35"/>
      <c r="K70" s="36"/>
    </row>
    <row r="71" spans="1:11" ht="15.75" x14ac:dyDescent="0.2">
      <c r="A71" s="20" t="s">
        <v>233</v>
      </c>
      <c r="B71" s="21" t="s">
        <v>234</v>
      </c>
      <c r="C71" s="22">
        <v>15002118</v>
      </c>
      <c r="D71" s="22">
        <v>6820600.7999999998</v>
      </c>
      <c r="E71" s="22">
        <f t="shared" si="0"/>
        <v>45.464252447554401</v>
      </c>
      <c r="F71" s="22">
        <v>6611664.2999999998</v>
      </c>
      <c r="G71" s="22">
        <f t="shared" si="1"/>
        <v>103.16011960861353</v>
      </c>
      <c r="H71" s="49"/>
      <c r="I71" s="35"/>
      <c r="J71" s="35"/>
      <c r="K71" s="36"/>
    </row>
    <row r="72" spans="1:11" ht="15.75" x14ac:dyDescent="0.2">
      <c r="A72" s="20" t="s">
        <v>235</v>
      </c>
      <c r="B72" s="21" t="s">
        <v>236</v>
      </c>
      <c r="C72" s="22">
        <v>1541880.5</v>
      </c>
      <c r="D72" s="22">
        <v>630835.1</v>
      </c>
      <c r="E72" s="22">
        <f t="shared" ref="E72:E83" si="2">SUM(D72/C72*100)</f>
        <v>40.913358720082392</v>
      </c>
      <c r="F72" s="22">
        <v>522931.7</v>
      </c>
      <c r="G72" s="22">
        <f t="shared" ref="G72:G83" si="3">SUM(D72/F72*100)</f>
        <v>120.63431993126443</v>
      </c>
      <c r="H72" s="34"/>
      <c r="I72" s="49"/>
      <c r="J72" s="35"/>
      <c r="K72" s="36"/>
    </row>
    <row r="73" spans="1:11" s="19" customFormat="1" ht="15.75" x14ac:dyDescent="0.2">
      <c r="A73" s="25" t="s">
        <v>237</v>
      </c>
      <c r="B73" s="26" t="s">
        <v>238</v>
      </c>
      <c r="C73" s="16">
        <f>SUM(C74:C77)</f>
        <v>3331365.1999999997</v>
      </c>
      <c r="D73" s="16">
        <f>SUM(D74:D77)</f>
        <v>1443725.6</v>
      </c>
      <c r="E73" s="16">
        <f>SUM(D73/C73*100)</f>
        <v>43.337356108540732</v>
      </c>
      <c r="F73" s="16">
        <f>SUM(F74:F77)</f>
        <v>1357635</v>
      </c>
      <c r="G73" s="16">
        <f>SUM(D73/F73*100)</f>
        <v>106.34121836870736</v>
      </c>
      <c r="H73" s="37"/>
      <c r="I73" s="37"/>
      <c r="J73" s="37"/>
      <c r="K73" s="38"/>
    </row>
    <row r="74" spans="1:11" ht="15.75" x14ac:dyDescent="0.2">
      <c r="A74" s="20" t="s">
        <v>239</v>
      </c>
      <c r="B74" s="21" t="s">
        <v>240</v>
      </c>
      <c r="C74" s="22">
        <v>1254035.6000000001</v>
      </c>
      <c r="D74" s="22">
        <v>649244.30000000005</v>
      </c>
      <c r="E74" s="22">
        <f t="shared" si="2"/>
        <v>51.772397848992483</v>
      </c>
      <c r="F74" s="22">
        <v>579887.9</v>
      </c>
      <c r="G74" s="22">
        <f t="shared" si="3"/>
        <v>111.96031163954274</v>
      </c>
      <c r="H74" s="35"/>
      <c r="I74" s="35"/>
      <c r="J74" s="35"/>
      <c r="K74" s="36"/>
    </row>
    <row r="75" spans="1:11" ht="15.75" x14ac:dyDescent="0.2">
      <c r="A75" s="20" t="s">
        <v>241</v>
      </c>
      <c r="B75" s="21" t="s">
        <v>242</v>
      </c>
      <c r="C75" s="22">
        <v>1432757.2</v>
      </c>
      <c r="D75" s="22">
        <v>430108.8</v>
      </c>
      <c r="E75" s="22">
        <f t="shared" si="2"/>
        <v>30.019657203607142</v>
      </c>
      <c r="F75" s="22">
        <v>389775.8</v>
      </c>
      <c r="G75" s="22">
        <f t="shared" si="3"/>
        <v>110.34774349767224</v>
      </c>
      <c r="H75" s="34"/>
      <c r="I75" s="46"/>
      <c r="J75" s="35"/>
      <c r="K75" s="36"/>
    </row>
    <row r="76" spans="1:11" ht="15.75" x14ac:dyDescent="0.2">
      <c r="A76" s="20" t="s">
        <v>243</v>
      </c>
      <c r="B76" s="21" t="s">
        <v>244</v>
      </c>
      <c r="C76" s="22">
        <v>538628.1</v>
      </c>
      <c r="D76" s="22">
        <v>322806.8</v>
      </c>
      <c r="E76" s="22">
        <f t="shared" si="2"/>
        <v>59.93129582359331</v>
      </c>
      <c r="F76" s="22">
        <v>325629.8</v>
      </c>
      <c r="G76" s="22">
        <f t="shared" si="3"/>
        <v>99.133064602809696</v>
      </c>
      <c r="H76" s="46"/>
      <c r="I76" s="35"/>
      <c r="J76" s="35"/>
      <c r="K76" s="36"/>
    </row>
    <row r="77" spans="1:11" ht="35.25" customHeight="1" x14ac:dyDescent="0.2">
      <c r="A77" s="20" t="s">
        <v>245</v>
      </c>
      <c r="B77" s="21" t="s">
        <v>246</v>
      </c>
      <c r="C77" s="22">
        <v>105944.3</v>
      </c>
      <c r="D77" s="22">
        <v>41565.699999999997</v>
      </c>
      <c r="E77" s="22">
        <f t="shared" si="2"/>
        <v>39.23354064352683</v>
      </c>
      <c r="F77" s="22">
        <v>62341.5</v>
      </c>
      <c r="G77" s="22">
        <f t="shared" si="3"/>
        <v>66.674205785872971</v>
      </c>
      <c r="H77" s="35"/>
      <c r="I77" s="35"/>
      <c r="J77" s="35"/>
      <c r="K77" s="36"/>
    </row>
    <row r="78" spans="1:11" s="19" customFormat="1" ht="15.75" x14ac:dyDescent="0.2">
      <c r="A78" s="25" t="s">
        <v>247</v>
      </c>
      <c r="B78" s="26" t="s">
        <v>248</v>
      </c>
      <c r="C78" s="16">
        <f>SUM(C79:C81)</f>
        <v>218170.40000000002</v>
      </c>
      <c r="D78" s="16">
        <f>SUM(D79:D81)</f>
        <v>110640.29999999999</v>
      </c>
      <c r="E78" s="16">
        <f>SUM(D78/C78*100)</f>
        <v>50.712791469420225</v>
      </c>
      <c r="F78" s="16">
        <f>SUM(F79:F81)</f>
        <v>72949.8</v>
      </c>
      <c r="G78" s="16">
        <f>SUM(D78/F78*100)</f>
        <v>151.66635138136087</v>
      </c>
      <c r="H78" s="37"/>
      <c r="I78" s="37"/>
      <c r="J78" s="37"/>
      <c r="K78" s="38"/>
    </row>
    <row r="79" spans="1:11" ht="15.75" x14ac:dyDescent="0.2">
      <c r="A79" s="20" t="s">
        <v>249</v>
      </c>
      <c r="B79" s="21" t="s">
        <v>250</v>
      </c>
      <c r="C79" s="22">
        <v>54074.6</v>
      </c>
      <c r="D79" s="22">
        <v>26546.799999999999</v>
      </c>
      <c r="E79" s="22">
        <f t="shared" si="2"/>
        <v>49.092919781191171</v>
      </c>
      <c r="F79" s="22">
        <v>9764.4</v>
      </c>
      <c r="G79" s="22" t="s">
        <v>251</v>
      </c>
      <c r="H79" s="35"/>
      <c r="I79" s="35"/>
      <c r="J79" s="35"/>
      <c r="K79" s="36"/>
    </row>
    <row r="80" spans="1:11" ht="15.75" x14ac:dyDescent="0.2">
      <c r="A80" s="20" t="s">
        <v>252</v>
      </c>
      <c r="B80" s="21" t="s">
        <v>253</v>
      </c>
      <c r="C80" s="22">
        <v>88761</v>
      </c>
      <c r="D80" s="22">
        <v>45817.599999999999</v>
      </c>
      <c r="E80" s="22">
        <f t="shared" si="2"/>
        <v>51.61906693254921</v>
      </c>
      <c r="F80" s="22">
        <v>34775.4</v>
      </c>
      <c r="G80" s="22">
        <f t="shared" si="3"/>
        <v>131.75290578972491</v>
      </c>
      <c r="H80" s="35"/>
      <c r="I80" s="35"/>
      <c r="J80" s="35"/>
      <c r="K80" s="36"/>
    </row>
    <row r="81" spans="1:11" ht="31.5" x14ac:dyDescent="0.2">
      <c r="A81" s="20" t="s">
        <v>254</v>
      </c>
      <c r="B81" s="21" t="s">
        <v>255</v>
      </c>
      <c r="C81" s="22">
        <v>75334.8</v>
      </c>
      <c r="D81" s="22">
        <v>38275.9</v>
      </c>
      <c r="E81" s="22">
        <f t="shared" si="2"/>
        <v>50.807727637161051</v>
      </c>
      <c r="F81" s="22">
        <v>28410</v>
      </c>
      <c r="G81" s="22">
        <f t="shared" si="3"/>
        <v>134.72685674058431</v>
      </c>
      <c r="H81" s="35"/>
      <c r="I81" s="35"/>
      <c r="J81" s="35"/>
      <c r="K81" s="36"/>
    </row>
    <row r="82" spans="1:11" s="19" customFormat="1" ht="15.75" x14ac:dyDescent="0.2">
      <c r="A82" s="25" t="s">
        <v>256</v>
      </c>
      <c r="B82" s="26" t="s">
        <v>257</v>
      </c>
      <c r="C82" s="16">
        <f>SUM(C83)</f>
        <v>2258201.6000000001</v>
      </c>
      <c r="D82" s="16">
        <f>SUM(D83)</f>
        <v>766312.8</v>
      </c>
      <c r="E82" s="16">
        <f>SUM(D82/C82*100)</f>
        <v>33.934649590187163</v>
      </c>
      <c r="F82" s="16">
        <f>SUM(F83)</f>
        <v>945451.2</v>
      </c>
      <c r="G82" s="16">
        <f>SUM(D82/F82*100)</f>
        <v>81.052602186130812</v>
      </c>
      <c r="H82" s="37"/>
      <c r="I82" s="37"/>
      <c r="J82" s="37"/>
      <c r="K82" s="38"/>
    </row>
    <row r="83" spans="1:11" ht="34.5" customHeight="1" x14ac:dyDescent="0.2">
      <c r="A83" s="20" t="s">
        <v>258</v>
      </c>
      <c r="B83" s="21" t="s">
        <v>259</v>
      </c>
      <c r="C83" s="22">
        <v>2258201.6000000001</v>
      </c>
      <c r="D83" s="22">
        <v>766312.8</v>
      </c>
      <c r="E83" s="22">
        <f t="shared" si="2"/>
        <v>33.934649590187163</v>
      </c>
      <c r="F83" s="22">
        <v>945451.2</v>
      </c>
      <c r="G83" s="22">
        <f t="shared" si="3"/>
        <v>81.052602186130812</v>
      </c>
      <c r="H83" s="35"/>
      <c r="I83" s="35"/>
      <c r="J83" s="35"/>
      <c r="K83" s="36"/>
    </row>
    <row r="84" spans="1:11" s="19" customFormat="1" ht="47.25" x14ac:dyDescent="0.2">
      <c r="A84" s="25" t="s">
        <v>260</v>
      </c>
      <c r="B84" s="26" t="s">
        <v>261</v>
      </c>
      <c r="C84" s="42"/>
      <c r="D84" s="42"/>
      <c r="E84" s="42"/>
      <c r="F84" s="16"/>
      <c r="G84" s="42"/>
      <c r="H84" s="37"/>
      <c r="I84" s="37"/>
      <c r="J84" s="37"/>
      <c r="K84" s="38"/>
    </row>
    <row r="85" spans="1:11" ht="50.25" customHeight="1" x14ac:dyDescent="0.2">
      <c r="A85" s="20" t="s">
        <v>262</v>
      </c>
      <c r="B85" s="21" t="s">
        <v>263</v>
      </c>
      <c r="C85" s="43"/>
      <c r="D85" s="43"/>
      <c r="E85" s="43"/>
      <c r="F85" s="22"/>
      <c r="G85" s="43"/>
      <c r="H85" s="35"/>
      <c r="I85" s="35"/>
      <c r="J85" s="35"/>
      <c r="K85" s="36"/>
    </row>
    <row r="86" spans="1:11" ht="15.75" x14ac:dyDescent="0.2">
      <c r="A86" s="20" t="s">
        <v>264</v>
      </c>
      <c r="B86" s="21" t="s">
        <v>265</v>
      </c>
      <c r="C86" s="43"/>
      <c r="D86" s="43"/>
      <c r="E86" s="43"/>
      <c r="F86" s="22"/>
      <c r="G86" s="43"/>
      <c r="H86" s="35"/>
      <c r="I86" s="35"/>
      <c r="J86" s="35"/>
      <c r="K86" s="36"/>
    </row>
    <row r="87" spans="1:11" ht="33" customHeight="1" x14ac:dyDescent="0.2">
      <c r="A87" s="20" t="s">
        <v>266</v>
      </c>
      <c r="B87" s="21" t="s">
        <v>267</v>
      </c>
      <c r="C87" s="43"/>
      <c r="D87" s="43"/>
      <c r="E87" s="43"/>
      <c r="F87" s="22"/>
      <c r="G87" s="43"/>
      <c r="H87" s="35"/>
      <c r="I87" s="35"/>
      <c r="J87" s="35"/>
      <c r="K87" s="36"/>
    </row>
    <row r="88" spans="1:11" s="19" customFormat="1" ht="19.5" customHeight="1" x14ac:dyDescent="0.25">
      <c r="A88" s="50" t="s">
        <v>268</v>
      </c>
      <c r="B88" s="51"/>
      <c r="C88" s="52">
        <f>SUM(C7+C17+C20+C26+C37+C43+C48+C56+C59+C67+C73+C78+C82+C84)</f>
        <v>180765940.59999999</v>
      </c>
      <c r="D88" s="52">
        <f>SUM(D7+D17+D20+D26+D37+D43+D48+D56+D59+D67+D73+D78+D82+D84)</f>
        <v>78538850</v>
      </c>
      <c r="E88" s="16">
        <f>SUM(D88/C88*100)</f>
        <v>43.447814195148219</v>
      </c>
      <c r="F88" s="52">
        <f>SUM(F7+F17+F20+F26+F37+F43+F48+F56+F59+F67+F73+F78+F82+F84)</f>
        <v>69509611.899999991</v>
      </c>
      <c r="G88" s="16">
        <f>SUM(D88/F88*100)</f>
        <v>112.98991298209219</v>
      </c>
      <c r="H88" s="37"/>
      <c r="I88" s="37"/>
      <c r="J88" s="37"/>
      <c r="K88" s="38"/>
    </row>
    <row r="89" spans="1:11" ht="20.25" customHeight="1" x14ac:dyDescent="0.2">
      <c r="H89" s="35"/>
      <c r="I89" s="35"/>
      <c r="J89" s="35"/>
      <c r="K89" s="36"/>
    </row>
    <row r="90" spans="1:11" ht="36.75" customHeight="1" x14ac:dyDescent="0.2">
      <c r="A90" s="55"/>
      <c r="B90" s="55"/>
      <c r="C90" s="55"/>
      <c r="D90" s="55"/>
      <c r="E90" s="55"/>
      <c r="F90" s="55"/>
      <c r="G90" s="55"/>
      <c r="H90" s="35"/>
      <c r="I90" s="35"/>
      <c r="J90" s="35"/>
      <c r="K90" s="36"/>
    </row>
    <row r="91" spans="1:11" ht="16.5" customHeight="1" x14ac:dyDescent="0.2">
      <c r="H91" s="35"/>
      <c r="I91" s="35"/>
      <c r="J91" s="35"/>
      <c r="K91" s="36"/>
    </row>
    <row r="92" spans="1:11" ht="20.25" customHeight="1" x14ac:dyDescent="0.2">
      <c r="A92" s="55"/>
      <c r="B92" s="55"/>
      <c r="C92" s="55"/>
      <c r="D92" s="55"/>
      <c r="E92" s="55"/>
      <c r="F92" s="55"/>
      <c r="G92" s="55"/>
      <c r="H92" s="35"/>
      <c r="I92" s="35"/>
      <c r="J92" s="35"/>
      <c r="K92" s="36"/>
    </row>
    <row r="93" spans="1:11" x14ac:dyDescent="0.2">
      <c r="H93" s="35"/>
      <c r="I93" s="35"/>
      <c r="J93" s="35"/>
      <c r="K93" s="35"/>
    </row>
    <row r="94" spans="1:11" x14ac:dyDescent="0.2">
      <c r="H94" s="35"/>
      <c r="I94" s="35"/>
      <c r="J94" s="35"/>
      <c r="K94" s="35"/>
    </row>
    <row r="95" spans="1:11" x14ac:dyDescent="0.2">
      <c r="H95" s="35"/>
      <c r="I95" s="35"/>
      <c r="J95" s="35"/>
      <c r="K95" s="35"/>
    </row>
  </sheetData>
  <mergeCells count="12">
    <mergeCell ref="I4:O6"/>
    <mergeCell ref="I7:O9"/>
    <mergeCell ref="I52:O54"/>
    <mergeCell ref="A88:B88"/>
    <mergeCell ref="A90:G90"/>
    <mergeCell ref="A92:G92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5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revision>1</cp:revision>
  <cp:lastPrinted>2022-07-29T11:24:55Z</cp:lastPrinted>
  <dcterms:created xsi:type="dcterms:W3CDTF">2015-12-04T12:59:35Z</dcterms:created>
  <dcterms:modified xsi:type="dcterms:W3CDTF">2022-07-29T12:30:14Z</dcterms:modified>
</cp:coreProperties>
</file>