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'!$A$1:$P$43</definedName>
    <definedName name="_xlnm.Print_Area" localSheetId="1">РАСХОДЫ!$A$1:$P$86</definedName>
  </definedNames>
  <calcPr calcId="145621"/>
</workbook>
</file>

<file path=xl/calcChain.xml><?xml version="1.0" encoding="utf-8"?>
<calcChain xmlns="http://schemas.openxmlformats.org/spreadsheetml/2006/main">
  <c r="P16" i="2" l="1"/>
  <c r="N7" i="2"/>
  <c r="P7" i="2"/>
  <c r="P55" i="2"/>
  <c r="P61" i="2"/>
  <c r="P60" i="2"/>
  <c r="P59" i="2"/>
  <c r="P58" i="2"/>
  <c r="P64" i="2"/>
  <c r="P69" i="2"/>
  <c r="P68" i="2"/>
  <c r="P70" i="2"/>
  <c r="P73" i="2"/>
  <c r="P79" i="2"/>
  <c r="P81" i="2"/>
  <c r="P85" i="2"/>
  <c r="P13" i="2"/>
  <c r="P11" i="2"/>
  <c r="P80" i="2"/>
  <c r="P53" i="2"/>
  <c r="P52" i="2"/>
  <c r="P51" i="2"/>
  <c r="P50" i="2"/>
  <c r="P48" i="2"/>
  <c r="P47" i="2"/>
  <c r="P37" i="2"/>
  <c r="P40" i="2"/>
  <c r="P35" i="2"/>
  <c r="P34" i="2"/>
  <c r="P32" i="2"/>
  <c r="P31" i="2"/>
  <c r="P29" i="2"/>
  <c r="P23" i="2" l="1"/>
  <c r="P21" i="2"/>
  <c r="M7" i="2"/>
  <c r="M17" i="2"/>
  <c r="O17" i="2"/>
  <c r="M20" i="2"/>
  <c r="N20" i="2"/>
  <c r="M25" i="2"/>
  <c r="N25" i="2"/>
  <c r="M36" i="2"/>
  <c r="N36" i="2"/>
  <c r="M41" i="2"/>
  <c r="O41" i="2"/>
  <c r="M46" i="2"/>
  <c r="N46" i="2"/>
  <c r="M54" i="2"/>
  <c r="N54" i="2"/>
  <c r="M57" i="2"/>
  <c r="N57" i="2"/>
  <c r="M65" i="2"/>
  <c r="N65" i="2"/>
  <c r="L71" i="2"/>
  <c r="M71" i="2"/>
  <c r="N71" i="2"/>
  <c r="M76" i="2"/>
  <c r="N76" i="2"/>
  <c r="M80" i="2"/>
  <c r="N80" i="2"/>
  <c r="M82" i="2"/>
  <c r="N82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36" i="2" s="1"/>
  <c r="O42" i="2"/>
  <c r="O43" i="2"/>
  <c r="O44" i="2"/>
  <c r="O45" i="2"/>
  <c r="O47" i="2"/>
  <c r="O48" i="2"/>
  <c r="O49" i="2"/>
  <c r="O50" i="2"/>
  <c r="O51" i="2"/>
  <c r="O52" i="2"/>
  <c r="O53" i="2"/>
  <c r="O55" i="2"/>
  <c r="O54" i="2" s="1"/>
  <c r="O56" i="2"/>
  <c r="O58" i="2"/>
  <c r="O59" i="2"/>
  <c r="O60" i="2"/>
  <c r="O61" i="2"/>
  <c r="O62" i="2"/>
  <c r="O63" i="2"/>
  <c r="O64" i="2"/>
  <c r="O57" i="2" s="1"/>
  <c r="O66" i="2"/>
  <c r="O67" i="2"/>
  <c r="O68" i="2"/>
  <c r="O65" i="2" s="1"/>
  <c r="O69" i="2"/>
  <c r="O70" i="2"/>
  <c r="O72" i="2"/>
  <c r="O73" i="2"/>
  <c r="O71" i="2" s="1"/>
  <c r="O74" i="2"/>
  <c r="O75" i="2"/>
  <c r="O77" i="2"/>
  <c r="O78" i="2"/>
  <c r="O79" i="2"/>
  <c r="O76" i="2" s="1"/>
  <c r="O81" i="2"/>
  <c r="O80" i="2" s="1"/>
  <c r="O83" i="2"/>
  <c r="O84" i="2"/>
  <c r="O85" i="2"/>
  <c r="O82" i="2" s="1"/>
  <c r="O8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P37" i="1"/>
  <c r="P35" i="1"/>
  <c r="O35" i="1"/>
  <c r="O36" i="1"/>
  <c r="O37" i="1"/>
  <c r="O39" i="1"/>
  <c r="O41" i="1"/>
  <c r="O42" i="1"/>
  <c r="O34" i="1"/>
  <c r="O24" i="1"/>
  <c r="O25" i="1"/>
  <c r="O26" i="1"/>
  <c r="O27" i="1"/>
  <c r="O29" i="1"/>
  <c r="O30" i="1"/>
  <c r="O31" i="1"/>
  <c r="O23" i="1"/>
  <c r="O22" i="1"/>
  <c r="O21" i="1"/>
  <c r="O19" i="1"/>
  <c r="O17" i="1"/>
  <c r="O15" i="1"/>
  <c r="O14" i="1"/>
  <c r="O12" i="1"/>
  <c r="O10" i="1"/>
  <c r="O9" i="1"/>
  <c r="M35" i="1"/>
  <c r="M36" i="1"/>
  <c r="M37" i="1"/>
  <c r="M33" i="1" s="1"/>
  <c r="M32" i="1" s="1"/>
  <c r="M39" i="1"/>
  <c r="M41" i="1"/>
  <c r="M42" i="1"/>
  <c r="M34" i="1"/>
  <c r="N33" i="1"/>
  <c r="N32" i="1" s="1"/>
  <c r="N43" i="1" s="1"/>
  <c r="M24" i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L7" i="1"/>
  <c r="N7" i="1"/>
  <c r="O46" i="2" l="1"/>
  <c r="O25" i="2"/>
  <c r="O20" i="2"/>
  <c r="M86" i="2"/>
  <c r="N86" i="2"/>
  <c r="M7" i="1"/>
  <c r="M43" i="1" s="1"/>
  <c r="P75" i="2"/>
  <c r="P72" i="2"/>
  <c r="P67" i="2"/>
  <c r="L65" i="2"/>
  <c r="L57" i="2"/>
  <c r="L46" i="2"/>
  <c r="P49" i="2"/>
  <c r="L36" i="2"/>
  <c r="P28" i="2"/>
  <c r="P26" i="2"/>
  <c r="P14" i="2"/>
  <c r="P10" i="2"/>
  <c r="L7" i="2"/>
  <c r="K82" i="2"/>
  <c r="L82" i="2"/>
  <c r="K80" i="2"/>
  <c r="K76" i="2"/>
  <c r="K65" i="2"/>
  <c r="K71" i="2"/>
  <c r="K57" i="2"/>
  <c r="K54" i="2"/>
  <c r="L54" i="2"/>
  <c r="K46" i="2"/>
  <c r="K41" i="2"/>
  <c r="K36" i="2"/>
  <c r="K25" i="2"/>
  <c r="K20" i="2"/>
  <c r="K1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2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P42" i="1"/>
  <c r="P41" i="1"/>
  <c r="K24" i="1"/>
  <c r="K25" i="1"/>
  <c r="K26" i="1"/>
  <c r="K27" i="1"/>
  <c r="K29" i="1"/>
  <c r="K30" i="1"/>
  <c r="K31" i="1"/>
  <c r="K23" i="1"/>
  <c r="K22" i="1"/>
  <c r="K21" i="1"/>
  <c r="K20" i="1" s="1"/>
  <c r="K19" i="1"/>
  <c r="K17" i="1"/>
  <c r="K15" i="1"/>
  <c r="K14" i="1"/>
  <c r="K12" i="1"/>
  <c r="K11" i="1" s="1"/>
  <c r="K10" i="1"/>
  <c r="K9" i="1"/>
  <c r="K35" i="1"/>
  <c r="K36" i="1"/>
  <c r="K37" i="1"/>
  <c r="K39" i="1"/>
  <c r="K41" i="1"/>
  <c r="K34" i="1"/>
  <c r="P71" i="2" l="1"/>
  <c r="L25" i="2"/>
  <c r="L86" i="2" s="1"/>
  <c r="O7" i="2"/>
  <c r="K7" i="2"/>
  <c r="K86" i="2" s="1"/>
  <c r="L33" i="1"/>
  <c r="L32" i="1" s="1"/>
  <c r="L43" i="1" s="1"/>
  <c r="K16" i="1"/>
  <c r="K13" i="1"/>
  <c r="K8" i="1"/>
  <c r="K7" i="1" s="1"/>
  <c r="K33" i="1"/>
  <c r="K32" i="1" s="1"/>
  <c r="P41" i="2"/>
  <c r="P54" i="2"/>
  <c r="P63" i="2"/>
  <c r="P74" i="2"/>
  <c r="J46" i="2"/>
  <c r="P43" i="2"/>
  <c r="J25" i="2"/>
  <c r="P12" i="2"/>
  <c r="P22" i="2"/>
  <c r="I82" i="2"/>
  <c r="I80" i="2"/>
  <c r="I76" i="2"/>
  <c r="I71" i="2"/>
  <c r="J71" i="2"/>
  <c r="I65" i="2"/>
  <c r="J65" i="2"/>
  <c r="I57" i="2"/>
  <c r="I54" i="2"/>
  <c r="J54" i="2"/>
  <c r="I46" i="2"/>
  <c r="I41" i="2"/>
  <c r="J41" i="2"/>
  <c r="I36" i="2"/>
  <c r="J36" i="2"/>
  <c r="I25" i="2"/>
  <c r="I20" i="2"/>
  <c r="I17" i="2"/>
  <c r="I9" i="2"/>
  <c r="I10" i="2"/>
  <c r="I11" i="2"/>
  <c r="I12" i="2"/>
  <c r="I13" i="2"/>
  <c r="I14" i="2"/>
  <c r="I15" i="2"/>
  <c r="I16" i="2"/>
  <c r="I7" i="2" s="1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J7" i="2"/>
  <c r="J33" i="1"/>
  <c r="I35" i="1"/>
  <c r="I33" i="1" s="1"/>
  <c r="I32" i="1" s="1"/>
  <c r="I36" i="1"/>
  <c r="I37" i="1"/>
  <c r="I39" i="1"/>
  <c r="I41" i="1"/>
  <c r="I34" i="1"/>
  <c r="I24" i="1"/>
  <c r="I25" i="1"/>
  <c r="I26" i="1"/>
  <c r="I27" i="1"/>
  <c r="I29" i="1"/>
  <c r="I30" i="1"/>
  <c r="I31" i="1"/>
  <c r="I23" i="1"/>
  <c r="I22" i="1"/>
  <c r="I20" i="1" s="1"/>
  <c r="I21" i="1"/>
  <c r="I19" i="1"/>
  <c r="I17" i="1"/>
  <c r="I16" i="1"/>
  <c r="I15" i="1"/>
  <c r="I14" i="1"/>
  <c r="I13" i="1"/>
  <c r="I12" i="1"/>
  <c r="I11" i="1"/>
  <c r="I10" i="1"/>
  <c r="I8" i="1" s="1"/>
  <c r="I9" i="1"/>
  <c r="I86" i="2" l="1"/>
  <c r="K43" i="1"/>
  <c r="J57" i="2"/>
  <c r="J20" i="2"/>
  <c r="J32" i="1"/>
  <c r="J43" i="1" s="1"/>
  <c r="I7" i="1"/>
  <c r="I43" i="1" s="1"/>
  <c r="P33" i="2"/>
  <c r="H7" i="2"/>
  <c r="G17" i="2"/>
  <c r="G20" i="2"/>
  <c r="H20" i="2"/>
  <c r="G25" i="2"/>
  <c r="H25" i="2"/>
  <c r="G36" i="2"/>
  <c r="H36" i="2"/>
  <c r="G41" i="2"/>
  <c r="G46" i="2"/>
  <c r="H46" i="2"/>
  <c r="G54" i="2"/>
  <c r="H54" i="2"/>
  <c r="G57" i="2"/>
  <c r="H57" i="2"/>
  <c r="G65" i="2"/>
  <c r="H65" i="2"/>
  <c r="G71" i="2"/>
  <c r="H71" i="2"/>
  <c r="G76" i="2"/>
  <c r="G80" i="2"/>
  <c r="G82" i="2"/>
  <c r="H82" i="2"/>
  <c r="G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P39" i="1"/>
  <c r="P33" i="1"/>
  <c r="H33" i="1"/>
  <c r="H32" i="1" s="1"/>
  <c r="H43" i="1" s="1"/>
  <c r="G7" i="1"/>
  <c r="G32" i="1"/>
  <c r="G35" i="1"/>
  <c r="G36" i="1"/>
  <c r="G37" i="1"/>
  <c r="G39" i="1"/>
  <c r="G34" i="1"/>
  <c r="G33" i="1"/>
  <c r="G24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10" i="1"/>
  <c r="G9" i="1"/>
  <c r="G8" i="1"/>
  <c r="J86" i="2" l="1"/>
  <c r="G43" i="1"/>
  <c r="G86" i="2"/>
  <c r="H86" i="2"/>
  <c r="P84" i="2"/>
  <c r="P30" i="2"/>
  <c r="E80" i="2"/>
  <c r="E82" i="2"/>
  <c r="F82" i="2"/>
  <c r="E76" i="2"/>
  <c r="F76" i="2"/>
  <c r="E71" i="2"/>
  <c r="F71" i="2"/>
  <c r="E65" i="2"/>
  <c r="E57" i="2"/>
  <c r="F57" i="2"/>
  <c r="E54" i="2"/>
  <c r="E46" i="2"/>
  <c r="E41" i="2"/>
  <c r="E36" i="2"/>
  <c r="F36" i="2"/>
  <c r="E25" i="2"/>
  <c r="F25" i="2"/>
  <c r="E20" i="2"/>
  <c r="F20" i="2"/>
  <c r="E17" i="2"/>
  <c r="E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P36" i="1"/>
  <c r="E35" i="1"/>
  <c r="E36" i="1"/>
  <c r="E37" i="1"/>
  <c r="E33" i="1" s="1"/>
  <c r="E32" i="1" s="1"/>
  <c r="E34" i="1"/>
  <c r="F33" i="1"/>
  <c r="F32" i="1" s="1"/>
  <c r="F43" i="1" s="1"/>
  <c r="E24" i="1"/>
  <c r="E25" i="1"/>
  <c r="E26" i="1"/>
  <c r="E27" i="1"/>
  <c r="E29" i="1"/>
  <c r="E30" i="1"/>
  <c r="E31" i="1"/>
  <c r="E23" i="1"/>
  <c r="E22" i="1"/>
  <c r="E21" i="1"/>
  <c r="E20" i="1"/>
  <c r="E19" i="1"/>
  <c r="E17" i="1"/>
  <c r="E16" i="1" s="1"/>
  <c r="E7" i="1" s="1"/>
  <c r="E15" i="1"/>
  <c r="E14" i="1"/>
  <c r="E13" i="1"/>
  <c r="E12" i="1"/>
  <c r="E11" i="1" s="1"/>
  <c r="E8" i="1"/>
  <c r="E10" i="1"/>
  <c r="E9" i="1"/>
  <c r="O86" i="2" l="1"/>
  <c r="E86" i="2"/>
  <c r="F65" i="2"/>
  <c r="F46" i="2"/>
  <c r="O33" i="1"/>
  <c r="E43" i="1"/>
  <c r="P83" i="2"/>
  <c r="P77" i="2"/>
  <c r="P76" i="2" s="1"/>
  <c r="D65" i="2"/>
  <c r="P38" i="2"/>
  <c r="C36" i="2"/>
  <c r="P82" i="2"/>
  <c r="D76" i="2"/>
  <c r="D71" i="2"/>
  <c r="P57" i="2"/>
  <c r="D54" i="2"/>
  <c r="P46" i="2"/>
  <c r="D36" i="2"/>
  <c r="P36" i="2"/>
  <c r="D20" i="2"/>
  <c r="P20" i="2"/>
  <c r="D7" i="2"/>
  <c r="P86" i="2"/>
  <c r="P34" i="1"/>
  <c r="P27" i="1"/>
  <c r="D7" i="1"/>
  <c r="D8" i="1"/>
  <c r="P10" i="1"/>
  <c r="P9" i="1"/>
  <c r="P25" i="2" l="1"/>
  <c r="D82" i="2"/>
  <c r="P65" i="2"/>
  <c r="D46" i="2"/>
  <c r="D25" i="2"/>
  <c r="P8" i="1" l="1"/>
  <c r="P32" i="1" l="1"/>
  <c r="P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P43" i="1"/>
  <c r="D33" i="1"/>
  <c r="D32" i="1" s="1"/>
  <c r="D43" i="1" s="1"/>
  <c r="C33" i="1"/>
  <c r="C32" i="1" s="1"/>
  <c r="C20" i="1"/>
  <c r="C16" i="1"/>
  <c r="C7" i="1" s="1"/>
  <c r="C13" i="1"/>
  <c r="C11" i="1"/>
  <c r="C8" i="1"/>
  <c r="C86" i="2" l="1"/>
  <c r="D86" i="2"/>
  <c r="C43" i="1"/>
  <c r="O32" i="1" l="1"/>
  <c r="O13" i="1"/>
  <c r="O11" i="1"/>
  <c r="O8" i="1"/>
  <c r="O16" i="1" l="1"/>
  <c r="O7" i="1" s="1"/>
  <c r="O20" i="1"/>
  <c r="O43" i="1" l="1"/>
  <c r="F7" i="2"/>
  <c r="F86" i="2" s="1"/>
</calcChain>
</file>

<file path=xl/sharedStrings.xml><?xml version="1.0" encoding="utf-8"?>
<sst xmlns="http://schemas.openxmlformats.org/spreadsheetml/2006/main" count="282" uniqueCount="252">
  <si>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</si>
  <si>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</si>
  <si>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</si>
  <si>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</si>
  <si>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</si>
  <si>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</si>
  <si>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</si>
  <si>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</si>
  <si>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</si>
  <si>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</si>
  <si>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</si>
  <si>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</si>
  <si>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</si>
  <si>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</si>
  <si>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</si>
  <si>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</si>
  <si>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</si>
  <si>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</si>
  <si>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</si>
  <si>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</si>
  <si>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</si>
  <si>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</si>
  <si>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</si>
  <si>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</si>
  <si>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</si>
  <si>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</si>
  <si>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</si>
  <si>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</si>
  <si>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</si>
  <si>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</si>
  <si>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</si>
  <si>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</si>
  <si>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</si>
  <si>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</si>
  <si>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</si>
  <si>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</si>
  <si>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</si>
  <si>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</si>
  <si>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</si>
  <si>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</si>
  <si>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</si>
  <si>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</si>
  <si>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</si>
  <si>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</si>
  <si>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</si>
  <si>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</si>
  <si>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</si>
  <si>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</si>
  <si>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</si>
  <si>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</si>
  <si>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</si>
  <si>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</si>
  <si>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</si>
  <si>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</si>
  <si>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</si>
  <si>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</si>
  <si>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</si>
  <si>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</si>
  <si>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</si>
  <si>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</si>
  <si>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</si>
  <si>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</si>
  <si>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</si>
  <si>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</si>
  <si>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</si>
  <si>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</si>
  <si>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</si>
  <si>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</si>
  <si>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</si>
  <si>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</si>
  <si>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</si>
  <si>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</si>
  <si>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</si>
  <si>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</si>
  <si>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</si>
  <si>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</si>
  <si>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</si>
  <si>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</si>
  <si>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</si>
  <si>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</si>
  <si>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</si>
  <si>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</si>
  <si>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</si>
  <si>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</si>
  <si>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</si>
  <si>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</si>
  <si>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</si>
  <si>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</si>
  <si>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</si>
  <si>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</si>
  <si>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</si>
  <si>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</si>
  <si>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</si>
  <si>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</si>
  <si>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</si>
  <si>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</si>
  <si>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</si>
  <si>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</si>
  <si>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</si>
  <si>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</si>
  <si>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</si>
  <si>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</si>
  <si>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</si>
  <si>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</si>
  <si>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</si>
  <si>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</si>
  <si>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</si>
  <si>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</si>
  <si>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</si>
  <si>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</si>
  <si>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</si>
  <si>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</si>
  <si>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</si>
  <si>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</si>
  <si>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</si>
  <si>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</si>
  <si>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</si>
  <si>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</si>
  <si>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</si>
  <si>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</si>
  <si>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</si>
  <si>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</si>
  <si>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</si>
  <si>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</si>
  <si>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</si>
  <si>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</si>
  <si>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</si>
  <si>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</si>
  <si>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</si>
  <si>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</si>
  <si>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</si>
  <si>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</si>
  <si>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</si>
  <si>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</si>
  <si>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</si>
  <si>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</si>
  <si>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</si>
  <si>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</si>
  <si>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</si>
  <si>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</si>
  <si>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</si>
  <si>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</si>
  <si>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</si>
  <si>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</si>
  <si>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</si>
  <si>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</si>
  <si>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</si>
  <si>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</si>
  <si>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</si>
  <si>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</si>
  <si>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</si>
  <si>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</si>
  <si>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</si>
  <si>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</si>
  <si>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</si>
  <si>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</si>
  <si>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</si>
  <si>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</si>
  <si>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</si>
  <si>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</si>
  <si>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</si>
  <si>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</si>
  <si>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</si>
  <si>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</si>
  <si>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</si>
  <si>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</si>
  <si>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</si>
  <si>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</si>
  <si>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</si>
  <si>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</si>
  <si>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</si>
  <si>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</si>
  <si>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</si>
  <si>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</si>
  <si>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</si>
  <si>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</si>
  <si>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</si>
  <si>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</si>
  <si>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</si>
  <si>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</si>
  <si>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</si>
  <si>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</si>
  <si>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</si>
  <si>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</si>
  <si>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</si>
  <si>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</si>
  <si>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</si>
  <si>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</si>
  <si>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</si>
  <si>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</si>
  <si>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</si>
  <si>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</si>
  <si>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</si>
  <si>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</si>
  <si>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</si>
  <si>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</si>
  <si>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</si>
  <si>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</si>
  <si>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</si>
  <si>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</si>
  <si>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</si>
  <si>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</si>
  <si>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</si>
  <si>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</si>
  <si>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</si>
  <si>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</si>
  <si>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</si>
  <si>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</si>
  <si>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</si>
  <si>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</si>
  <si>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</si>
  <si>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</si>
  <si>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</si>
  <si>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</si>
  <si>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</si>
  <si>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</si>
  <si>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</si>
  <si>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</si>
  <si>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</si>
  <si>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</si>
  <si>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</si>
  <si>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</si>
  <si>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</si>
  <si>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</si>
  <si>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</si>
  <si>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</si>
  <si>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</si>
  <si>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</si>
  <si>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</si>
  <si>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</si>
  <si>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</si>
  <si>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</si>
  <si>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</si>
  <si>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</si>
  <si>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</si>
  <si>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</si>
  <si>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</si>
  <si>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</si>
  <si>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</si>
  <si>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</si>
  <si>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</si>
  <si>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</si>
  <si>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</si>
  <si>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</si>
  <si>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</si>
  <si>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</si>
  <si>
    <t>утвержденные значения</t>
  </si>
  <si>
    <t>1-ЗСО от 27.01.2022</t>
  </si>
  <si>
    <t>16-ЗСО от 01.03.2022</t>
  </si>
  <si>
    <t>37-ЗСО от 28.03.2022</t>
  </si>
  <si>
    <t>47-ЗСО от 21.04.2022</t>
  </si>
  <si>
    <t>69-ЗСО от 26.05.2022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</si>
</sst>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1">
      <alignment horizontal="right"/>
    </xf>
    <xf numFmtId="0" fontId="12" fillId="0" borderId="12" applyNumberFormat="0">
      <alignment horizontal="right" vertical="top"/>
    </xf>
  </cellStyleXfs>
  <cellXfs count="98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 vertical="center" wrapText="1" shrinkToFit="1"/>
    </xf>
    <xf numFmtId="164" fontId="2" fillId="5" borderId="12" xfId="0" applyNumberFormat="1" applyFont="1" applyFill="1" applyBorder="1" applyAlignment="1">
      <alignment horizontal="center" vertical="center" wrapText="1" shrinkToFit="1"/>
    </xf>
    <xf numFmtId="164" fontId="2" fillId="6" borderId="13" xfId="0" applyNumberFormat="1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vertical="center" wrapText="1"/>
    </xf>
    <xf numFmtId="164" fontId="5" fillId="2" borderId="12" xfId="0" applyNumberFormat="1" applyFont="1" applyFill="1" applyBorder="1" applyAlignment="1">
      <alignment horizontal="center" vertical="center" wrapText="1" shrinkToFit="1"/>
    </xf>
    <xf numFmtId="164" fontId="5" fillId="5" borderId="12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164" fontId="5" fillId="6" borderId="13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 shrinkToFit="1"/>
    </xf>
    <xf numFmtId="164" fontId="2" fillId="5" borderId="15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49" fontId="8" fillId="2" borderId="11" xfId="0" applyNumberFormat="1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wrapText="1"/>
    </xf>
    <xf numFmtId="164" fontId="2" fillId="5" borderId="18" xfId="0" applyNumberFormat="1" applyFont="1" applyFill="1" applyBorder="1" applyAlignment="1">
      <alignment horizontal="center" vertical="center" wrapText="1" shrinkToFit="1"/>
    </xf>
    <xf numFmtId="164" fontId="2" fillId="2" borderId="18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2" xfId="1" applyNumberFormat="1" applyFont="1" applyFill="1" applyBorder="1" applyAlignment="1" applyProtection="1">
      <alignment wrapText="1"/>
      <protection hidden="1"/>
    </xf>
    <xf numFmtId="49" fontId="4" fillId="3" borderId="11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2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9" fillId="0" borderId="0" xfId="0" applyFont="1"/>
    <xf numFmtId="164" fontId="2" fillId="0" borderId="12" xfId="0" applyNumberFormat="1" applyFont="1" applyFill="1" applyBorder="1" applyAlignment="1">
      <alignment horizontal="center" vertical="center" wrapText="1" shrinkToFit="1"/>
    </xf>
    <xf numFmtId="164" fontId="5" fillId="0" borderId="12" xfId="0" applyNumberFormat="1" applyFont="1" applyFill="1" applyBorder="1" applyAlignment="1">
      <alignment horizontal="center" vertical="center" wrapText="1" shrinkToFit="1"/>
    </xf>
    <xf numFmtId="164" fontId="2" fillId="0" borderId="18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4" fontId="3" fillId="3" borderId="13" xfId="0" applyNumberFormat="1" applyFont="1" applyFill="1" applyBorder="1" applyAlignment="1">
      <alignment horizontal="center" vertical="center" wrapText="1" shrinkToFit="1"/>
    </xf>
    <xf numFmtId="164" fontId="3" fillId="3" borderId="27" xfId="0" applyNumberFormat="1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O47" sqref="O47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9.5" style="35" customWidth="1"/>
    <col min="4" max="4" width="21.83203125" style="1" customWidth="1"/>
    <col min="5" max="5" width="24.6640625" style="1" customWidth="1"/>
    <col min="6" max="6" width="21.33203125" style="1" customWidth="1"/>
    <col min="7" max="7" width="24" style="1" customWidth="1"/>
    <col min="8" max="8" width="20.6640625" style="1" customWidth="1"/>
    <col min="9" max="9" width="22" style="1" customWidth="1"/>
    <col min="10" max="10" width="21.1640625" style="1" customWidth="1"/>
    <col min="11" max="11" width="24.33203125" style="1" customWidth="1"/>
    <col min="12" max="14" width="21" style="1" customWidth="1"/>
    <col min="15" max="15" width="32.5" style="1" customWidth="1"/>
    <col min="16" max="16" width="18.33203125" style="1" customWidth="1"/>
    <col min="17" max="17" width="18" style="1" customWidth="1"/>
    <col min="18" max="18" width="16.5" style="1" customWidth="1"/>
    <col min="19" max="19" width="13.1640625" style="1" customWidth="1"/>
    <col min="20" max="20" width="15.83203125" style="1" bestFit="1" customWidth="1"/>
    <col min="21" max="21" width="16" style="1" bestFit="1" customWidth="1"/>
    <col min="22" max="16384" width="9.33203125" style="1"/>
  </cols>
  <sheetData>
    <row r="1" spans="1:17" ht="20.25" customHeight="1" x14ac:dyDescent="0.2">
      <c r="A1" s="74" t="s">
        <v>242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7" ht="14.25" customHeight="1" thickBot="1" x14ac:dyDescent="0.25">
      <c r="B2" s="2"/>
      <c r="C2" s="2"/>
      <c r="P2" s="3" t="s">
        <v>0</v>
      </c>
    </row>
    <row r="3" spans="1:17" ht="40.5" customHeight="1" thickBot="1" x14ac:dyDescent="0.25">
      <c r="A3" s="75" t="s">
        <v>1</v>
      </c>
      <c r="B3" s="75" t="s">
        <v>2</v>
      </c>
      <c r="C3" s="75" t="s">
        <v>238</v>
      </c>
      <c r="D3" s="84" t="s">
        <v>240</v>
      </c>
      <c r="E3" s="85"/>
      <c r="F3" s="85"/>
      <c r="G3" s="85"/>
      <c r="H3" s="85"/>
      <c r="I3" s="85"/>
      <c r="J3" s="85"/>
      <c r="K3" s="85"/>
      <c r="L3" s="85"/>
      <c r="M3" s="85"/>
      <c r="N3" s="86"/>
      <c r="O3" s="79" t="s">
        <v>243</v>
      </c>
      <c r="P3" s="75" t="s">
        <v>3</v>
      </c>
    </row>
    <row r="4" spans="1:17" ht="32.25" customHeight="1" thickBot="1" x14ac:dyDescent="0.25">
      <c r="A4" s="76"/>
      <c r="B4" s="76"/>
      <c r="C4" s="76"/>
      <c r="D4" s="82" t="s">
        <v>239</v>
      </c>
      <c r="E4" s="83"/>
      <c r="F4" s="82" t="s">
        <v>247</v>
      </c>
      <c r="G4" s="83"/>
      <c r="H4" s="82" t="s">
        <v>248</v>
      </c>
      <c r="I4" s="83"/>
      <c r="J4" s="82" t="s">
        <v>249</v>
      </c>
      <c r="K4" s="83"/>
      <c r="L4" s="87" t="s">
        <v>250</v>
      </c>
      <c r="M4" s="88"/>
      <c r="N4" s="94" t="s">
        <v>251</v>
      </c>
      <c r="O4" s="80"/>
      <c r="P4" s="76"/>
    </row>
    <row r="5" spans="1:17" ht="31.5" customHeight="1" thickBot="1" x14ac:dyDescent="0.25">
      <c r="A5" s="77"/>
      <c r="B5" s="77"/>
      <c r="C5" s="78"/>
      <c r="D5" s="69" t="s">
        <v>4</v>
      </c>
      <c r="E5" s="4" t="s">
        <v>246</v>
      </c>
      <c r="F5" s="69" t="s">
        <v>4</v>
      </c>
      <c r="G5" s="4" t="s">
        <v>246</v>
      </c>
      <c r="H5" s="69" t="s">
        <v>4</v>
      </c>
      <c r="I5" s="4" t="s">
        <v>246</v>
      </c>
      <c r="J5" s="69" t="s">
        <v>4</v>
      </c>
      <c r="K5" s="4" t="s">
        <v>246</v>
      </c>
      <c r="L5" s="69" t="s">
        <v>4</v>
      </c>
      <c r="M5" s="4" t="s">
        <v>246</v>
      </c>
      <c r="N5" s="70" t="s">
        <v>4</v>
      </c>
      <c r="O5" s="81"/>
      <c r="P5" s="78"/>
    </row>
    <row r="6" spans="1:17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</row>
    <row r="7" spans="1:17" s="10" customFormat="1" ht="18" customHeight="1" x14ac:dyDescent="0.2">
      <c r="A7" s="6" t="s">
        <v>5</v>
      </c>
      <c r="B7" s="7" t="s">
        <v>6</v>
      </c>
      <c r="C7" s="8">
        <f>SUM(C8,C11,C13,C16,C20,C23,C24,C25,C26,C27,C28,C29,C30,C31)</f>
        <v>80017404.800000027</v>
      </c>
      <c r="D7" s="8">
        <f>SUM(D8,D11,D13,D16,D20,D23,D24,D25,D26,D27,D28,D29,D30,D31)</f>
        <v>779097.90000000072</v>
      </c>
      <c r="E7" s="8">
        <f t="shared" ref="E7:O7" si="0">SUM(E8,E11,E13,E16,E20,E23,E24,E25,E26,E27,E28,E29,E30,E31)</f>
        <v>80796502.700000018</v>
      </c>
      <c r="F7" s="8"/>
      <c r="G7" s="8">
        <f t="shared" si="0"/>
        <v>80796502.700000018</v>
      </c>
      <c r="H7" s="8"/>
      <c r="I7" s="8">
        <f t="shared" si="0"/>
        <v>80796502.700000018</v>
      </c>
      <c r="J7" s="8"/>
      <c r="K7" s="8">
        <f t="shared" si="0"/>
        <v>80796502.700000018</v>
      </c>
      <c r="L7" s="8">
        <f t="shared" si="0"/>
        <v>0</v>
      </c>
      <c r="M7" s="8">
        <f t="shared" si="0"/>
        <v>80796502.700000018</v>
      </c>
      <c r="N7" s="8">
        <f t="shared" si="0"/>
        <v>0</v>
      </c>
      <c r="O7" s="8">
        <f t="shared" si="0"/>
        <v>80796502.700000018</v>
      </c>
      <c r="P7" s="66">
        <f>SUM(P8,P11,P13,P16,P20,P23,P24,P25,P26,P27,P28,P29,P30,P31)</f>
        <v>779097.90000000072</v>
      </c>
      <c r="Q7" s="9"/>
    </row>
    <row r="8" spans="1:17" s="10" customFormat="1" ht="15.75" customHeight="1" x14ac:dyDescent="0.2">
      <c r="A8" s="11" t="s">
        <v>7</v>
      </c>
      <c r="B8" s="12" t="s">
        <v>8</v>
      </c>
      <c r="C8" s="13">
        <f>C9+C10</f>
        <v>51566889</v>
      </c>
      <c r="D8" s="14">
        <f>D9+D10</f>
        <v>780078.30000000075</v>
      </c>
      <c r="E8" s="62">
        <f>E9+E10</f>
        <v>52346967.299999997</v>
      </c>
      <c r="F8" s="14"/>
      <c r="G8" s="62">
        <f>G9+G10</f>
        <v>52346967.299999997</v>
      </c>
      <c r="H8" s="14"/>
      <c r="I8" s="62">
        <f>I9+I10</f>
        <v>52346967.299999997</v>
      </c>
      <c r="J8" s="14"/>
      <c r="K8" s="13">
        <f>K9+K10</f>
        <v>52346967.299999997</v>
      </c>
      <c r="L8" s="14"/>
      <c r="M8" s="62">
        <f>M9+M10</f>
        <v>52346967.299999997</v>
      </c>
      <c r="N8" s="14"/>
      <c r="O8" s="13">
        <f t="shared" ref="O8" si="1">O9+O10</f>
        <v>52346967.299999997</v>
      </c>
      <c r="P8" s="15">
        <f>P9+P10</f>
        <v>780078.30000000075</v>
      </c>
      <c r="Q8" s="9"/>
    </row>
    <row r="9" spans="1:17" s="10" customFormat="1" ht="16.5" customHeight="1" x14ac:dyDescent="0.25">
      <c r="A9" s="11" t="s">
        <v>9</v>
      </c>
      <c r="B9" s="16" t="s">
        <v>10</v>
      </c>
      <c r="C9" s="17">
        <v>22692431.300000001</v>
      </c>
      <c r="D9" s="18">
        <v>785165.80000000075</v>
      </c>
      <c r="E9" s="63">
        <f>C9+D9</f>
        <v>23477597.100000001</v>
      </c>
      <c r="F9" s="18"/>
      <c r="G9" s="63">
        <f>E9+F9</f>
        <v>23477597.100000001</v>
      </c>
      <c r="H9" s="18"/>
      <c r="I9" s="63">
        <f>G9+H9</f>
        <v>23477597.100000001</v>
      </c>
      <c r="J9" s="18"/>
      <c r="K9" s="17">
        <f>I9+J9</f>
        <v>23477597.100000001</v>
      </c>
      <c r="L9" s="18"/>
      <c r="M9" s="63">
        <f>K9+L9</f>
        <v>23477597.100000001</v>
      </c>
      <c r="N9" s="18"/>
      <c r="O9" s="17">
        <f>M9+N9</f>
        <v>23477597.100000001</v>
      </c>
      <c r="P9" s="15">
        <f>D9</f>
        <v>785165.80000000075</v>
      </c>
      <c r="Q9" s="33"/>
    </row>
    <row r="10" spans="1:17" s="10" customFormat="1" ht="15.75" customHeight="1" x14ac:dyDescent="0.2">
      <c r="A10" s="11" t="s">
        <v>11</v>
      </c>
      <c r="B10" s="16" t="s">
        <v>12</v>
      </c>
      <c r="C10" s="17">
        <v>28874457.699999999</v>
      </c>
      <c r="D10" s="18">
        <v>-5087.5</v>
      </c>
      <c r="E10" s="63">
        <f>C10+D10</f>
        <v>28869370.199999999</v>
      </c>
      <c r="F10" s="18"/>
      <c r="G10" s="63">
        <f>E10+F10</f>
        <v>28869370.199999999</v>
      </c>
      <c r="H10" s="18"/>
      <c r="I10" s="63">
        <f>G10+H10</f>
        <v>28869370.199999999</v>
      </c>
      <c r="J10" s="18"/>
      <c r="K10" s="17">
        <f>I10+J10</f>
        <v>28869370.199999999</v>
      </c>
      <c r="L10" s="18"/>
      <c r="M10" s="63">
        <f>K10+L10</f>
        <v>28869370.199999999</v>
      </c>
      <c r="N10" s="18"/>
      <c r="O10" s="17">
        <f>M10+N10</f>
        <v>28869370.199999999</v>
      </c>
      <c r="P10" s="15">
        <f>D10</f>
        <v>-5087.5</v>
      </c>
      <c r="Q10" s="19"/>
    </row>
    <row r="11" spans="1:17" s="10" customFormat="1" ht="38.25" x14ac:dyDescent="0.2">
      <c r="A11" s="11" t="s">
        <v>13</v>
      </c>
      <c r="B11" s="20" t="s">
        <v>14</v>
      </c>
      <c r="C11" s="13">
        <f>C12</f>
        <v>11621013</v>
      </c>
      <c r="D11" s="14"/>
      <c r="E11" s="62">
        <f>E12</f>
        <v>11621013</v>
      </c>
      <c r="F11" s="14"/>
      <c r="G11" s="62">
        <f>G12</f>
        <v>11621013</v>
      </c>
      <c r="H11" s="14"/>
      <c r="I11" s="62">
        <f>I12</f>
        <v>11621013</v>
      </c>
      <c r="J11" s="14"/>
      <c r="K11" s="13">
        <f>K12</f>
        <v>11621013</v>
      </c>
      <c r="L11" s="14"/>
      <c r="M11" s="62">
        <f>M12</f>
        <v>11621013</v>
      </c>
      <c r="N11" s="14"/>
      <c r="O11" s="13">
        <f>O12</f>
        <v>11621013</v>
      </c>
      <c r="P11" s="15"/>
    </row>
    <row r="12" spans="1:17" s="10" customFormat="1" ht="38.25" x14ac:dyDescent="0.2">
      <c r="A12" s="11" t="s">
        <v>15</v>
      </c>
      <c r="B12" s="16" t="s">
        <v>16</v>
      </c>
      <c r="C12" s="17">
        <v>11621013</v>
      </c>
      <c r="D12" s="18"/>
      <c r="E12" s="63">
        <f>C12+D12</f>
        <v>11621013</v>
      </c>
      <c r="F12" s="18"/>
      <c r="G12" s="63">
        <f>E12+F12</f>
        <v>11621013</v>
      </c>
      <c r="H12" s="18"/>
      <c r="I12" s="63">
        <f>G12+H12</f>
        <v>11621013</v>
      </c>
      <c r="J12" s="18"/>
      <c r="K12" s="17">
        <f>I12+J12</f>
        <v>11621013</v>
      </c>
      <c r="L12" s="18"/>
      <c r="M12" s="63">
        <f>K12+L12</f>
        <v>11621013</v>
      </c>
      <c r="N12" s="18"/>
      <c r="O12" s="17">
        <f>M12+N12</f>
        <v>11621013</v>
      </c>
      <c r="P12" s="15"/>
    </row>
    <row r="13" spans="1:17" s="10" customFormat="1" x14ac:dyDescent="0.2">
      <c r="A13" s="11" t="s">
        <v>17</v>
      </c>
      <c r="B13" s="12" t="s">
        <v>18</v>
      </c>
      <c r="C13" s="13">
        <f>C14+C15</f>
        <v>6928623.7999999998</v>
      </c>
      <c r="D13" s="14"/>
      <c r="E13" s="62">
        <f>E14+E15</f>
        <v>6928623.7999999998</v>
      </c>
      <c r="F13" s="14"/>
      <c r="G13" s="62">
        <f>G14+G15</f>
        <v>6928623.7999999998</v>
      </c>
      <c r="H13" s="14"/>
      <c r="I13" s="62">
        <f>I14+I15</f>
        <v>6928623.7999999998</v>
      </c>
      <c r="J13" s="14"/>
      <c r="K13" s="13">
        <f>K14+K15</f>
        <v>6928623.7999999998</v>
      </c>
      <c r="L13" s="14"/>
      <c r="M13" s="62">
        <f>M14+M15</f>
        <v>6928623.7999999998</v>
      </c>
      <c r="N13" s="14"/>
      <c r="O13" s="13">
        <f>O14+O15</f>
        <v>6928623.7999999998</v>
      </c>
      <c r="P13" s="15"/>
    </row>
    <row r="14" spans="1:17" s="10" customFormat="1" ht="30.75" customHeight="1" x14ac:dyDescent="0.2">
      <c r="A14" s="11" t="s">
        <v>19</v>
      </c>
      <c r="B14" s="16" t="s">
        <v>20</v>
      </c>
      <c r="C14" s="17">
        <v>6872433.7999999998</v>
      </c>
      <c r="D14" s="18"/>
      <c r="E14" s="63">
        <f>C14+D14</f>
        <v>6872433.7999999998</v>
      </c>
      <c r="F14" s="18"/>
      <c r="G14" s="63">
        <f>E14+F14</f>
        <v>6872433.7999999998</v>
      </c>
      <c r="H14" s="18"/>
      <c r="I14" s="63">
        <f>G14+H14</f>
        <v>6872433.7999999998</v>
      </c>
      <c r="J14" s="18"/>
      <c r="K14" s="17">
        <f>I14+J14</f>
        <v>6872433.7999999998</v>
      </c>
      <c r="L14" s="18"/>
      <c r="M14" s="63">
        <f>K14+L14</f>
        <v>6872433.7999999998</v>
      </c>
      <c r="N14" s="18"/>
      <c r="O14" s="17">
        <f>M14+N14</f>
        <v>6872433.7999999998</v>
      </c>
      <c r="P14" s="15"/>
    </row>
    <row r="15" spans="1:17" s="10" customFormat="1" ht="20.25" customHeight="1" x14ac:dyDescent="0.2">
      <c r="A15" s="11" t="s">
        <v>21</v>
      </c>
      <c r="B15" s="16" t="s">
        <v>22</v>
      </c>
      <c r="C15" s="17">
        <v>56190</v>
      </c>
      <c r="D15" s="18"/>
      <c r="E15" s="63">
        <f>C15+D15</f>
        <v>56190</v>
      </c>
      <c r="F15" s="18"/>
      <c r="G15" s="63">
        <f>E15+F15</f>
        <v>56190</v>
      </c>
      <c r="H15" s="18"/>
      <c r="I15" s="63">
        <f>G15+H15</f>
        <v>56190</v>
      </c>
      <c r="J15" s="18"/>
      <c r="K15" s="17">
        <f>I15+J15</f>
        <v>56190</v>
      </c>
      <c r="L15" s="18"/>
      <c r="M15" s="63">
        <f>K15+L15</f>
        <v>56190</v>
      </c>
      <c r="N15" s="18"/>
      <c r="O15" s="17">
        <f>M15+N15</f>
        <v>56190</v>
      </c>
      <c r="P15" s="15"/>
    </row>
    <row r="16" spans="1:17" s="10" customFormat="1" ht="18" customHeight="1" x14ac:dyDescent="0.2">
      <c r="A16" s="21" t="s">
        <v>23</v>
      </c>
      <c r="B16" s="12" t="s">
        <v>24</v>
      </c>
      <c r="C16" s="13">
        <f>C17+C18+C19</f>
        <v>8259068.9000000004</v>
      </c>
      <c r="D16" s="14"/>
      <c r="E16" s="62">
        <f>E17+E18+E19</f>
        <v>8259068.9000000004</v>
      </c>
      <c r="F16" s="14"/>
      <c r="G16" s="62">
        <f>G17+G18+G19</f>
        <v>8259068.9000000004</v>
      </c>
      <c r="H16" s="14"/>
      <c r="I16" s="62">
        <f>I17+I18+I19</f>
        <v>8259068.9000000004</v>
      </c>
      <c r="J16" s="14"/>
      <c r="K16" s="13">
        <f>K17+K18+K19</f>
        <v>8259068.9000000004</v>
      </c>
      <c r="L16" s="14"/>
      <c r="M16" s="62">
        <f>M17+M18+M19</f>
        <v>8259068.9000000004</v>
      </c>
      <c r="N16" s="14"/>
      <c r="O16" s="13">
        <f>O17+O18+O19</f>
        <v>8259068.9000000004</v>
      </c>
      <c r="P16" s="15"/>
    </row>
    <row r="17" spans="1:17" s="10" customFormat="1" ht="14.25" customHeight="1" x14ac:dyDescent="0.2">
      <c r="A17" s="11" t="s">
        <v>25</v>
      </c>
      <c r="B17" s="16" t="s">
        <v>26</v>
      </c>
      <c r="C17" s="17">
        <v>8253188.9000000004</v>
      </c>
      <c r="D17" s="18"/>
      <c r="E17" s="63">
        <f>C17+D17</f>
        <v>8253188.9000000004</v>
      </c>
      <c r="F17" s="18"/>
      <c r="G17" s="63">
        <f>E17+F17</f>
        <v>8253188.9000000004</v>
      </c>
      <c r="H17" s="18"/>
      <c r="I17" s="63">
        <f>G17+H17</f>
        <v>8253188.9000000004</v>
      </c>
      <c r="J17" s="18"/>
      <c r="K17" s="17">
        <f>I17+J17</f>
        <v>8253188.9000000004</v>
      </c>
      <c r="L17" s="18"/>
      <c r="M17" s="63">
        <f>K17+L17</f>
        <v>8253188.9000000004</v>
      </c>
      <c r="N17" s="18"/>
      <c r="O17" s="17">
        <f>M17+N17</f>
        <v>8253188.9000000004</v>
      </c>
      <c r="P17" s="15"/>
    </row>
    <row r="18" spans="1:17" s="10" customFormat="1" ht="15.75" customHeight="1" x14ac:dyDescent="0.2">
      <c r="A18" s="11" t="s">
        <v>27</v>
      </c>
      <c r="B18" s="16" t="s">
        <v>28</v>
      </c>
      <c r="C18" s="17"/>
      <c r="D18" s="18"/>
      <c r="E18" s="63"/>
      <c r="F18" s="18"/>
      <c r="G18" s="63"/>
      <c r="H18" s="18"/>
      <c r="I18" s="63"/>
      <c r="J18" s="18"/>
      <c r="K18" s="17"/>
      <c r="L18" s="18"/>
      <c r="M18" s="63"/>
      <c r="N18" s="18"/>
      <c r="O18" s="17"/>
      <c r="P18" s="15"/>
    </row>
    <row r="19" spans="1:17" s="10" customFormat="1" ht="16.5" customHeight="1" x14ac:dyDescent="0.2">
      <c r="A19" s="11" t="s">
        <v>29</v>
      </c>
      <c r="B19" s="16" t="s">
        <v>30</v>
      </c>
      <c r="C19" s="17">
        <v>5880</v>
      </c>
      <c r="D19" s="18"/>
      <c r="E19" s="63">
        <f t="shared" ref="E19" si="2">C19+D19</f>
        <v>5880</v>
      </c>
      <c r="F19" s="18"/>
      <c r="G19" s="63">
        <f t="shared" ref="G19" si="3">E19+F19</f>
        <v>5880</v>
      </c>
      <c r="H19" s="18"/>
      <c r="I19" s="63">
        <f t="shared" ref="I19" si="4">G19+H19</f>
        <v>5880</v>
      </c>
      <c r="J19" s="18"/>
      <c r="K19" s="17">
        <f t="shared" ref="K19" si="5">I19+J19</f>
        <v>5880</v>
      </c>
      <c r="L19" s="18"/>
      <c r="M19" s="63">
        <f t="shared" ref="M18:M19" si="6">K19+L19</f>
        <v>5880</v>
      </c>
      <c r="N19" s="18"/>
      <c r="O19" s="17">
        <f t="shared" ref="O18:O19" si="7">M19+N19</f>
        <v>5880</v>
      </c>
      <c r="P19" s="15"/>
    </row>
    <row r="20" spans="1:17" s="10" customFormat="1" ht="25.5" x14ac:dyDescent="0.2">
      <c r="A20" s="21" t="s">
        <v>31</v>
      </c>
      <c r="B20" s="12" t="s">
        <v>32</v>
      </c>
      <c r="C20" s="13">
        <f>C21+C22</f>
        <v>71811</v>
      </c>
      <c r="D20" s="14"/>
      <c r="E20" s="62">
        <f>E21+E22</f>
        <v>71811</v>
      </c>
      <c r="F20" s="14"/>
      <c r="G20" s="62">
        <f>G21+G22</f>
        <v>71811</v>
      </c>
      <c r="H20" s="14"/>
      <c r="I20" s="62">
        <f>I21+I22</f>
        <v>71811</v>
      </c>
      <c r="J20" s="14"/>
      <c r="K20" s="13">
        <f>K21+K22</f>
        <v>71811</v>
      </c>
      <c r="L20" s="14"/>
      <c r="M20" s="62">
        <f>M21+M22</f>
        <v>71811</v>
      </c>
      <c r="N20" s="14"/>
      <c r="O20" s="13">
        <f>O21+O22</f>
        <v>71811</v>
      </c>
      <c r="P20" s="15"/>
    </row>
    <row r="21" spans="1:17" s="10" customFormat="1" ht="18" customHeight="1" x14ac:dyDescent="0.2">
      <c r="A21" s="11" t="s">
        <v>33</v>
      </c>
      <c r="B21" s="16" t="s">
        <v>34</v>
      </c>
      <c r="C21" s="17">
        <v>69651</v>
      </c>
      <c r="D21" s="18"/>
      <c r="E21" s="63">
        <f>C21+D21</f>
        <v>69651</v>
      </c>
      <c r="F21" s="18"/>
      <c r="G21" s="63">
        <f>E21+F21</f>
        <v>69651</v>
      </c>
      <c r="H21" s="18"/>
      <c r="I21" s="63">
        <f>G21+H21</f>
        <v>69651</v>
      </c>
      <c r="J21" s="18"/>
      <c r="K21" s="17">
        <f>I21+J21</f>
        <v>69651</v>
      </c>
      <c r="L21" s="18"/>
      <c r="M21" s="63">
        <f>K21+L21</f>
        <v>69651</v>
      </c>
      <c r="N21" s="18"/>
      <c r="O21" s="17">
        <f>M21+N21</f>
        <v>69651</v>
      </c>
      <c r="P21" s="22"/>
    </row>
    <row r="22" spans="1:17" s="10" customFormat="1" ht="42" customHeight="1" x14ac:dyDescent="0.2">
      <c r="A22" s="11" t="s">
        <v>35</v>
      </c>
      <c r="B22" s="16" t="s">
        <v>36</v>
      </c>
      <c r="C22" s="17">
        <v>2160</v>
      </c>
      <c r="D22" s="18"/>
      <c r="E22" s="63">
        <f>C22+D22</f>
        <v>2160</v>
      </c>
      <c r="F22" s="18"/>
      <c r="G22" s="63">
        <f>E22+F22</f>
        <v>2160</v>
      </c>
      <c r="H22" s="18"/>
      <c r="I22" s="63">
        <f>G22+H22</f>
        <v>2160</v>
      </c>
      <c r="J22" s="18"/>
      <c r="K22" s="17">
        <f>I22+J22</f>
        <v>2160</v>
      </c>
      <c r="L22" s="18"/>
      <c r="M22" s="63">
        <f>K22+L22</f>
        <v>2160</v>
      </c>
      <c r="N22" s="18"/>
      <c r="O22" s="17">
        <f>M22+N22</f>
        <v>2160</v>
      </c>
      <c r="P22" s="22"/>
    </row>
    <row r="23" spans="1:17" s="10" customFormat="1" ht="16.5" customHeight="1" x14ac:dyDescent="0.2">
      <c r="A23" s="11" t="s">
        <v>37</v>
      </c>
      <c r="B23" s="12" t="s">
        <v>38</v>
      </c>
      <c r="C23" s="13">
        <v>326001.2</v>
      </c>
      <c r="D23" s="14"/>
      <c r="E23" s="62">
        <f>C23+D23</f>
        <v>326001.2</v>
      </c>
      <c r="F23" s="14"/>
      <c r="G23" s="62">
        <f>E23+F23</f>
        <v>326001.2</v>
      </c>
      <c r="H23" s="14"/>
      <c r="I23" s="62">
        <f>G23+H23</f>
        <v>326001.2</v>
      </c>
      <c r="J23" s="14"/>
      <c r="K23" s="13">
        <f>I23+J23</f>
        <v>326001.2</v>
      </c>
      <c r="L23" s="14"/>
      <c r="M23" s="62">
        <f>K23+L23</f>
        <v>326001.2</v>
      </c>
      <c r="N23" s="14"/>
      <c r="O23" s="13">
        <f>M23+N23</f>
        <v>326001.2</v>
      </c>
      <c r="P23" s="15"/>
    </row>
    <row r="24" spans="1:17" s="10" customFormat="1" ht="42" customHeight="1" x14ac:dyDescent="0.2">
      <c r="A24" s="11" t="s">
        <v>39</v>
      </c>
      <c r="B24" s="12" t="s">
        <v>40</v>
      </c>
      <c r="C24" s="13">
        <v>1379.2</v>
      </c>
      <c r="D24" s="14"/>
      <c r="E24" s="62">
        <f t="shared" ref="E24:E31" si="8">C24+D24</f>
        <v>1379.2</v>
      </c>
      <c r="F24" s="14"/>
      <c r="G24" s="62">
        <f t="shared" ref="G24:G31" si="9">E24+F24</f>
        <v>1379.2</v>
      </c>
      <c r="H24" s="14"/>
      <c r="I24" s="62">
        <f t="shared" ref="I24:I31" si="10">G24+H24</f>
        <v>1379.2</v>
      </c>
      <c r="J24" s="14"/>
      <c r="K24" s="13">
        <f t="shared" ref="K24:K31" si="11">I24+J24</f>
        <v>1379.2</v>
      </c>
      <c r="L24" s="14"/>
      <c r="M24" s="62">
        <f t="shared" ref="M24:M31" si="12">K24+L24</f>
        <v>1379.2</v>
      </c>
      <c r="N24" s="14"/>
      <c r="O24" s="13">
        <f t="shared" ref="O24:O31" si="13">M24+N24</f>
        <v>1379.2</v>
      </c>
      <c r="P24" s="15"/>
    </row>
    <row r="25" spans="1:17" ht="41.25" customHeight="1" x14ac:dyDescent="0.2">
      <c r="A25" s="11" t="s">
        <v>41</v>
      </c>
      <c r="B25" s="12" t="s">
        <v>42</v>
      </c>
      <c r="C25" s="13">
        <v>95217.9</v>
      </c>
      <c r="D25" s="14"/>
      <c r="E25" s="62">
        <f t="shared" si="8"/>
        <v>95217.9</v>
      </c>
      <c r="F25" s="14"/>
      <c r="G25" s="62">
        <f t="shared" si="9"/>
        <v>95217.9</v>
      </c>
      <c r="H25" s="14"/>
      <c r="I25" s="62">
        <f t="shared" si="10"/>
        <v>95217.9</v>
      </c>
      <c r="J25" s="14"/>
      <c r="K25" s="13">
        <f t="shared" si="11"/>
        <v>95217.9</v>
      </c>
      <c r="L25" s="14"/>
      <c r="M25" s="62">
        <f t="shared" si="12"/>
        <v>95217.9</v>
      </c>
      <c r="N25" s="14"/>
      <c r="O25" s="13">
        <f t="shared" si="13"/>
        <v>95217.9</v>
      </c>
      <c r="P25" s="15"/>
      <c r="Q25" s="19"/>
    </row>
    <row r="26" spans="1:17" ht="30.75" customHeight="1" x14ac:dyDescent="0.2">
      <c r="A26" s="11" t="s">
        <v>43</v>
      </c>
      <c r="B26" s="12" t="s">
        <v>44</v>
      </c>
      <c r="C26" s="13">
        <v>101192.4</v>
      </c>
      <c r="D26" s="14"/>
      <c r="E26" s="62">
        <f t="shared" si="8"/>
        <v>101192.4</v>
      </c>
      <c r="F26" s="14"/>
      <c r="G26" s="62">
        <f t="shared" si="9"/>
        <v>101192.4</v>
      </c>
      <c r="H26" s="14"/>
      <c r="I26" s="62">
        <f t="shared" si="10"/>
        <v>101192.4</v>
      </c>
      <c r="J26" s="14"/>
      <c r="K26" s="13">
        <f t="shared" si="11"/>
        <v>101192.4</v>
      </c>
      <c r="L26" s="14"/>
      <c r="M26" s="62">
        <f t="shared" si="12"/>
        <v>101192.4</v>
      </c>
      <c r="N26" s="14"/>
      <c r="O26" s="13">
        <f t="shared" si="13"/>
        <v>101192.4</v>
      </c>
      <c r="P26" s="15"/>
      <c r="Q26" s="19"/>
    </row>
    <row r="27" spans="1:17" ht="42" customHeight="1" x14ac:dyDescent="0.2">
      <c r="A27" s="11" t="s">
        <v>45</v>
      </c>
      <c r="B27" s="12" t="s">
        <v>46</v>
      </c>
      <c r="C27" s="13">
        <v>220793.7</v>
      </c>
      <c r="D27" s="14">
        <v>-980.40000000002328</v>
      </c>
      <c r="E27" s="62">
        <f t="shared" si="8"/>
        <v>219813.3</v>
      </c>
      <c r="F27" s="14"/>
      <c r="G27" s="62">
        <f t="shared" si="9"/>
        <v>219813.3</v>
      </c>
      <c r="H27" s="14"/>
      <c r="I27" s="62">
        <f t="shared" si="10"/>
        <v>219813.3</v>
      </c>
      <c r="J27" s="14"/>
      <c r="K27" s="13">
        <f t="shared" si="11"/>
        <v>219813.3</v>
      </c>
      <c r="L27" s="14"/>
      <c r="M27" s="62">
        <f t="shared" si="12"/>
        <v>219813.3</v>
      </c>
      <c r="N27" s="14"/>
      <c r="O27" s="13">
        <f t="shared" si="13"/>
        <v>219813.3</v>
      </c>
      <c r="P27" s="15">
        <f>D27</f>
        <v>-980.40000000002328</v>
      </c>
      <c r="Q27" s="19"/>
    </row>
    <row r="28" spans="1:17" ht="28.5" customHeight="1" x14ac:dyDescent="0.2">
      <c r="A28" s="11" t="s">
        <v>47</v>
      </c>
      <c r="B28" s="12" t="s">
        <v>48</v>
      </c>
      <c r="C28" s="13"/>
      <c r="D28" s="14"/>
      <c r="E28" s="62"/>
      <c r="F28" s="14"/>
      <c r="G28" s="62"/>
      <c r="H28" s="14"/>
      <c r="I28" s="62"/>
      <c r="J28" s="14"/>
      <c r="K28" s="13"/>
      <c r="L28" s="14"/>
      <c r="M28" s="62"/>
      <c r="N28" s="14"/>
      <c r="O28" s="13"/>
      <c r="P28" s="15"/>
    </row>
    <row r="29" spans="1:17" ht="15.75" customHeight="1" x14ac:dyDescent="0.2">
      <c r="A29" s="11" t="s">
        <v>49</v>
      </c>
      <c r="B29" s="12" t="s">
        <v>50</v>
      </c>
      <c r="C29" s="13">
        <v>13150</v>
      </c>
      <c r="D29" s="14"/>
      <c r="E29" s="62">
        <f t="shared" si="8"/>
        <v>13150</v>
      </c>
      <c r="F29" s="14"/>
      <c r="G29" s="62">
        <f t="shared" si="9"/>
        <v>13150</v>
      </c>
      <c r="H29" s="14"/>
      <c r="I29" s="62">
        <f t="shared" si="10"/>
        <v>13150</v>
      </c>
      <c r="J29" s="14"/>
      <c r="K29" s="13">
        <f t="shared" si="11"/>
        <v>13150</v>
      </c>
      <c r="L29" s="14"/>
      <c r="M29" s="62">
        <f t="shared" si="12"/>
        <v>13150</v>
      </c>
      <c r="N29" s="14"/>
      <c r="O29" s="13">
        <f t="shared" si="13"/>
        <v>13150</v>
      </c>
      <c r="P29" s="15"/>
    </row>
    <row r="30" spans="1:17" ht="15.75" customHeight="1" x14ac:dyDescent="0.25">
      <c r="A30" s="11" t="s">
        <v>51</v>
      </c>
      <c r="B30" s="12" t="s">
        <v>52</v>
      </c>
      <c r="C30" s="13">
        <v>808264.7</v>
      </c>
      <c r="D30" s="14"/>
      <c r="E30" s="62">
        <f t="shared" si="8"/>
        <v>808264.7</v>
      </c>
      <c r="F30" s="14"/>
      <c r="G30" s="62">
        <f t="shared" si="9"/>
        <v>808264.7</v>
      </c>
      <c r="H30" s="14"/>
      <c r="I30" s="62">
        <f t="shared" si="10"/>
        <v>808264.7</v>
      </c>
      <c r="J30" s="14"/>
      <c r="K30" s="13">
        <f t="shared" si="11"/>
        <v>808264.7</v>
      </c>
      <c r="L30" s="14"/>
      <c r="M30" s="62">
        <f t="shared" si="12"/>
        <v>808264.7</v>
      </c>
      <c r="N30" s="14"/>
      <c r="O30" s="13">
        <f t="shared" si="13"/>
        <v>808264.7</v>
      </c>
      <c r="P30" s="15"/>
      <c r="Q30" s="23"/>
    </row>
    <row r="31" spans="1:17" ht="15.75" customHeight="1" x14ac:dyDescent="0.2">
      <c r="A31" s="11" t="s">
        <v>53</v>
      </c>
      <c r="B31" s="12" t="s">
        <v>54</v>
      </c>
      <c r="C31" s="13">
        <v>4000</v>
      </c>
      <c r="D31" s="14"/>
      <c r="E31" s="62">
        <f t="shared" si="8"/>
        <v>4000</v>
      </c>
      <c r="F31" s="14"/>
      <c r="G31" s="62">
        <f t="shared" si="9"/>
        <v>4000</v>
      </c>
      <c r="H31" s="14"/>
      <c r="I31" s="62">
        <f t="shared" si="10"/>
        <v>4000</v>
      </c>
      <c r="J31" s="14"/>
      <c r="K31" s="13">
        <f t="shared" si="11"/>
        <v>4000</v>
      </c>
      <c r="L31" s="14"/>
      <c r="M31" s="62">
        <f t="shared" si="12"/>
        <v>4000</v>
      </c>
      <c r="N31" s="14"/>
      <c r="O31" s="13">
        <f t="shared" si="13"/>
        <v>4000</v>
      </c>
      <c r="P31" s="15"/>
    </row>
    <row r="32" spans="1:17" s="10" customFormat="1" ht="18" customHeight="1" x14ac:dyDescent="0.2">
      <c r="A32" s="24" t="s">
        <v>55</v>
      </c>
      <c r="B32" s="25" t="s">
        <v>56</v>
      </c>
      <c r="C32" s="26">
        <f>C33+C39+C40+C41+C42</f>
        <v>38157718.400000006</v>
      </c>
      <c r="D32" s="26">
        <f t="shared" ref="D32:O32" si="14">D33+D39+D40+D41+D42</f>
        <v>7483143.5</v>
      </c>
      <c r="E32" s="26">
        <f t="shared" si="14"/>
        <v>45640861.899999999</v>
      </c>
      <c r="F32" s="26">
        <f t="shared" si="14"/>
        <v>2536307.1999999993</v>
      </c>
      <c r="G32" s="26">
        <f t="shared" si="14"/>
        <v>48177169.099999994</v>
      </c>
      <c r="H32" s="26">
        <f t="shared" si="14"/>
        <v>370114.59999999974</v>
      </c>
      <c r="I32" s="26">
        <f t="shared" si="14"/>
        <v>48547283.699999996</v>
      </c>
      <c r="J32" s="26">
        <f t="shared" si="14"/>
        <v>16325.500000000558</v>
      </c>
      <c r="K32" s="26">
        <f t="shared" si="14"/>
        <v>48563609.199999996</v>
      </c>
      <c r="L32" s="26">
        <f t="shared" si="14"/>
        <v>1429734.6000000008</v>
      </c>
      <c r="M32" s="26">
        <f t="shared" si="14"/>
        <v>49993343.799999997</v>
      </c>
      <c r="N32" s="26">
        <f t="shared" si="14"/>
        <v>8704150</v>
      </c>
      <c r="O32" s="26">
        <f t="shared" si="14"/>
        <v>58697493.799999997</v>
      </c>
      <c r="P32" s="67">
        <f>P33+P39+P40+P41+P42</f>
        <v>20539775.400000002</v>
      </c>
      <c r="Q32" s="9"/>
    </row>
    <row r="33" spans="1:21" s="10" customFormat="1" ht="38.25" x14ac:dyDescent="0.25">
      <c r="A33" s="11" t="s">
        <v>57</v>
      </c>
      <c r="B33" s="12" t="s">
        <v>58</v>
      </c>
      <c r="C33" s="13">
        <f>C34+C35+C36+C37+C38</f>
        <v>38157718.400000006</v>
      </c>
      <c r="D33" s="14">
        <f>D34+D35+D36+D37</f>
        <v>7483143.5</v>
      </c>
      <c r="E33" s="62">
        <f t="shared" ref="E33:F33" si="15">E34+E35+E36+E37</f>
        <v>45640861.899999999</v>
      </c>
      <c r="F33" s="14">
        <f t="shared" si="15"/>
        <v>1763398.8999999994</v>
      </c>
      <c r="G33" s="62">
        <f>G34+G35+G36+G37+G38</f>
        <v>47404260.799999997</v>
      </c>
      <c r="H33" s="14">
        <f>H34+H35+H36+H37+H38</f>
        <v>235604.79999999981</v>
      </c>
      <c r="I33" s="62">
        <f>I34+I35+I36+I37+I38</f>
        <v>47639865.599999994</v>
      </c>
      <c r="J33" s="14">
        <f>J34+J35+J36+J37+J38</f>
        <v>9341.5000000005584</v>
      </c>
      <c r="K33" s="13">
        <f t="shared" ref="K33:N33" si="16">K34+K35+K36+K37+K38</f>
        <v>47649207.099999994</v>
      </c>
      <c r="L33" s="14">
        <f t="shared" si="16"/>
        <v>1429557.8000000007</v>
      </c>
      <c r="M33" s="62">
        <f t="shared" si="16"/>
        <v>49078764.899999999</v>
      </c>
      <c r="N33" s="14">
        <f t="shared" si="16"/>
        <v>8704150</v>
      </c>
      <c r="O33" s="13">
        <f>O34+O35+O36+O37</f>
        <v>57782914.899999999</v>
      </c>
      <c r="P33" s="15">
        <f>P34+P35+P36+P37+P38</f>
        <v>19625196.5</v>
      </c>
      <c r="Q33" s="23"/>
    </row>
    <row r="34" spans="1:21" ht="27.75" customHeight="1" x14ac:dyDescent="0.2">
      <c r="A34" s="11" t="s">
        <v>59</v>
      </c>
      <c r="B34" s="12" t="s">
        <v>60</v>
      </c>
      <c r="C34" s="13">
        <v>11806339.800000001</v>
      </c>
      <c r="D34" s="14">
        <v>773266.59999999963</v>
      </c>
      <c r="E34" s="62">
        <f>C34+D34</f>
        <v>12579606.4</v>
      </c>
      <c r="F34" s="14"/>
      <c r="G34" s="62">
        <f>E34+F34</f>
        <v>12579606.4</v>
      </c>
      <c r="H34" s="14"/>
      <c r="I34" s="62">
        <f>G34+H34</f>
        <v>12579606.4</v>
      </c>
      <c r="J34" s="14"/>
      <c r="K34" s="13">
        <f>I34+J34</f>
        <v>12579606.4</v>
      </c>
      <c r="L34" s="14"/>
      <c r="M34" s="62">
        <f>K34+L34</f>
        <v>12579606.4</v>
      </c>
      <c r="N34" s="14"/>
      <c r="O34" s="13">
        <f>M34+N34</f>
        <v>12579606.4</v>
      </c>
      <c r="P34" s="15">
        <f>D34</f>
        <v>773266.59999999963</v>
      </c>
      <c r="Q34" s="27"/>
      <c r="R34" s="28"/>
      <c r="S34" s="10"/>
      <c r="T34" s="28"/>
    </row>
    <row r="35" spans="1:21" ht="42" customHeight="1" x14ac:dyDescent="0.25">
      <c r="A35" s="11" t="s">
        <v>61</v>
      </c>
      <c r="B35" s="12" t="s">
        <v>62</v>
      </c>
      <c r="C35" s="13">
        <v>18561185.300000001</v>
      </c>
      <c r="D35" s="14">
        <v>5506832.8000000007</v>
      </c>
      <c r="E35" s="62">
        <f t="shared" ref="E35:E37" si="17">C35+D35</f>
        <v>24068018.100000001</v>
      </c>
      <c r="F35" s="14">
        <v>961064</v>
      </c>
      <c r="G35" s="62">
        <f t="shared" ref="G35:G39" si="18">E35+F35</f>
        <v>25029082.100000001</v>
      </c>
      <c r="H35" s="14">
        <v>80000</v>
      </c>
      <c r="I35" s="62">
        <f t="shared" ref="I35:I41" si="19">G35+H35</f>
        <v>25109082.100000001</v>
      </c>
      <c r="J35" s="14">
        <v>0.4</v>
      </c>
      <c r="K35" s="13">
        <f t="shared" ref="K35:K41" si="20">I35+J35</f>
        <v>25109082.5</v>
      </c>
      <c r="L35" s="14">
        <v>161027.80000000075</v>
      </c>
      <c r="M35" s="62">
        <f t="shared" ref="M35:M42" si="21">K35+L35</f>
        <v>25270110.300000001</v>
      </c>
      <c r="N35" s="14">
        <v>500393</v>
      </c>
      <c r="O35" s="13">
        <f t="shared" ref="O35:O42" si="22">M35+N35</f>
        <v>25770503.300000001</v>
      </c>
      <c r="P35" s="15">
        <f>D35+F35+H35+J35+L35+N35</f>
        <v>7209318.0000000019</v>
      </c>
      <c r="Q35" s="33"/>
      <c r="R35" s="28"/>
      <c r="T35" s="28"/>
    </row>
    <row r="36" spans="1:21" ht="27.75" customHeight="1" x14ac:dyDescent="0.2">
      <c r="A36" s="11" t="s">
        <v>63</v>
      </c>
      <c r="B36" s="12" t="s">
        <v>64</v>
      </c>
      <c r="C36" s="13">
        <v>4922777.7</v>
      </c>
      <c r="D36" s="14">
        <v>194508.70000000019</v>
      </c>
      <c r="E36" s="62">
        <f t="shared" si="17"/>
        <v>5117286.4000000004</v>
      </c>
      <c r="F36" s="14">
        <v>-17201.100000000559</v>
      </c>
      <c r="G36" s="62">
        <f t="shared" si="18"/>
        <v>5100085.3</v>
      </c>
      <c r="H36" s="14"/>
      <c r="I36" s="62">
        <f t="shared" si="19"/>
        <v>5100085.3</v>
      </c>
      <c r="J36" s="14"/>
      <c r="K36" s="13">
        <f t="shared" si="20"/>
        <v>5100085.3</v>
      </c>
      <c r="L36" s="14"/>
      <c r="M36" s="62">
        <f t="shared" si="21"/>
        <v>5100085.3</v>
      </c>
      <c r="N36" s="14"/>
      <c r="O36" s="13">
        <f t="shared" si="22"/>
        <v>5100085.3</v>
      </c>
      <c r="P36" s="15">
        <f>D36+F36</f>
        <v>177307.59999999963</v>
      </c>
      <c r="Q36" s="27"/>
      <c r="R36" s="28"/>
      <c r="T36" s="28"/>
    </row>
    <row r="37" spans="1:21" ht="15.75" customHeight="1" x14ac:dyDescent="0.25">
      <c r="A37" s="11" t="s">
        <v>65</v>
      </c>
      <c r="B37" s="12" t="s">
        <v>66</v>
      </c>
      <c r="C37" s="13">
        <v>2867415.6</v>
      </c>
      <c r="D37" s="14">
        <v>1008535.3999999999</v>
      </c>
      <c r="E37" s="62">
        <f t="shared" si="17"/>
        <v>3875951</v>
      </c>
      <c r="F37" s="14">
        <v>819536</v>
      </c>
      <c r="G37" s="62">
        <f t="shared" si="18"/>
        <v>4695487</v>
      </c>
      <c r="H37" s="14">
        <v>155604.79999999981</v>
      </c>
      <c r="I37" s="62">
        <f t="shared" si="19"/>
        <v>4851091.8</v>
      </c>
      <c r="J37" s="14">
        <v>9341.1000000005588</v>
      </c>
      <c r="K37" s="13">
        <f t="shared" si="20"/>
        <v>4860432.9000000004</v>
      </c>
      <c r="L37" s="14">
        <v>1268530</v>
      </c>
      <c r="M37" s="62">
        <f t="shared" si="21"/>
        <v>6128962.9000000004</v>
      </c>
      <c r="N37" s="14">
        <v>8203757</v>
      </c>
      <c r="O37" s="13">
        <f t="shared" si="22"/>
        <v>14332719.9</v>
      </c>
      <c r="P37" s="15">
        <f>D37+F37+H37+J37+L37+N37</f>
        <v>11465304.300000001</v>
      </c>
      <c r="Q37" s="33"/>
      <c r="R37" s="28"/>
      <c r="T37" s="28"/>
    </row>
    <row r="38" spans="1:21" ht="27.75" customHeight="1" x14ac:dyDescent="0.2">
      <c r="A38" s="29" t="s">
        <v>67</v>
      </c>
      <c r="B38" s="30" t="s">
        <v>68</v>
      </c>
      <c r="C38" s="31"/>
      <c r="D38" s="14"/>
      <c r="E38" s="62"/>
      <c r="F38" s="14"/>
      <c r="G38" s="62"/>
      <c r="H38" s="14"/>
      <c r="I38" s="62"/>
      <c r="J38" s="14"/>
      <c r="K38" s="13"/>
      <c r="L38" s="14"/>
      <c r="M38" s="62"/>
      <c r="N38" s="14"/>
      <c r="O38" s="13"/>
      <c r="P38" s="15"/>
    </row>
    <row r="39" spans="1:21" ht="44.25" customHeight="1" x14ac:dyDescent="0.2">
      <c r="A39" s="29" t="s">
        <v>69</v>
      </c>
      <c r="B39" s="30" t="s">
        <v>70</v>
      </c>
      <c r="C39" s="31"/>
      <c r="D39" s="14"/>
      <c r="E39" s="62"/>
      <c r="F39" s="14">
        <v>772908.3</v>
      </c>
      <c r="G39" s="62">
        <f t="shared" si="18"/>
        <v>772908.3</v>
      </c>
      <c r="H39" s="14">
        <v>133404.29999999993</v>
      </c>
      <c r="I39" s="62">
        <f t="shared" si="19"/>
        <v>906312.6</v>
      </c>
      <c r="J39" s="14"/>
      <c r="K39" s="13">
        <f t="shared" si="20"/>
        <v>906312.6</v>
      </c>
      <c r="L39" s="14"/>
      <c r="M39" s="62">
        <f t="shared" si="21"/>
        <v>906312.6</v>
      </c>
      <c r="N39" s="14"/>
      <c r="O39" s="13">
        <f t="shared" si="22"/>
        <v>906312.6</v>
      </c>
      <c r="P39" s="15">
        <f>F39+H39</f>
        <v>906312.6</v>
      </c>
      <c r="S39" s="28"/>
    </row>
    <row r="40" spans="1:21" ht="27.75" customHeight="1" x14ac:dyDescent="0.2">
      <c r="A40" s="29" t="s">
        <v>236</v>
      </c>
      <c r="B40" s="30" t="s">
        <v>237</v>
      </c>
      <c r="C40" s="31"/>
      <c r="D40" s="32"/>
      <c r="E40" s="62"/>
      <c r="F40" s="32"/>
      <c r="G40" s="62"/>
      <c r="H40" s="14"/>
      <c r="I40" s="62"/>
      <c r="J40" s="14"/>
      <c r="K40" s="13"/>
      <c r="L40" s="14"/>
      <c r="M40" s="62"/>
      <c r="N40" s="14"/>
      <c r="O40" s="13"/>
      <c r="P40" s="15"/>
      <c r="S40" s="28"/>
    </row>
    <row r="41" spans="1:21" ht="66.75" customHeight="1" x14ac:dyDescent="0.25">
      <c r="A41" s="29" t="s">
        <v>71</v>
      </c>
      <c r="B41" s="30" t="s">
        <v>72</v>
      </c>
      <c r="C41" s="31"/>
      <c r="D41" s="32"/>
      <c r="E41" s="62"/>
      <c r="F41" s="32"/>
      <c r="G41" s="62"/>
      <c r="H41" s="14">
        <v>1105.5</v>
      </c>
      <c r="I41" s="62">
        <f t="shared" si="19"/>
        <v>1105.5</v>
      </c>
      <c r="J41" s="14">
        <v>6984</v>
      </c>
      <c r="K41" s="13">
        <f t="shared" si="20"/>
        <v>8089.5</v>
      </c>
      <c r="L41" s="14">
        <v>178.29999999999927</v>
      </c>
      <c r="M41" s="62">
        <f t="shared" si="21"/>
        <v>8267.7999999999993</v>
      </c>
      <c r="N41" s="14"/>
      <c r="O41" s="13">
        <f t="shared" si="22"/>
        <v>8267.7999999999993</v>
      </c>
      <c r="P41" s="15">
        <f>H41+J41+L41</f>
        <v>8267.7999999999993</v>
      </c>
      <c r="Q41" s="33"/>
      <c r="R41" s="33"/>
    </row>
    <row r="42" spans="1:21" ht="55.5" customHeight="1" x14ac:dyDescent="0.25">
      <c r="A42" s="29" t="s">
        <v>73</v>
      </c>
      <c r="B42" s="30" t="s">
        <v>74</v>
      </c>
      <c r="C42" s="31"/>
      <c r="D42" s="32"/>
      <c r="E42" s="62"/>
      <c r="F42" s="32"/>
      <c r="G42" s="62"/>
      <c r="H42" s="14"/>
      <c r="I42" s="62"/>
      <c r="J42" s="14"/>
      <c r="K42" s="13"/>
      <c r="L42" s="14">
        <v>-1.5</v>
      </c>
      <c r="M42" s="62">
        <f t="shared" si="21"/>
        <v>-1.5</v>
      </c>
      <c r="N42" s="14"/>
      <c r="O42" s="13">
        <f t="shared" si="22"/>
        <v>-1.5</v>
      </c>
      <c r="P42" s="15">
        <f>L42</f>
        <v>-1.5</v>
      </c>
      <c r="Q42" s="33"/>
      <c r="R42" s="28"/>
    </row>
    <row r="43" spans="1:21" s="10" customFormat="1" ht="19.5" customHeight="1" thickBot="1" x14ac:dyDescent="0.25">
      <c r="A43" s="72" t="s">
        <v>75</v>
      </c>
      <c r="B43" s="73"/>
      <c r="C43" s="34">
        <f>C7+C32</f>
        <v>118175123.20000003</v>
      </c>
      <c r="D43" s="34">
        <f t="shared" ref="D43:P43" si="23">D7+D32</f>
        <v>8262241.4000000004</v>
      </c>
      <c r="E43" s="34">
        <f t="shared" si="23"/>
        <v>126437364.60000002</v>
      </c>
      <c r="F43" s="34">
        <f t="shared" si="23"/>
        <v>2536307.1999999993</v>
      </c>
      <c r="G43" s="34">
        <f t="shared" si="23"/>
        <v>128973671.80000001</v>
      </c>
      <c r="H43" s="34">
        <f t="shared" si="23"/>
        <v>370114.59999999974</v>
      </c>
      <c r="I43" s="34">
        <f t="shared" si="23"/>
        <v>129343786.40000001</v>
      </c>
      <c r="J43" s="34">
        <f t="shared" si="23"/>
        <v>16325.500000000558</v>
      </c>
      <c r="K43" s="34">
        <f t="shared" si="23"/>
        <v>129360111.90000001</v>
      </c>
      <c r="L43" s="34">
        <f t="shared" si="23"/>
        <v>1429734.6000000008</v>
      </c>
      <c r="M43" s="34">
        <f t="shared" si="23"/>
        <v>130789846.50000001</v>
      </c>
      <c r="N43" s="34">
        <f t="shared" si="23"/>
        <v>8704150</v>
      </c>
      <c r="O43" s="34">
        <f>O7+O32</f>
        <v>139493996.5</v>
      </c>
      <c r="P43" s="68">
        <f t="shared" si="23"/>
        <v>21318873.300000004</v>
      </c>
    </row>
    <row r="45" spans="1:21" x14ac:dyDescent="0.2">
      <c r="O45" s="28"/>
      <c r="Q45" s="28"/>
      <c r="U45" s="28"/>
    </row>
    <row r="46" spans="1:21" x14ac:dyDescent="0.2">
      <c r="C46" s="36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37"/>
      <c r="P46" s="28"/>
    </row>
    <row r="47" spans="1:21" x14ac:dyDescent="0.2">
      <c r="O47" s="28"/>
    </row>
    <row r="48" spans="1:21" x14ac:dyDescent="0.2">
      <c r="O48" s="38"/>
      <c r="P48" s="28"/>
    </row>
    <row r="49" spans="3:16" x14ac:dyDescent="0.2">
      <c r="C49" s="39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8"/>
    </row>
    <row r="50" spans="3:16" x14ac:dyDescent="0.2"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38"/>
      <c r="P50" s="28"/>
    </row>
    <row r="51" spans="3:16" x14ac:dyDescent="0.2">
      <c r="C51" s="42"/>
      <c r="D51" s="43"/>
      <c r="E51" s="43"/>
      <c r="F51" s="43"/>
      <c r="G51" s="43"/>
      <c r="H51" s="43"/>
      <c r="I51" s="43"/>
      <c r="J51" s="40"/>
      <c r="K51" s="40"/>
      <c r="L51" s="40"/>
      <c r="M51" s="40"/>
      <c r="N51" s="40"/>
      <c r="O51" s="28"/>
      <c r="P51" s="28"/>
    </row>
    <row r="52" spans="3:16" x14ac:dyDescent="0.2">
      <c r="C52" s="42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P52" s="28"/>
    </row>
    <row r="54" spans="3:16" ht="15.75" x14ac:dyDescent="0.25">
      <c r="O54" s="33"/>
    </row>
  </sheetData>
  <mergeCells count="13">
    <mergeCell ref="A43:B43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0.19685039370078741" right="0.19685039370078741" top="0.11811023622047245" bottom="0.11811023622047245" header="0" footer="0"/>
  <pageSetup paperSize="8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6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Q9" sqref="Q9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4" style="35" customWidth="1"/>
    <col min="4" max="4" width="20.5" style="45" customWidth="1"/>
    <col min="5" max="5" width="23" style="45" customWidth="1"/>
    <col min="6" max="6" width="19.6640625" style="45" customWidth="1"/>
    <col min="7" max="7" width="23" style="45" customWidth="1"/>
    <col min="8" max="8" width="21.33203125" style="45" customWidth="1"/>
    <col min="9" max="9" width="23.1640625" style="45" customWidth="1"/>
    <col min="10" max="10" width="21.6640625" style="45" customWidth="1"/>
    <col min="11" max="11" width="24.5" style="45" customWidth="1"/>
    <col min="12" max="14" width="22" style="45" customWidth="1"/>
    <col min="15" max="15" width="23.5" style="1" customWidth="1"/>
    <col min="16" max="16" width="15.5" style="1" customWidth="1"/>
    <col min="17" max="17" width="29" style="44" customWidth="1"/>
    <col min="18" max="18" width="23.6640625" style="1" customWidth="1"/>
    <col min="19" max="16384" width="9.33203125" style="1"/>
  </cols>
  <sheetData>
    <row r="1" spans="1:18" ht="23.25" customHeight="1" x14ac:dyDescent="0.2">
      <c r="A1" s="91" t="s">
        <v>244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8" ht="15.75" customHeight="1" thickBot="1" x14ac:dyDescent="0.25">
      <c r="B2" s="2"/>
      <c r="C2" s="2"/>
      <c r="P2" s="3" t="s">
        <v>0</v>
      </c>
    </row>
    <row r="3" spans="1:18" ht="73.5" customHeight="1" thickBot="1" x14ac:dyDescent="0.25">
      <c r="A3" s="92" t="s">
        <v>76</v>
      </c>
      <c r="B3" s="75" t="s">
        <v>2</v>
      </c>
      <c r="C3" s="75" t="s">
        <v>245</v>
      </c>
      <c r="D3" s="84" t="s">
        <v>240</v>
      </c>
      <c r="E3" s="85"/>
      <c r="F3" s="85"/>
      <c r="G3" s="85"/>
      <c r="H3" s="85"/>
      <c r="I3" s="85"/>
      <c r="J3" s="85"/>
      <c r="K3" s="85"/>
      <c r="L3" s="85"/>
      <c r="M3" s="85"/>
      <c r="N3" s="86"/>
      <c r="O3" s="79" t="s">
        <v>241</v>
      </c>
      <c r="P3" s="75" t="s">
        <v>3</v>
      </c>
    </row>
    <row r="4" spans="1:18" ht="26.25" customHeight="1" thickBot="1" x14ac:dyDescent="0.25">
      <c r="A4" s="93"/>
      <c r="B4" s="76"/>
      <c r="C4" s="76"/>
      <c r="D4" s="82" t="s">
        <v>239</v>
      </c>
      <c r="E4" s="83"/>
      <c r="F4" s="82" t="s">
        <v>247</v>
      </c>
      <c r="G4" s="83"/>
      <c r="H4" s="82" t="s">
        <v>248</v>
      </c>
      <c r="I4" s="83"/>
      <c r="J4" s="82" t="s">
        <v>249</v>
      </c>
      <c r="K4" s="83"/>
      <c r="L4" s="87" t="s">
        <v>250</v>
      </c>
      <c r="M4" s="88"/>
      <c r="N4" s="71" t="s">
        <v>251</v>
      </c>
      <c r="O4" s="80"/>
      <c r="P4" s="76"/>
    </row>
    <row r="5" spans="1:18" ht="27" customHeight="1" thickBot="1" x14ac:dyDescent="0.25">
      <c r="A5" s="77"/>
      <c r="B5" s="77"/>
      <c r="C5" s="78"/>
      <c r="D5" s="69" t="s">
        <v>4</v>
      </c>
      <c r="E5" s="4" t="s">
        <v>246</v>
      </c>
      <c r="F5" s="69" t="s">
        <v>4</v>
      </c>
      <c r="G5" s="4" t="s">
        <v>246</v>
      </c>
      <c r="H5" s="69" t="s">
        <v>4</v>
      </c>
      <c r="I5" s="4" t="s">
        <v>246</v>
      </c>
      <c r="J5" s="69" t="s">
        <v>4</v>
      </c>
      <c r="K5" s="4" t="s">
        <v>246</v>
      </c>
      <c r="L5" s="69" t="s">
        <v>4</v>
      </c>
      <c r="M5" s="4" t="s">
        <v>246</v>
      </c>
      <c r="N5" s="70" t="s">
        <v>4</v>
      </c>
      <c r="O5" s="81"/>
      <c r="P5" s="78"/>
    </row>
    <row r="6" spans="1:18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</row>
    <row r="7" spans="1:18" s="10" customFormat="1" ht="15.75" x14ac:dyDescent="0.25">
      <c r="A7" s="46" t="s">
        <v>77</v>
      </c>
      <c r="B7" s="7" t="s">
        <v>78</v>
      </c>
      <c r="C7" s="8">
        <f>SUM(C8:C16)</f>
        <v>5579699.5</v>
      </c>
      <c r="D7" s="8">
        <f t="shared" ref="D7:P7" si="0">SUM(D8:D16)</f>
        <v>-16060.499999999884</v>
      </c>
      <c r="E7" s="8">
        <f t="shared" si="0"/>
        <v>5563639</v>
      </c>
      <c r="F7" s="8">
        <f t="shared" si="0"/>
        <v>-476970.8000000001</v>
      </c>
      <c r="G7" s="8">
        <f t="shared" si="0"/>
        <v>5086668.2</v>
      </c>
      <c r="H7" s="8">
        <f t="shared" si="0"/>
        <v>-5560.7999999998137</v>
      </c>
      <c r="I7" s="8">
        <f t="shared" si="0"/>
        <v>5081107.4000000004</v>
      </c>
      <c r="J7" s="8">
        <f t="shared" si="0"/>
        <v>3715.4999999998254</v>
      </c>
      <c r="K7" s="8">
        <f t="shared" si="0"/>
        <v>5084822.9000000004</v>
      </c>
      <c r="L7" s="8">
        <f t="shared" si="0"/>
        <v>51550.300000000119</v>
      </c>
      <c r="M7" s="8">
        <f t="shared" si="0"/>
        <v>5136373.2000000011</v>
      </c>
      <c r="N7" s="8">
        <f>SUM(N8:N16)</f>
        <v>298243.49999999988</v>
      </c>
      <c r="O7" s="8">
        <f t="shared" si="0"/>
        <v>5434616.7000000002</v>
      </c>
      <c r="P7" s="66">
        <f>SUM(P8:P16)</f>
        <v>-145082.79999999999</v>
      </c>
      <c r="Q7" s="95"/>
      <c r="R7" s="9"/>
    </row>
    <row r="8" spans="1:18" ht="43.5" customHeight="1" x14ac:dyDescent="0.25">
      <c r="A8" s="47" t="s">
        <v>79</v>
      </c>
      <c r="B8" s="48" t="s">
        <v>80</v>
      </c>
      <c r="C8" s="13">
        <v>231295.1</v>
      </c>
      <c r="D8" s="49"/>
      <c r="E8" s="64">
        <f>C8+D8</f>
        <v>231295.1</v>
      </c>
      <c r="F8" s="49"/>
      <c r="G8" s="64">
        <f>E8+F8</f>
        <v>231295.1</v>
      </c>
      <c r="H8" s="49"/>
      <c r="I8" s="64">
        <f>G8+H8</f>
        <v>231295.1</v>
      </c>
      <c r="J8" s="49"/>
      <c r="K8" s="50">
        <f>I8+J8</f>
        <v>231295.1</v>
      </c>
      <c r="L8" s="49"/>
      <c r="M8" s="64">
        <f>K8+L8</f>
        <v>231295.1</v>
      </c>
      <c r="N8" s="49"/>
      <c r="O8" s="50">
        <f>M8+N8</f>
        <v>231295.1</v>
      </c>
      <c r="P8" s="15"/>
      <c r="Q8" s="51"/>
      <c r="R8" s="9"/>
    </row>
    <row r="9" spans="1:18" ht="50.25" customHeight="1" x14ac:dyDescent="0.25">
      <c r="A9" s="47" t="s">
        <v>81</v>
      </c>
      <c r="B9" s="48" t="s">
        <v>82</v>
      </c>
      <c r="C9" s="13">
        <v>275588.90000000002</v>
      </c>
      <c r="D9" s="49"/>
      <c r="E9" s="64">
        <f t="shared" ref="E9:E72" si="1">C9+D9</f>
        <v>275588.90000000002</v>
      </c>
      <c r="F9" s="49"/>
      <c r="G9" s="64">
        <f t="shared" ref="G9:G72" si="2">E9+F9</f>
        <v>275588.90000000002</v>
      </c>
      <c r="H9" s="49"/>
      <c r="I9" s="64">
        <f t="shared" ref="I9:I72" si="3">G9+H9</f>
        <v>275588.90000000002</v>
      </c>
      <c r="J9" s="49"/>
      <c r="K9" s="50">
        <f t="shared" ref="K9:K72" si="4">I9+J9</f>
        <v>275588.90000000002</v>
      </c>
      <c r="L9" s="49"/>
      <c r="M9" s="64">
        <f t="shared" ref="M9:M72" si="5">K9+L9</f>
        <v>275588.90000000002</v>
      </c>
      <c r="N9" s="49"/>
      <c r="O9" s="50">
        <f t="shared" ref="O9:O72" si="6">M9+N9</f>
        <v>275588.90000000002</v>
      </c>
      <c r="P9" s="15"/>
      <c r="Q9" s="52"/>
      <c r="R9" s="9"/>
    </row>
    <row r="10" spans="1:18" ht="57.75" customHeight="1" x14ac:dyDescent="0.25">
      <c r="A10" s="47" t="s">
        <v>83</v>
      </c>
      <c r="B10" s="48" t="s">
        <v>84</v>
      </c>
      <c r="C10" s="13">
        <v>122061.2</v>
      </c>
      <c r="D10" s="49"/>
      <c r="E10" s="64">
        <f t="shared" si="1"/>
        <v>122061.2</v>
      </c>
      <c r="F10" s="49"/>
      <c r="G10" s="64">
        <f t="shared" si="2"/>
        <v>122061.2</v>
      </c>
      <c r="H10" s="49"/>
      <c r="I10" s="64">
        <f t="shared" si="3"/>
        <v>122061.2</v>
      </c>
      <c r="J10" s="49"/>
      <c r="K10" s="50">
        <f t="shared" si="4"/>
        <v>122061.2</v>
      </c>
      <c r="L10" s="49">
        <v>3500.8000000000029</v>
      </c>
      <c r="M10" s="64">
        <f t="shared" si="5"/>
        <v>125562</v>
      </c>
      <c r="N10" s="49"/>
      <c r="O10" s="50">
        <f t="shared" si="6"/>
        <v>125562</v>
      </c>
      <c r="P10" s="15">
        <f>L10</f>
        <v>3500.8000000000029</v>
      </c>
      <c r="Q10" s="51"/>
      <c r="R10" s="9"/>
    </row>
    <row r="11" spans="1:18" ht="17.25" customHeight="1" x14ac:dyDescent="0.25">
      <c r="A11" s="47" t="s">
        <v>85</v>
      </c>
      <c r="B11" s="48" t="s">
        <v>86</v>
      </c>
      <c r="C11" s="13">
        <v>488214.9</v>
      </c>
      <c r="D11" s="49">
        <v>84775.400000000023</v>
      </c>
      <c r="E11" s="64">
        <f t="shared" si="1"/>
        <v>572990.30000000005</v>
      </c>
      <c r="F11" s="49">
        <v>389.89999999990687</v>
      </c>
      <c r="G11" s="64">
        <f t="shared" si="2"/>
        <v>573380.19999999995</v>
      </c>
      <c r="H11" s="49"/>
      <c r="I11" s="64">
        <f t="shared" si="3"/>
        <v>573380.19999999995</v>
      </c>
      <c r="J11" s="49"/>
      <c r="K11" s="50">
        <f t="shared" si="4"/>
        <v>573380.19999999995</v>
      </c>
      <c r="L11" s="49">
        <v>44519.900000000023</v>
      </c>
      <c r="M11" s="64">
        <f t="shared" si="5"/>
        <v>617900.1</v>
      </c>
      <c r="N11" s="49">
        <v>20400</v>
      </c>
      <c r="O11" s="50">
        <f t="shared" si="6"/>
        <v>638300.1</v>
      </c>
      <c r="P11" s="15">
        <f>D11+F11+L11+N11</f>
        <v>150085.19999999995</v>
      </c>
      <c r="Q11" s="52"/>
      <c r="R11" s="9"/>
    </row>
    <row r="12" spans="1:18" ht="38.25" x14ac:dyDescent="0.25">
      <c r="A12" s="47" t="s">
        <v>87</v>
      </c>
      <c r="B12" s="48" t="s">
        <v>88</v>
      </c>
      <c r="C12" s="13">
        <v>300784.2</v>
      </c>
      <c r="D12" s="49"/>
      <c r="E12" s="64">
        <f t="shared" si="1"/>
        <v>300784.2</v>
      </c>
      <c r="F12" s="49">
        <v>419.79999999998836</v>
      </c>
      <c r="G12" s="64">
        <f t="shared" si="2"/>
        <v>301204</v>
      </c>
      <c r="H12" s="49"/>
      <c r="I12" s="64">
        <f t="shared" si="3"/>
        <v>301204</v>
      </c>
      <c r="J12" s="49">
        <v>1820.2000000000116</v>
      </c>
      <c r="K12" s="50">
        <f t="shared" si="4"/>
        <v>303024.2</v>
      </c>
      <c r="L12" s="49"/>
      <c r="M12" s="64">
        <f t="shared" si="5"/>
        <v>303024.2</v>
      </c>
      <c r="N12" s="49"/>
      <c r="O12" s="50">
        <f t="shared" si="6"/>
        <v>303024.2</v>
      </c>
      <c r="P12" s="15">
        <f>F12+J12</f>
        <v>2240</v>
      </c>
      <c r="Q12" s="52"/>
      <c r="R12" s="9"/>
    </row>
    <row r="13" spans="1:18" ht="17.25" customHeight="1" x14ac:dyDescent="0.25">
      <c r="A13" s="47" t="s">
        <v>89</v>
      </c>
      <c r="B13" s="48" t="s">
        <v>90</v>
      </c>
      <c r="C13" s="13">
        <v>137691.6</v>
      </c>
      <c r="D13" s="49"/>
      <c r="E13" s="64">
        <f t="shared" si="1"/>
        <v>137691.6</v>
      </c>
      <c r="F13" s="49"/>
      <c r="G13" s="64">
        <f t="shared" si="2"/>
        <v>137691.6</v>
      </c>
      <c r="H13" s="49"/>
      <c r="I13" s="64">
        <f t="shared" si="3"/>
        <v>137691.6</v>
      </c>
      <c r="J13" s="49"/>
      <c r="K13" s="50">
        <f t="shared" si="4"/>
        <v>137691.6</v>
      </c>
      <c r="L13" s="49"/>
      <c r="M13" s="64">
        <f t="shared" si="5"/>
        <v>137691.6</v>
      </c>
      <c r="N13" s="49">
        <v>350940.1</v>
      </c>
      <c r="O13" s="50">
        <f t="shared" si="6"/>
        <v>488631.69999999995</v>
      </c>
      <c r="P13" s="15">
        <f>N13</f>
        <v>350940.1</v>
      </c>
      <c r="Q13" s="51"/>
      <c r="R13" s="9"/>
    </row>
    <row r="14" spans="1:18" ht="16.5" customHeight="1" x14ac:dyDescent="0.25">
      <c r="A14" s="47" t="s">
        <v>91</v>
      </c>
      <c r="B14" s="48" t="s">
        <v>92</v>
      </c>
      <c r="C14" s="13">
        <v>500000</v>
      </c>
      <c r="D14" s="49"/>
      <c r="E14" s="64">
        <f t="shared" si="1"/>
        <v>500000</v>
      </c>
      <c r="F14" s="49"/>
      <c r="G14" s="64">
        <f t="shared" si="2"/>
        <v>500000</v>
      </c>
      <c r="H14" s="49"/>
      <c r="I14" s="64">
        <f t="shared" si="3"/>
        <v>500000</v>
      </c>
      <c r="J14" s="49"/>
      <c r="K14" s="50">
        <f t="shared" si="4"/>
        <v>500000</v>
      </c>
      <c r="L14" s="49">
        <v>-3275</v>
      </c>
      <c r="M14" s="64">
        <f t="shared" si="5"/>
        <v>496725</v>
      </c>
      <c r="N14" s="49"/>
      <c r="O14" s="50">
        <f t="shared" si="6"/>
        <v>496725</v>
      </c>
      <c r="P14" s="15">
        <f>L14</f>
        <v>-3275</v>
      </c>
      <c r="Q14" s="52"/>
      <c r="R14" s="9"/>
    </row>
    <row r="15" spans="1:18" ht="26.25" x14ac:dyDescent="0.25">
      <c r="A15" s="47" t="s">
        <v>93</v>
      </c>
      <c r="B15" s="53" t="s">
        <v>94</v>
      </c>
      <c r="C15" s="13">
        <v>199.7</v>
      </c>
      <c r="D15" s="49"/>
      <c r="E15" s="64">
        <f t="shared" si="1"/>
        <v>199.7</v>
      </c>
      <c r="F15" s="49"/>
      <c r="G15" s="64">
        <f t="shared" si="2"/>
        <v>199.7</v>
      </c>
      <c r="H15" s="49"/>
      <c r="I15" s="64">
        <f t="shared" si="3"/>
        <v>199.7</v>
      </c>
      <c r="J15" s="49"/>
      <c r="K15" s="50">
        <f t="shared" si="4"/>
        <v>199.7</v>
      </c>
      <c r="L15" s="49"/>
      <c r="M15" s="64">
        <f t="shared" si="5"/>
        <v>199.7</v>
      </c>
      <c r="N15" s="49"/>
      <c r="O15" s="50">
        <f t="shared" si="6"/>
        <v>199.7</v>
      </c>
      <c r="P15" s="15"/>
      <c r="Q15" s="51"/>
      <c r="R15" s="9"/>
    </row>
    <row r="16" spans="1:18" ht="19.5" customHeight="1" x14ac:dyDescent="0.25">
      <c r="A16" s="47" t="s">
        <v>95</v>
      </c>
      <c r="B16" s="48" t="s">
        <v>96</v>
      </c>
      <c r="C16" s="13">
        <v>3523863.9</v>
      </c>
      <c r="D16" s="49">
        <v>-100835.89999999991</v>
      </c>
      <c r="E16" s="64">
        <f t="shared" si="1"/>
        <v>3423028</v>
      </c>
      <c r="F16" s="49">
        <v>-477780.5</v>
      </c>
      <c r="G16" s="64">
        <f t="shared" si="2"/>
        <v>2945247.5</v>
      </c>
      <c r="H16" s="49">
        <v>-5560.7999999998137</v>
      </c>
      <c r="I16" s="64">
        <f t="shared" si="3"/>
        <v>2939686.7</v>
      </c>
      <c r="J16" s="49">
        <v>1895.2999999998137</v>
      </c>
      <c r="K16" s="50">
        <f t="shared" si="4"/>
        <v>2941582</v>
      </c>
      <c r="L16" s="49">
        <v>6804.6000000000931</v>
      </c>
      <c r="M16" s="64">
        <f t="shared" si="5"/>
        <v>2948386.6</v>
      </c>
      <c r="N16" s="49">
        <v>-73096.600000000093</v>
      </c>
      <c r="O16" s="50">
        <f t="shared" si="6"/>
        <v>2875290</v>
      </c>
      <c r="P16" s="15">
        <f>D16+F16+H16+J16+L16+N16</f>
        <v>-648573.89999999991</v>
      </c>
      <c r="Q16" s="52"/>
      <c r="R16" s="9"/>
    </row>
    <row r="17" spans="1:18" s="10" customFormat="1" ht="17.25" customHeight="1" x14ac:dyDescent="0.2">
      <c r="A17" s="54" t="s">
        <v>97</v>
      </c>
      <c r="B17" s="25" t="s">
        <v>98</v>
      </c>
      <c r="C17" s="26">
        <f>SUM(C18:C19)</f>
        <v>51672.6</v>
      </c>
      <c r="D17" s="26"/>
      <c r="E17" s="26">
        <f t="shared" ref="E17:O17" si="7">SUM(E18:E19)</f>
        <v>51672.6</v>
      </c>
      <c r="F17" s="26"/>
      <c r="G17" s="26">
        <f t="shared" si="7"/>
        <v>51672.6</v>
      </c>
      <c r="H17" s="26"/>
      <c r="I17" s="26">
        <f t="shared" si="7"/>
        <v>51672.6</v>
      </c>
      <c r="J17" s="26"/>
      <c r="K17" s="26">
        <f t="shared" si="7"/>
        <v>51672.6</v>
      </c>
      <c r="L17" s="26"/>
      <c r="M17" s="26">
        <f t="shared" si="7"/>
        <v>51672.6</v>
      </c>
      <c r="N17" s="26"/>
      <c r="O17" s="26">
        <f t="shared" si="7"/>
        <v>51672.6</v>
      </c>
      <c r="P17" s="67"/>
      <c r="Q17" s="55"/>
      <c r="R17" s="9"/>
    </row>
    <row r="18" spans="1:18" ht="16.5" customHeight="1" x14ac:dyDescent="0.25">
      <c r="A18" s="47" t="s">
        <v>99</v>
      </c>
      <c r="B18" s="48" t="s">
        <v>100</v>
      </c>
      <c r="C18" s="13">
        <v>51502.6</v>
      </c>
      <c r="D18" s="49"/>
      <c r="E18" s="64">
        <f t="shared" si="1"/>
        <v>51502.6</v>
      </c>
      <c r="F18" s="49"/>
      <c r="G18" s="64">
        <f t="shared" si="2"/>
        <v>51502.6</v>
      </c>
      <c r="H18" s="49"/>
      <c r="I18" s="64">
        <f t="shared" si="3"/>
        <v>51502.6</v>
      </c>
      <c r="J18" s="49"/>
      <c r="K18" s="50">
        <f t="shared" si="4"/>
        <v>51502.6</v>
      </c>
      <c r="L18" s="49"/>
      <c r="M18" s="64">
        <f t="shared" si="5"/>
        <v>51502.6</v>
      </c>
      <c r="N18" s="49"/>
      <c r="O18" s="50">
        <f t="shared" si="6"/>
        <v>51502.6</v>
      </c>
      <c r="P18" s="15"/>
      <c r="Q18" s="51"/>
      <c r="R18" s="9"/>
    </row>
    <row r="19" spans="1:18" ht="18" customHeight="1" x14ac:dyDescent="0.25">
      <c r="A19" s="47" t="s">
        <v>101</v>
      </c>
      <c r="B19" s="48" t="s">
        <v>102</v>
      </c>
      <c r="C19" s="13">
        <v>170</v>
      </c>
      <c r="D19" s="49"/>
      <c r="E19" s="64">
        <f t="shared" si="1"/>
        <v>170</v>
      </c>
      <c r="F19" s="49"/>
      <c r="G19" s="64">
        <f t="shared" si="2"/>
        <v>170</v>
      </c>
      <c r="H19" s="49"/>
      <c r="I19" s="64">
        <f t="shared" si="3"/>
        <v>170</v>
      </c>
      <c r="J19" s="49"/>
      <c r="K19" s="50">
        <f t="shared" si="4"/>
        <v>170</v>
      </c>
      <c r="L19" s="49"/>
      <c r="M19" s="64">
        <f t="shared" si="5"/>
        <v>170</v>
      </c>
      <c r="N19" s="49"/>
      <c r="O19" s="50">
        <f t="shared" si="6"/>
        <v>170</v>
      </c>
      <c r="P19" s="15"/>
      <c r="Q19" s="51"/>
      <c r="R19" s="9"/>
    </row>
    <row r="20" spans="1:18" s="10" customFormat="1" ht="29.25" customHeight="1" x14ac:dyDescent="0.25">
      <c r="A20" s="54" t="s">
        <v>103</v>
      </c>
      <c r="B20" s="25" t="s">
        <v>104</v>
      </c>
      <c r="C20" s="26">
        <f>SUM(C21:C24)</f>
        <v>675750.3</v>
      </c>
      <c r="D20" s="26">
        <f t="shared" ref="D20:P20" si="8">SUM(D21:D24)</f>
        <v>16732.100000000035</v>
      </c>
      <c r="E20" s="26">
        <f t="shared" si="8"/>
        <v>692482.4</v>
      </c>
      <c r="F20" s="26">
        <f t="shared" si="8"/>
        <v>109</v>
      </c>
      <c r="G20" s="26">
        <f t="shared" si="8"/>
        <v>692591.4</v>
      </c>
      <c r="H20" s="26">
        <f t="shared" si="8"/>
        <v>5000</v>
      </c>
      <c r="I20" s="26">
        <f t="shared" si="8"/>
        <v>697591.4</v>
      </c>
      <c r="J20" s="26">
        <f t="shared" si="8"/>
        <v>68298.3</v>
      </c>
      <c r="K20" s="26">
        <f t="shared" si="8"/>
        <v>765889.7</v>
      </c>
      <c r="L20" s="26"/>
      <c r="M20" s="26">
        <f t="shared" si="8"/>
        <v>765889.7</v>
      </c>
      <c r="N20" s="26">
        <f t="shared" si="8"/>
        <v>7912.1000000000058</v>
      </c>
      <c r="O20" s="26">
        <f t="shared" si="8"/>
        <v>773801.8</v>
      </c>
      <c r="P20" s="67">
        <f t="shared" si="8"/>
        <v>98051.500000000044</v>
      </c>
      <c r="Q20" s="95"/>
      <c r="R20" s="9"/>
    </row>
    <row r="21" spans="1:18" ht="18" customHeight="1" x14ac:dyDescent="0.25">
      <c r="A21" s="47" t="s">
        <v>105</v>
      </c>
      <c r="B21" s="48" t="s">
        <v>106</v>
      </c>
      <c r="C21" s="13">
        <v>183987.5</v>
      </c>
      <c r="D21" s="49"/>
      <c r="E21" s="64">
        <f t="shared" si="1"/>
        <v>183987.5</v>
      </c>
      <c r="F21" s="49"/>
      <c r="G21" s="64">
        <f t="shared" si="2"/>
        <v>183987.5</v>
      </c>
      <c r="H21" s="49"/>
      <c r="I21" s="64">
        <f t="shared" si="3"/>
        <v>183987.5</v>
      </c>
      <c r="J21" s="49"/>
      <c r="K21" s="50">
        <f t="shared" si="4"/>
        <v>183987.5</v>
      </c>
      <c r="L21" s="49"/>
      <c r="M21" s="64">
        <f t="shared" si="5"/>
        <v>183987.5</v>
      </c>
      <c r="N21" s="49">
        <v>-77.899999999994179</v>
      </c>
      <c r="O21" s="50">
        <f t="shared" si="6"/>
        <v>183909.6</v>
      </c>
      <c r="P21" s="15">
        <f>N21</f>
        <v>-77.899999999994179</v>
      </c>
      <c r="Q21" s="51"/>
      <c r="R21" s="9"/>
    </row>
    <row r="22" spans="1:18" ht="15.75" x14ac:dyDescent="0.25">
      <c r="A22" s="47" t="s">
        <v>107</v>
      </c>
      <c r="B22" s="48" t="s">
        <v>234</v>
      </c>
      <c r="C22" s="13">
        <v>3497</v>
      </c>
      <c r="D22" s="49"/>
      <c r="E22" s="64">
        <f t="shared" si="1"/>
        <v>3497</v>
      </c>
      <c r="F22" s="49"/>
      <c r="G22" s="64">
        <f t="shared" si="2"/>
        <v>3497</v>
      </c>
      <c r="H22" s="49"/>
      <c r="I22" s="64">
        <f t="shared" si="3"/>
        <v>3497</v>
      </c>
      <c r="J22" s="49">
        <v>68298.3</v>
      </c>
      <c r="K22" s="50">
        <f t="shared" si="4"/>
        <v>71795.3</v>
      </c>
      <c r="L22" s="49"/>
      <c r="M22" s="64">
        <f t="shared" si="5"/>
        <v>71795.3</v>
      </c>
      <c r="N22" s="49"/>
      <c r="O22" s="50">
        <f t="shared" si="6"/>
        <v>71795.3</v>
      </c>
      <c r="P22" s="15">
        <f>J22</f>
        <v>68298.3</v>
      </c>
      <c r="Q22" s="52"/>
      <c r="R22" s="9"/>
    </row>
    <row r="23" spans="1:18" ht="41.25" customHeight="1" x14ac:dyDescent="0.25">
      <c r="A23" s="47" t="s">
        <v>108</v>
      </c>
      <c r="B23" s="48" t="s">
        <v>235</v>
      </c>
      <c r="C23" s="13">
        <v>480405.8</v>
      </c>
      <c r="D23" s="49">
        <v>16732.100000000035</v>
      </c>
      <c r="E23" s="64">
        <f t="shared" si="1"/>
        <v>497137.9</v>
      </c>
      <c r="F23" s="49">
        <v>109</v>
      </c>
      <c r="G23" s="64">
        <f t="shared" si="2"/>
        <v>497246.9</v>
      </c>
      <c r="H23" s="49">
        <v>5000</v>
      </c>
      <c r="I23" s="64">
        <f t="shared" si="3"/>
        <v>502246.9</v>
      </c>
      <c r="J23" s="49"/>
      <c r="K23" s="50">
        <f t="shared" si="4"/>
        <v>502246.9</v>
      </c>
      <c r="L23" s="49"/>
      <c r="M23" s="64">
        <f t="shared" si="5"/>
        <v>502246.9</v>
      </c>
      <c r="N23" s="49">
        <v>7990</v>
      </c>
      <c r="O23" s="50">
        <f t="shared" si="6"/>
        <v>510236.9</v>
      </c>
      <c r="P23" s="15">
        <f>D23+F23+H23+N23</f>
        <v>29831.100000000035</v>
      </c>
      <c r="Q23" s="52"/>
      <c r="R23" s="9"/>
    </row>
    <row r="24" spans="1:18" ht="16.5" customHeight="1" x14ac:dyDescent="0.25">
      <c r="A24" s="47" t="s">
        <v>109</v>
      </c>
      <c r="B24" s="48" t="s">
        <v>110</v>
      </c>
      <c r="C24" s="13">
        <v>7860</v>
      </c>
      <c r="D24" s="49"/>
      <c r="E24" s="64">
        <f t="shared" si="1"/>
        <v>7860</v>
      </c>
      <c r="F24" s="49"/>
      <c r="G24" s="64">
        <f t="shared" si="2"/>
        <v>7860</v>
      </c>
      <c r="H24" s="49"/>
      <c r="I24" s="64">
        <f t="shared" si="3"/>
        <v>7860</v>
      </c>
      <c r="J24" s="49"/>
      <c r="K24" s="50">
        <f t="shared" si="4"/>
        <v>7860</v>
      </c>
      <c r="L24" s="49"/>
      <c r="M24" s="64">
        <f t="shared" si="5"/>
        <v>7860</v>
      </c>
      <c r="N24" s="49"/>
      <c r="O24" s="50">
        <f t="shared" si="6"/>
        <v>7860</v>
      </c>
      <c r="P24" s="15"/>
      <c r="Q24" s="51"/>
      <c r="R24" s="9"/>
    </row>
    <row r="25" spans="1:18" s="10" customFormat="1" ht="19.5" customHeight="1" x14ac:dyDescent="0.25">
      <c r="A25" s="54" t="s">
        <v>111</v>
      </c>
      <c r="B25" s="25" t="s">
        <v>112</v>
      </c>
      <c r="C25" s="26">
        <f>SUM(C26:C35)</f>
        <v>15472704.799999999</v>
      </c>
      <c r="D25" s="26">
        <f t="shared" ref="D25:P25" si="9">SUM(D26:D35)</f>
        <v>4796957.5</v>
      </c>
      <c r="E25" s="26">
        <f t="shared" si="9"/>
        <v>20269662.300000001</v>
      </c>
      <c r="F25" s="26">
        <f t="shared" si="9"/>
        <v>883135.30000000121</v>
      </c>
      <c r="G25" s="26">
        <f t="shared" si="9"/>
        <v>21152797.599999998</v>
      </c>
      <c r="H25" s="26">
        <f t="shared" si="9"/>
        <v>378516.89999999967</v>
      </c>
      <c r="I25" s="26">
        <f t="shared" si="9"/>
        <v>21531314.499999996</v>
      </c>
      <c r="J25" s="26">
        <f t="shared" si="9"/>
        <v>17934</v>
      </c>
      <c r="K25" s="26">
        <f t="shared" si="9"/>
        <v>21549248.499999996</v>
      </c>
      <c r="L25" s="26">
        <f t="shared" si="9"/>
        <v>586225.50000000012</v>
      </c>
      <c r="M25" s="26">
        <f t="shared" si="9"/>
        <v>22135473.999999996</v>
      </c>
      <c r="N25" s="26">
        <f t="shared" si="9"/>
        <v>8741296.4999999981</v>
      </c>
      <c r="O25" s="26">
        <f t="shared" si="9"/>
        <v>30876770.499999996</v>
      </c>
      <c r="P25" s="67">
        <f t="shared" si="9"/>
        <v>15404065.699999999</v>
      </c>
      <c r="Q25" s="95"/>
      <c r="R25" s="9"/>
    </row>
    <row r="26" spans="1:18" ht="18" customHeight="1" x14ac:dyDescent="0.25">
      <c r="A26" s="47" t="s">
        <v>113</v>
      </c>
      <c r="B26" s="48" t="s">
        <v>114</v>
      </c>
      <c r="C26" s="13">
        <v>445132.1</v>
      </c>
      <c r="D26" s="49"/>
      <c r="E26" s="64">
        <f t="shared" si="1"/>
        <v>445132.1</v>
      </c>
      <c r="F26" s="49">
        <v>19229.800000000047</v>
      </c>
      <c r="G26" s="64">
        <f t="shared" si="2"/>
        <v>464361.9</v>
      </c>
      <c r="H26" s="49"/>
      <c r="I26" s="64">
        <f t="shared" si="3"/>
        <v>464361.9</v>
      </c>
      <c r="J26" s="49">
        <v>-2190</v>
      </c>
      <c r="K26" s="50">
        <f t="shared" si="4"/>
        <v>462171.9</v>
      </c>
      <c r="L26" s="49">
        <v>488789.9</v>
      </c>
      <c r="M26" s="64">
        <f t="shared" si="5"/>
        <v>950961.8</v>
      </c>
      <c r="N26" s="49"/>
      <c r="O26" s="50">
        <f t="shared" si="6"/>
        <v>950961.8</v>
      </c>
      <c r="P26" s="15">
        <f>F26+J26+L26</f>
        <v>505829.70000000007</v>
      </c>
      <c r="Q26" s="52"/>
      <c r="R26" s="9"/>
    </row>
    <row r="27" spans="1:18" ht="18.75" customHeight="1" x14ac:dyDescent="0.25">
      <c r="A27" s="47" t="s">
        <v>115</v>
      </c>
      <c r="B27" s="48" t="s">
        <v>116</v>
      </c>
      <c r="C27" s="13">
        <v>109500</v>
      </c>
      <c r="D27" s="49"/>
      <c r="E27" s="64">
        <f t="shared" si="1"/>
        <v>109500</v>
      </c>
      <c r="F27" s="49"/>
      <c r="G27" s="64">
        <f t="shared" si="2"/>
        <v>109500</v>
      </c>
      <c r="H27" s="49"/>
      <c r="I27" s="64">
        <f t="shared" si="3"/>
        <v>109500</v>
      </c>
      <c r="J27" s="49"/>
      <c r="K27" s="50">
        <f t="shared" si="4"/>
        <v>109500</v>
      </c>
      <c r="L27" s="49"/>
      <c r="M27" s="64">
        <f t="shared" si="5"/>
        <v>109500</v>
      </c>
      <c r="N27" s="49"/>
      <c r="O27" s="50">
        <f t="shared" si="6"/>
        <v>109500</v>
      </c>
      <c r="P27" s="15"/>
      <c r="Q27" s="51"/>
      <c r="R27" s="9"/>
    </row>
    <row r="28" spans="1:18" ht="18" customHeight="1" x14ac:dyDescent="0.25">
      <c r="A28" s="47" t="s">
        <v>117</v>
      </c>
      <c r="B28" s="48" t="s">
        <v>118</v>
      </c>
      <c r="C28" s="13">
        <v>2357482.9</v>
      </c>
      <c r="D28" s="49">
        <v>1553389</v>
      </c>
      <c r="E28" s="64">
        <f t="shared" si="1"/>
        <v>3910871.9</v>
      </c>
      <c r="F28" s="49">
        <v>8415.5</v>
      </c>
      <c r="G28" s="64">
        <f t="shared" si="2"/>
        <v>3919287.4</v>
      </c>
      <c r="H28" s="49">
        <v>6000</v>
      </c>
      <c r="I28" s="64">
        <f t="shared" si="3"/>
        <v>3925287.4</v>
      </c>
      <c r="J28" s="49"/>
      <c r="K28" s="50">
        <f t="shared" si="4"/>
        <v>3925287.4</v>
      </c>
      <c r="L28" s="49">
        <v>48113.600000000093</v>
      </c>
      <c r="M28" s="64">
        <f t="shared" si="5"/>
        <v>3973401</v>
      </c>
      <c r="N28" s="49"/>
      <c r="O28" s="50">
        <f t="shared" si="6"/>
        <v>3973401</v>
      </c>
      <c r="P28" s="15">
        <f>D28+F28+H28+L28</f>
        <v>1615918.1</v>
      </c>
      <c r="Q28" s="52"/>
      <c r="R28" s="9"/>
    </row>
    <row r="29" spans="1:18" ht="18.75" customHeight="1" x14ac:dyDescent="0.25">
      <c r="A29" s="47" t="s">
        <v>119</v>
      </c>
      <c r="B29" s="48" t="s">
        <v>120</v>
      </c>
      <c r="C29" s="13">
        <v>49661.7</v>
      </c>
      <c r="D29" s="49">
        <v>157361.09999999998</v>
      </c>
      <c r="E29" s="64">
        <f t="shared" si="1"/>
        <v>207022.8</v>
      </c>
      <c r="F29" s="49"/>
      <c r="G29" s="64">
        <f t="shared" si="2"/>
        <v>207022.8</v>
      </c>
      <c r="H29" s="49"/>
      <c r="I29" s="64">
        <f t="shared" si="3"/>
        <v>207022.8</v>
      </c>
      <c r="J29" s="49"/>
      <c r="K29" s="50">
        <f t="shared" si="4"/>
        <v>207022.8</v>
      </c>
      <c r="L29" s="49"/>
      <c r="M29" s="64">
        <f t="shared" si="5"/>
        <v>207022.8</v>
      </c>
      <c r="N29" s="49">
        <v>130000</v>
      </c>
      <c r="O29" s="50">
        <f t="shared" si="6"/>
        <v>337022.8</v>
      </c>
      <c r="P29" s="15">
        <f>D29+N29</f>
        <v>287361.09999999998</v>
      </c>
      <c r="Q29" s="33"/>
      <c r="R29" s="9"/>
    </row>
    <row r="30" spans="1:18" ht="18.75" customHeight="1" x14ac:dyDescent="0.25">
      <c r="A30" s="47" t="s">
        <v>121</v>
      </c>
      <c r="B30" s="48" t="s">
        <v>122</v>
      </c>
      <c r="C30" s="13">
        <v>98414.2</v>
      </c>
      <c r="D30" s="49">
        <v>171192.09999999998</v>
      </c>
      <c r="E30" s="64">
        <f t="shared" si="1"/>
        <v>269606.3</v>
      </c>
      <c r="F30" s="49">
        <v>23298.5</v>
      </c>
      <c r="G30" s="64">
        <f t="shared" si="2"/>
        <v>292904.8</v>
      </c>
      <c r="H30" s="49"/>
      <c r="I30" s="64">
        <f t="shared" si="3"/>
        <v>292904.8</v>
      </c>
      <c r="J30" s="49"/>
      <c r="K30" s="50">
        <f t="shared" si="4"/>
        <v>292904.8</v>
      </c>
      <c r="L30" s="49"/>
      <c r="M30" s="64">
        <f t="shared" si="5"/>
        <v>292904.8</v>
      </c>
      <c r="N30" s="49"/>
      <c r="O30" s="50">
        <f t="shared" si="6"/>
        <v>292904.8</v>
      </c>
      <c r="P30" s="15">
        <f>D30+F30</f>
        <v>194490.59999999998</v>
      </c>
      <c r="Q30" s="51"/>
      <c r="R30" s="9"/>
    </row>
    <row r="31" spans="1:18" ht="17.25" customHeight="1" x14ac:dyDescent="0.25">
      <c r="A31" s="47" t="s">
        <v>123</v>
      </c>
      <c r="B31" s="48" t="s">
        <v>124</v>
      </c>
      <c r="C31" s="13">
        <v>390353.1</v>
      </c>
      <c r="D31" s="49">
        <v>89185.100000000035</v>
      </c>
      <c r="E31" s="64">
        <f t="shared" si="1"/>
        <v>479538.2</v>
      </c>
      <c r="F31" s="49">
        <v>-200</v>
      </c>
      <c r="G31" s="64">
        <f t="shared" si="2"/>
        <v>479338.2</v>
      </c>
      <c r="H31" s="49">
        <v>86201.499999999942</v>
      </c>
      <c r="I31" s="64">
        <f t="shared" si="3"/>
        <v>565539.69999999995</v>
      </c>
      <c r="J31" s="49">
        <v>22941.5</v>
      </c>
      <c r="K31" s="50">
        <f t="shared" si="4"/>
        <v>588481.19999999995</v>
      </c>
      <c r="L31" s="49">
        <v>23122</v>
      </c>
      <c r="M31" s="64">
        <f t="shared" si="5"/>
        <v>611603.19999999995</v>
      </c>
      <c r="N31" s="49">
        <v>11318.900000000023</v>
      </c>
      <c r="O31" s="50">
        <f t="shared" si="6"/>
        <v>622922.1</v>
      </c>
      <c r="P31" s="15">
        <f>D31+F31+H31+J31+L31+N31</f>
        <v>232569</v>
      </c>
      <c r="Q31" s="33"/>
      <c r="R31" s="9"/>
    </row>
    <row r="32" spans="1:18" ht="18" customHeight="1" x14ac:dyDescent="0.2">
      <c r="A32" s="47" t="s">
        <v>125</v>
      </c>
      <c r="B32" s="48" t="s">
        <v>126</v>
      </c>
      <c r="C32" s="13">
        <v>10035243.1</v>
      </c>
      <c r="D32" s="49">
        <v>2412106.9000000004</v>
      </c>
      <c r="E32" s="64">
        <f t="shared" si="1"/>
        <v>12447350</v>
      </c>
      <c r="F32" s="49">
        <v>809035.80000000075</v>
      </c>
      <c r="G32" s="64">
        <f t="shared" si="2"/>
        <v>13256385.800000001</v>
      </c>
      <c r="H32" s="49">
        <v>297000</v>
      </c>
      <c r="I32" s="64">
        <f t="shared" si="3"/>
        <v>13553385.800000001</v>
      </c>
      <c r="J32" s="49"/>
      <c r="K32" s="50">
        <f t="shared" si="4"/>
        <v>13553385.800000001</v>
      </c>
      <c r="L32" s="49">
        <v>15000</v>
      </c>
      <c r="M32" s="64">
        <f t="shared" si="5"/>
        <v>13568385.800000001</v>
      </c>
      <c r="N32" s="49">
        <v>8414183.5999999978</v>
      </c>
      <c r="O32" s="50">
        <f t="shared" si="6"/>
        <v>21982569.399999999</v>
      </c>
      <c r="P32" s="15">
        <f>D32+F32+H32+L32+N32</f>
        <v>11947326.299999999</v>
      </c>
      <c r="R32" s="9"/>
    </row>
    <row r="33" spans="1:18" ht="18" customHeight="1" x14ac:dyDescent="0.25">
      <c r="A33" s="47" t="s">
        <v>127</v>
      </c>
      <c r="B33" s="48" t="s">
        <v>128</v>
      </c>
      <c r="C33" s="13">
        <v>71862.100000000006</v>
      </c>
      <c r="D33" s="49">
        <v>4712.0999999999913</v>
      </c>
      <c r="E33" s="64">
        <f t="shared" si="1"/>
        <v>76574.2</v>
      </c>
      <c r="F33" s="49">
        <v>10606.300000000003</v>
      </c>
      <c r="G33" s="64">
        <f t="shared" si="2"/>
        <v>87180.5</v>
      </c>
      <c r="H33" s="49">
        <v>-10606.300000000003</v>
      </c>
      <c r="I33" s="64">
        <f t="shared" si="3"/>
        <v>76574.2</v>
      </c>
      <c r="J33" s="49"/>
      <c r="K33" s="50">
        <f t="shared" si="4"/>
        <v>76574.2</v>
      </c>
      <c r="L33" s="49"/>
      <c r="M33" s="64">
        <f t="shared" si="5"/>
        <v>76574.2</v>
      </c>
      <c r="N33" s="49"/>
      <c r="O33" s="50">
        <f t="shared" si="6"/>
        <v>76574.2</v>
      </c>
      <c r="P33" s="15">
        <f>D33+F33+H33</f>
        <v>4712.0999999999913</v>
      </c>
      <c r="Q33" s="51"/>
      <c r="R33" s="9"/>
    </row>
    <row r="34" spans="1:18" ht="25.5" x14ac:dyDescent="0.25">
      <c r="A34" s="47" t="s">
        <v>129</v>
      </c>
      <c r="B34" s="48" t="s">
        <v>130</v>
      </c>
      <c r="C34" s="13">
        <v>2200</v>
      </c>
      <c r="D34" s="49"/>
      <c r="E34" s="64">
        <f t="shared" si="1"/>
        <v>2200</v>
      </c>
      <c r="F34" s="49"/>
      <c r="G34" s="64">
        <f t="shared" si="2"/>
        <v>2200</v>
      </c>
      <c r="H34" s="49"/>
      <c r="I34" s="64">
        <f t="shared" si="3"/>
        <v>2200</v>
      </c>
      <c r="J34" s="49"/>
      <c r="K34" s="50">
        <f t="shared" si="4"/>
        <v>2200</v>
      </c>
      <c r="L34" s="49"/>
      <c r="M34" s="64">
        <f t="shared" si="5"/>
        <v>2200</v>
      </c>
      <c r="N34" s="49">
        <v>1200</v>
      </c>
      <c r="O34" s="50">
        <f t="shared" si="6"/>
        <v>3400</v>
      </c>
      <c r="P34" s="15">
        <f>N34</f>
        <v>1200</v>
      </c>
      <c r="Q34" s="52"/>
      <c r="R34" s="9"/>
    </row>
    <row r="35" spans="1:18" ht="17.25" customHeight="1" x14ac:dyDescent="0.25">
      <c r="A35" s="47" t="s">
        <v>131</v>
      </c>
      <c r="B35" s="48" t="s">
        <v>132</v>
      </c>
      <c r="C35" s="13">
        <v>1912855.6</v>
      </c>
      <c r="D35" s="49">
        <v>409011.19999999972</v>
      </c>
      <c r="E35" s="64">
        <f t="shared" si="1"/>
        <v>2321866.7999999998</v>
      </c>
      <c r="F35" s="49">
        <v>12749.400000000373</v>
      </c>
      <c r="G35" s="64">
        <f t="shared" si="2"/>
        <v>2334616.2000000002</v>
      </c>
      <c r="H35" s="49">
        <v>-78.300000000279397</v>
      </c>
      <c r="I35" s="64">
        <f t="shared" si="3"/>
        <v>2334537.9</v>
      </c>
      <c r="J35" s="49">
        <v>-2817.5</v>
      </c>
      <c r="K35" s="50">
        <f t="shared" si="4"/>
        <v>2331720.4</v>
      </c>
      <c r="L35" s="49">
        <v>11200</v>
      </c>
      <c r="M35" s="64">
        <f t="shared" si="5"/>
        <v>2342920.4</v>
      </c>
      <c r="N35" s="49">
        <v>184594</v>
      </c>
      <c r="O35" s="50">
        <f t="shared" si="6"/>
        <v>2527514.4</v>
      </c>
      <c r="P35" s="15">
        <f>D35+F35+H35+J35+L35+N35</f>
        <v>614658.79999999981</v>
      </c>
      <c r="Q35" s="52"/>
      <c r="R35" s="9"/>
    </row>
    <row r="36" spans="1:18" s="10" customFormat="1" ht="20.25" customHeight="1" x14ac:dyDescent="0.2">
      <c r="A36" s="54" t="s">
        <v>133</v>
      </c>
      <c r="B36" s="25" t="s">
        <v>134</v>
      </c>
      <c r="C36" s="26">
        <f>SUM(C37:C40)</f>
        <v>2447704.7999999998</v>
      </c>
      <c r="D36" s="26">
        <f>SUM(D37:D40)</f>
        <v>165877.09999999992</v>
      </c>
      <c r="E36" s="26">
        <f t="shared" ref="E36:O36" si="10">SUM(E37:E40)</f>
        <v>2613581.8999999994</v>
      </c>
      <c r="F36" s="26">
        <f t="shared" si="10"/>
        <v>788681.90000000014</v>
      </c>
      <c r="G36" s="26">
        <f t="shared" si="10"/>
        <v>3402263.8</v>
      </c>
      <c r="H36" s="26">
        <f t="shared" si="10"/>
        <v>200922.29999999981</v>
      </c>
      <c r="I36" s="26">
        <f t="shared" si="10"/>
        <v>3603186.0999999996</v>
      </c>
      <c r="J36" s="26">
        <f t="shared" si="10"/>
        <v>60000</v>
      </c>
      <c r="K36" s="26">
        <f t="shared" si="10"/>
        <v>3663186.0999999996</v>
      </c>
      <c r="L36" s="26">
        <f t="shared" si="10"/>
        <v>-78.899999999906868</v>
      </c>
      <c r="M36" s="26">
        <f t="shared" si="10"/>
        <v>3663107.1999999997</v>
      </c>
      <c r="N36" s="26">
        <f t="shared" si="10"/>
        <v>100283.69999999995</v>
      </c>
      <c r="O36" s="26">
        <f t="shared" si="10"/>
        <v>3763390.9</v>
      </c>
      <c r="P36" s="67">
        <f>SUM(P37:P40)</f>
        <v>1315686.1000000001</v>
      </c>
      <c r="Q36" s="65"/>
      <c r="R36" s="9"/>
    </row>
    <row r="37" spans="1:18" ht="18.75" customHeight="1" x14ac:dyDescent="0.2">
      <c r="A37" s="47" t="s">
        <v>135</v>
      </c>
      <c r="B37" s="48" t="s">
        <v>136</v>
      </c>
      <c r="C37" s="13">
        <v>339102.3</v>
      </c>
      <c r="D37" s="49">
        <v>260377.89999999997</v>
      </c>
      <c r="E37" s="64">
        <f t="shared" si="1"/>
        <v>599480.19999999995</v>
      </c>
      <c r="F37" s="49">
        <v>788681.90000000014</v>
      </c>
      <c r="G37" s="64">
        <f t="shared" si="2"/>
        <v>1388162.1</v>
      </c>
      <c r="H37" s="49">
        <v>200922.29999999981</v>
      </c>
      <c r="I37" s="64">
        <f t="shared" si="3"/>
        <v>1589084.4</v>
      </c>
      <c r="J37" s="49"/>
      <c r="K37" s="50">
        <f t="shared" si="4"/>
        <v>1589084.4</v>
      </c>
      <c r="L37" s="49">
        <v>-78.899999999906868</v>
      </c>
      <c r="M37" s="64">
        <f t="shared" si="5"/>
        <v>1589005.5</v>
      </c>
      <c r="N37" s="49">
        <v>283.69999999995343</v>
      </c>
      <c r="O37" s="50">
        <f t="shared" si="6"/>
        <v>1589289.2</v>
      </c>
      <c r="P37" s="15">
        <f>D37+F37+H37+L37+N37</f>
        <v>1250186.8999999999</v>
      </c>
      <c r="Q37" s="96"/>
      <c r="R37" s="9"/>
    </row>
    <row r="38" spans="1:18" ht="18.75" customHeight="1" x14ac:dyDescent="0.25">
      <c r="A38" s="47" t="s">
        <v>137</v>
      </c>
      <c r="B38" s="48" t="s">
        <v>138</v>
      </c>
      <c r="C38" s="13">
        <v>665971.9</v>
      </c>
      <c r="D38" s="49">
        <v>-62149.900000000023</v>
      </c>
      <c r="E38" s="64">
        <f t="shared" si="1"/>
        <v>603822</v>
      </c>
      <c r="F38" s="49"/>
      <c r="G38" s="64">
        <f t="shared" si="2"/>
        <v>603822</v>
      </c>
      <c r="H38" s="49"/>
      <c r="I38" s="64">
        <f t="shared" si="3"/>
        <v>603822</v>
      </c>
      <c r="J38" s="49"/>
      <c r="K38" s="50">
        <f t="shared" si="4"/>
        <v>603822</v>
      </c>
      <c r="L38" s="49"/>
      <c r="M38" s="64">
        <f t="shared" si="5"/>
        <v>603822</v>
      </c>
      <c r="N38" s="49"/>
      <c r="O38" s="50">
        <f t="shared" si="6"/>
        <v>603822</v>
      </c>
      <c r="P38" s="15">
        <f>D38</f>
        <v>-62149.900000000023</v>
      </c>
      <c r="Q38" s="52"/>
      <c r="R38" s="9"/>
    </row>
    <row r="39" spans="1:18" ht="16.5" customHeight="1" x14ac:dyDescent="0.25">
      <c r="A39" s="47" t="s">
        <v>139</v>
      </c>
      <c r="B39" s="48" t="s">
        <v>140</v>
      </c>
      <c r="C39" s="13">
        <v>1113016.8999999999</v>
      </c>
      <c r="D39" s="49"/>
      <c r="E39" s="64">
        <f t="shared" si="1"/>
        <v>1113016.8999999999</v>
      </c>
      <c r="F39" s="49"/>
      <c r="G39" s="64">
        <f t="shared" si="2"/>
        <v>1113016.8999999999</v>
      </c>
      <c r="H39" s="49"/>
      <c r="I39" s="64">
        <f t="shared" si="3"/>
        <v>1113016.8999999999</v>
      </c>
      <c r="J39" s="49"/>
      <c r="K39" s="50">
        <f t="shared" si="4"/>
        <v>1113016.8999999999</v>
      </c>
      <c r="L39" s="49"/>
      <c r="M39" s="64">
        <f t="shared" si="5"/>
        <v>1113016.8999999999</v>
      </c>
      <c r="N39" s="49"/>
      <c r="O39" s="50">
        <f t="shared" si="6"/>
        <v>1113016.8999999999</v>
      </c>
      <c r="P39" s="15"/>
      <c r="Q39" s="52"/>
      <c r="R39" s="9"/>
    </row>
    <row r="40" spans="1:18" ht="25.5" x14ac:dyDescent="0.25">
      <c r="A40" s="47" t="s">
        <v>141</v>
      </c>
      <c r="B40" s="48" t="s">
        <v>142</v>
      </c>
      <c r="C40" s="13">
        <v>329613.7</v>
      </c>
      <c r="D40" s="49">
        <v>-32350.900000000023</v>
      </c>
      <c r="E40" s="64">
        <f t="shared" si="1"/>
        <v>297262.8</v>
      </c>
      <c r="F40" s="49"/>
      <c r="G40" s="64">
        <f t="shared" si="2"/>
        <v>297262.8</v>
      </c>
      <c r="H40" s="49"/>
      <c r="I40" s="64">
        <f t="shared" si="3"/>
        <v>297262.8</v>
      </c>
      <c r="J40" s="49">
        <v>60000</v>
      </c>
      <c r="K40" s="50">
        <f t="shared" si="4"/>
        <v>357262.8</v>
      </c>
      <c r="L40" s="49"/>
      <c r="M40" s="64">
        <f t="shared" si="5"/>
        <v>357262.8</v>
      </c>
      <c r="N40" s="49">
        <v>100000</v>
      </c>
      <c r="O40" s="50">
        <f t="shared" si="6"/>
        <v>457262.8</v>
      </c>
      <c r="P40" s="15">
        <f>D40+J40+N40</f>
        <v>127649.09999999998</v>
      </c>
      <c r="Q40" s="51"/>
      <c r="R40" s="9"/>
    </row>
    <row r="41" spans="1:18" s="10" customFormat="1" ht="18.75" customHeight="1" x14ac:dyDescent="0.2">
      <c r="A41" s="54" t="s">
        <v>143</v>
      </c>
      <c r="B41" s="25" t="s">
        <v>144</v>
      </c>
      <c r="C41" s="26">
        <f>SUM(C42:C45)</f>
        <v>126067.3</v>
      </c>
      <c r="D41" s="26"/>
      <c r="E41" s="26">
        <f t="shared" ref="E41:O41" si="11">SUM(E42:E45)</f>
        <v>126067.3</v>
      </c>
      <c r="F41" s="26"/>
      <c r="G41" s="26">
        <f t="shared" si="11"/>
        <v>126067.3</v>
      </c>
      <c r="H41" s="26"/>
      <c r="I41" s="26">
        <f t="shared" si="11"/>
        <v>126067.3</v>
      </c>
      <c r="J41" s="26">
        <f t="shared" si="11"/>
        <v>27548.200000000004</v>
      </c>
      <c r="K41" s="26">
        <f t="shared" si="11"/>
        <v>153615.5</v>
      </c>
      <c r="L41" s="26"/>
      <c r="M41" s="26">
        <f t="shared" si="11"/>
        <v>153615.5</v>
      </c>
      <c r="N41" s="26"/>
      <c r="O41" s="26">
        <f t="shared" si="11"/>
        <v>153615.5</v>
      </c>
      <c r="P41" s="67">
        <f>P42+P43+P44+P45</f>
        <v>27548.200000000004</v>
      </c>
      <c r="Q41" s="56"/>
      <c r="R41" s="9"/>
    </row>
    <row r="42" spans="1:18" ht="15.75" x14ac:dyDescent="0.2">
      <c r="A42" s="47" t="s">
        <v>145</v>
      </c>
      <c r="B42" s="48" t="s">
        <v>146</v>
      </c>
      <c r="C42" s="13">
        <v>44510.9</v>
      </c>
      <c r="D42" s="49"/>
      <c r="E42" s="64">
        <f t="shared" si="1"/>
        <v>44510.9</v>
      </c>
      <c r="F42" s="49"/>
      <c r="G42" s="64">
        <f t="shared" si="2"/>
        <v>44510.9</v>
      </c>
      <c r="H42" s="49"/>
      <c r="I42" s="64">
        <f t="shared" si="3"/>
        <v>44510.9</v>
      </c>
      <c r="J42" s="49"/>
      <c r="K42" s="50">
        <f t="shared" si="4"/>
        <v>44510.9</v>
      </c>
      <c r="L42" s="49"/>
      <c r="M42" s="64">
        <f t="shared" si="5"/>
        <v>44510.9</v>
      </c>
      <c r="N42" s="49"/>
      <c r="O42" s="50">
        <f t="shared" si="6"/>
        <v>44510.9</v>
      </c>
      <c r="P42" s="15"/>
      <c r="Q42" s="57"/>
      <c r="R42" s="9"/>
    </row>
    <row r="43" spans="1:18" ht="25.5" x14ac:dyDescent="0.25">
      <c r="A43" s="47" t="s">
        <v>147</v>
      </c>
      <c r="B43" s="48" t="s">
        <v>148</v>
      </c>
      <c r="C43" s="13">
        <v>13334.1</v>
      </c>
      <c r="D43" s="49"/>
      <c r="E43" s="64">
        <f t="shared" si="1"/>
        <v>13334.1</v>
      </c>
      <c r="F43" s="49"/>
      <c r="G43" s="64">
        <f t="shared" si="2"/>
        <v>13334.1</v>
      </c>
      <c r="H43" s="49"/>
      <c r="I43" s="64">
        <f t="shared" si="3"/>
        <v>13334.1</v>
      </c>
      <c r="J43" s="49">
        <v>27548.200000000004</v>
      </c>
      <c r="K43" s="50">
        <f t="shared" si="4"/>
        <v>40882.300000000003</v>
      </c>
      <c r="L43" s="49"/>
      <c r="M43" s="64">
        <f t="shared" si="5"/>
        <v>40882.300000000003</v>
      </c>
      <c r="N43" s="49"/>
      <c r="O43" s="50">
        <f t="shared" si="6"/>
        <v>40882.300000000003</v>
      </c>
      <c r="P43" s="15">
        <f>J43</f>
        <v>27548.200000000004</v>
      </c>
      <c r="Q43" s="52"/>
      <c r="R43" s="9"/>
    </row>
    <row r="44" spans="1:18" ht="25.5" x14ac:dyDescent="0.25">
      <c r="A44" s="47" t="s">
        <v>149</v>
      </c>
      <c r="B44" s="48" t="s">
        <v>150</v>
      </c>
      <c r="C44" s="13">
        <v>200</v>
      </c>
      <c r="D44" s="49"/>
      <c r="E44" s="64">
        <f t="shared" si="1"/>
        <v>200</v>
      </c>
      <c r="F44" s="49"/>
      <c r="G44" s="64">
        <f t="shared" si="2"/>
        <v>200</v>
      </c>
      <c r="H44" s="49"/>
      <c r="I44" s="64">
        <f t="shared" si="3"/>
        <v>200</v>
      </c>
      <c r="J44" s="49"/>
      <c r="K44" s="50">
        <f t="shared" si="4"/>
        <v>200</v>
      </c>
      <c r="L44" s="49"/>
      <c r="M44" s="64">
        <f t="shared" si="5"/>
        <v>200</v>
      </c>
      <c r="N44" s="49"/>
      <c r="O44" s="50">
        <f t="shared" si="6"/>
        <v>200</v>
      </c>
      <c r="P44" s="15"/>
      <c r="Q44" s="52"/>
      <c r="R44" s="9"/>
    </row>
    <row r="45" spans="1:18" ht="20.25" customHeight="1" x14ac:dyDescent="0.25">
      <c r="A45" s="47" t="s">
        <v>151</v>
      </c>
      <c r="B45" s="48" t="s">
        <v>152</v>
      </c>
      <c r="C45" s="13">
        <v>68022.3</v>
      </c>
      <c r="D45" s="49"/>
      <c r="E45" s="64">
        <f t="shared" si="1"/>
        <v>68022.3</v>
      </c>
      <c r="F45" s="49"/>
      <c r="G45" s="64">
        <f t="shared" si="2"/>
        <v>68022.3</v>
      </c>
      <c r="H45" s="49"/>
      <c r="I45" s="64">
        <f t="shared" si="3"/>
        <v>68022.3</v>
      </c>
      <c r="J45" s="49"/>
      <c r="K45" s="50">
        <f t="shared" si="4"/>
        <v>68022.3</v>
      </c>
      <c r="L45" s="49"/>
      <c r="M45" s="64">
        <f t="shared" si="5"/>
        <v>68022.3</v>
      </c>
      <c r="N45" s="49"/>
      <c r="O45" s="50">
        <f t="shared" si="6"/>
        <v>68022.3</v>
      </c>
      <c r="P45" s="15"/>
      <c r="Q45" s="52"/>
      <c r="R45" s="9"/>
    </row>
    <row r="46" spans="1:18" s="10" customFormat="1" ht="15.75" x14ac:dyDescent="0.2">
      <c r="A46" s="54" t="s">
        <v>153</v>
      </c>
      <c r="B46" s="25" t="s">
        <v>154</v>
      </c>
      <c r="C46" s="26">
        <f>SUM(C47:C53)</f>
        <v>33324712.999999996</v>
      </c>
      <c r="D46" s="26">
        <f t="shared" ref="D46:P46" si="12">SUM(D47:D53)</f>
        <v>373595.60000000324</v>
      </c>
      <c r="E46" s="26">
        <f t="shared" si="12"/>
        <v>33698308.599999994</v>
      </c>
      <c r="F46" s="26">
        <f t="shared" si="12"/>
        <v>1510639.7999999963</v>
      </c>
      <c r="G46" s="26">
        <f t="shared" si="12"/>
        <v>35208948.399999991</v>
      </c>
      <c r="H46" s="26">
        <f t="shared" si="12"/>
        <v>127916.20000000088</v>
      </c>
      <c r="I46" s="26">
        <f t="shared" si="12"/>
        <v>35336864.599999994</v>
      </c>
      <c r="J46" s="26">
        <f t="shared" si="12"/>
        <v>31591.900000001013</v>
      </c>
      <c r="K46" s="26">
        <f t="shared" si="12"/>
        <v>35368456.499999993</v>
      </c>
      <c r="L46" s="26">
        <f t="shared" si="12"/>
        <v>226592.40000000023</v>
      </c>
      <c r="M46" s="26">
        <f t="shared" si="12"/>
        <v>35595048.899999999</v>
      </c>
      <c r="N46" s="26">
        <f t="shared" si="12"/>
        <v>238904.40000000037</v>
      </c>
      <c r="O46" s="26">
        <f t="shared" si="12"/>
        <v>35833953.300000004</v>
      </c>
      <c r="P46" s="67">
        <f t="shared" si="12"/>
        <v>2509240.3000000026</v>
      </c>
      <c r="Q46" s="56"/>
      <c r="R46" s="9"/>
    </row>
    <row r="47" spans="1:18" ht="17.25" customHeight="1" x14ac:dyDescent="0.2">
      <c r="A47" s="47" t="s">
        <v>155</v>
      </c>
      <c r="B47" s="48" t="s">
        <v>156</v>
      </c>
      <c r="C47" s="13">
        <v>5762067.4000000004</v>
      </c>
      <c r="D47" s="49">
        <v>98636</v>
      </c>
      <c r="E47" s="64">
        <f t="shared" si="1"/>
        <v>5860703.4000000004</v>
      </c>
      <c r="F47" s="49">
        <v>16378.599999999627</v>
      </c>
      <c r="G47" s="64">
        <f t="shared" si="2"/>
        <v>5877082</v>
      </c>
      <c r="H47" s="49"/>
      <c r="I47" s="64">
        <f t="shared" si="3"/>
        <v>5877082</v>
      </c>
      <c r="J47" s="49">
        <v>-820.29999999981374</v>
      </c>
      <c r="K47" s="50">
        <f t="shared" si="4"/>
        <v>5876261.7000000002</v>
      </c>
      <c r="L47" s="49">
        <v>56251.299999999814</v>
      </c>
      <c r="M47" s="64">
        <f t="shared" si="5"/>
        <v>5932513</v>
      </c>
      <c r="N47" s="49">
        <v>24.599999999627471</v>
      </c>
      <c r="O47" s="50">
        <f t="shared" si="6"/>
        <v>5932537.5999999996</v>
      </c>
      <c r="P47" s="15">
        <f>D47+F47+J47+L47+N47</f>
        <v>170470.19999999925</v>
      </c>
      <c r="Q47" s="57"/>
      <c r="R47" s="9"/>
    </row>
    <row r="48" spans="1:18" ht="18" customHeight="1" x14ac:dyDescent="0.25">
      <c r="A48" s="47" t="s">
        <v>157</v>
      </c>
      <c r="B48" s="48" t="s">
        <v>158</v>
      </c>
      <c r="C48" s="13">
        <v>22086080.399999999</v>
      </c>
      <c r="D48" s="49">
        <v>102680.70000000298</v>
      </c>
      <c r="E48" s="64">
        <f t="shared" si="1"/>
        <v>22188761.100000001</v>
      </c>
      <c r="F48" s="49">
        <v>1486143.299999997</v>
      </c>
      <c r="G48" s="64">
        <f t="shared" si="2"/>
        <v>23674904.399999999</v>
      </c>
      <c r="H48" s="49">
        <v>-2973.1999999992549</v>
      </c>
      <c r="I48" s="64">
        <f t="shared" si="3"/>
        <v>23671931.199999999</v>
      </c>
      <c r="J48" s="49">
        <v>820.30000000074506</v>
      </c>
      <c r="K48" s="50">
        <f t="shared" si="4"/>
        <v>23672751.5</v>
      </c>
      <c r="L48" s="49">
        <v>110059.30000000075</v>
      </c>
      <c r="M48" s="64">
        <f t="shared" si="5"/>
        <v>23782810.800000001</v>
      </c>
      <c r="N48" s="49">
        <v>236991.80000000075</v>
      </c>
      <c r="O48" s="50">
        <f t="shared" si="6"/>
        <v>24019802.600000001</v>
      </c>
      <c r="P48" s="15">
        <f>D48+F48+H48+J48+L48+N48</f>
        <v>1933722.200000003</v>
      </c>
      <c r="Q48" s="52"/>
      <c r="R48" s="9"/>
    </row>
    <row r="49" spans="1:18" ht="19.5" customHeight="1" x14ac:dyDescent="0.25">
      <c r="A49" s="47" t="s">
        <v>159</v>
      </c>
      <c r="B49" s="48" t="s">
        <v>160</v>
      </c>
      <c r="C49" s="13">
        <v>1005320</v>
      </c>
      <c r="D49" s="49">
        <v>35795.800000000047</v>
      </c>
      <c r="E49" s="64">
        <f t="shared" si="1"/>
        <v>1041115.8</v>
      </c>
      <c r="F49" s="49">
        <v>1545.8999999999069</v>
      </c>
      <c r="G49" s="64">
        <f t="shared" si="2"/>
        <v>1042661.7</v>
      </c>
      <c r="H49" s="49">
        <v>52916.199999999953</v>
      </c>
      <c r="I49" s="64">
        <f t="shared" si="3"/>
        <v>1095577.8999999999</v>
      </c>
      <c r="J49" s="49">
        <v>847</v>
      </c>
      <c r="K49" s="50">
        <f t="shared" si="4"/>
        <v>1096424.8999999999</v>
      </c>
      <c r="L49" s="49">
        <v>11159.300000000047</v>
      </c>
      <c r="M49" s="64">
        <f t="shared" si="5"/>
        <v>1107584.2</v>
      </c>
      <c r="N49" s="49"/>
      <c r="O49" s="50">
        <f t="shared" si="6"/>
        <v>1107584.2</v>
      </c>
      <c r="P49" s="15">
        <f>D49+F49+H49+J49+L49</f>
        <v>102264.19999999995</v>
      </c>
      <c r="Q49" s="97"/>
      <c r="R49" s="9"/>
    </row>
    <row r="50" spans="1:18" ht="18" customHeight="1" x14ac:dyDescent="0.25">
      <c r="A50" s="47" t="s">
        <v>161</v>
      </c>
      <c r="B50" s="48" t="s">
        <v>162</v>
      </c>
      <c r="C50" s="13">
        <v>3297749.5</v>
      </c>
      <c r="D50" s="49">
        <v>136402.20000000019</v>
      </c>
      <c r="E50" s="64">
        <f t="shared" si="1"/>
        <v>3434151.7</v>
      </c>
      <c r="F50" s="49">
        <v>4035.7999999998137</v>
      </c>
      <c r="G50" s="64">
        <f t="shared" si="2"/>
        <v>3438187.5</v>
      </c>
      <c r="H50" s="49">
        <v>76573.200000000186</v>
      </c>
      <c r="I50" s="64">
        <f t="shared" si="3"/>
        <v>3514760.7</v>
      </c>
      <c r="J50" s="49">
        <v>18300</v>
      </c>
      <c r="K50" s="50">
        <f t="shared" si="4"/>
        <v>3533060.7</v>
      </c>
      <c r="L50" s="49">
        <v>6422.6999999997206</v>
      </c>
      <c r="M50" s="64">
        <f t="shared" si="5"/>
        <v>3539483.4</v>
      </c>
      <c r="N50" s="49">
        <v>0.1</v>
      </c>
      <c r="O50" s="50">
        <f t="shared" si="6"/>
        <v>3539483.5</v>
      </c>
      <c r="P50" s="15">
        <f>D50+F50+H50+J50+L50+N50</f>
        <v>241733.99999999991</v>
      </c>
      <c r="Q50" s="52"/>
      <c r="R50" s="9"/>
    </row>
    <row r="51" spans="1:18" ht="25.5" x14ac:dyDescent="0.25">
      <c r="A51" s="47" t="s">
        <v>163</v>
      </c>
      <c r="B51" s="48" t="s">
        <v>164</v>
      </c>
      <c r="C51" s="13">
        <v>235372.9</v>
      </c>
      <c r="D51" s="49">
        <v>-1819.5</v>
      </c>
      <c r="E51" s="64">
        <f t="shared" si="1"/>
        <v>233553.4</v>
      </c>
      <c r="F51" s="49">
        <v>36</v>
      </c>
      <c r="G51" s="64">
        <f t="shared" si="2"/>
        <v>233589.4</v>
      </c>
      <c r="H51" s="49">
        <v>1400</v>
      </c>
      <c r="I51" s="64">
        <f t="shared" si="3"/>
        <v>234989.4</v>
      </c>
      <c r="J51" s="49">
        <v>13836.200000000012</v>
      </c>
      <c r="K51" s="50">
        <f t="shared" si="4"/>
        <v>248825.60000000001</v>
      </c>
      <c r="L51" s="49">
        <v>1041.8999999999942</v>
      </c>
      <c r="M51" s="64">
        <f t="shared" si="5"/>
        <v>249867.5</v>
      </c>
      <c r="N51" s="49">
        <v>87.899999999994179</v>
      </c>
      <c r="O51" s="50">
        <f t="shared" si="6"/>
        <v>249955.4</v>
      </c>
      <c r="P51" s="15">
        <f>D51+F51+H51+J51+L51+N51</f>
        <v>14582.5</v>
      </c>
      <c r="Q51" s="33"/>
      <c r="R51" s="9"/>
    </row>
    <row r="52" spans="1:18" ht="17.25" customHeight="1" x14ac:dyDescent="0.25">
      <c r="A52" s="47" t="s">
        <v>165</v>
      </c>
      <c r="B52" s="48" t="s">
        <v>166</v>
      </c>
      <c r="C52" s="13">
        <v>624391.69999999995</v>
      </c>
      <c r="D52" s="49"/>
      <c r="E52" s="64">
        <f t="shared" si="1"/>
        <v>624391.69999999995</v>
      </c>
      <c r="F52" s="49">
        <v>244.40000000002328</v>
      </c>
      <c r="G52" s="64">
        <f t="shared" si="2"/>
        <v>624636.1</v>
      </c>
      <c r="H52" s="49"/>
      <c r="I52" s="64">
        <f t="shared" si="3"/>
        <v>624636.1</v>
      </c>
      <c r="J52" s="49">
        <v>-1391.2999999999302</v>
      </c>
      <c r="K52" s="50">
        <f t="shared" si="4"/>
        <v>623244.80000000005</v>
      </c>
      <c r="L52" s="49">
        <v>41657.899999999907</v>
      </c>
      <c r="M52" s="64">
        <f t="shared" si="5"/>
        <v>664902.69999999995</v>
      </c>
      <c r="N52" s="49">
        <v>1200</v>
      </c>
      <c r="O52" s="50">
        <f t="shared" si="6"/>
        <v>666102.69999999995</v>
      </c>
      <c r="P52" s="15">
        <f>F52+J52+L52+N52</f>
        <v>41711</v>
      </c>
      <c r="Q52" s="52"/>
      <c r="R52" s="9"/>
    </row>
    <row r="53" spans="1:18" ht="16.5" customHeight="1" x14ac:dyDescent="0.25">
      <c r="A53" s="47" t="s">
        <v>167</v>
      </c>
      <c r="B53" s="48" t="s">
        <v>168</v>
      </c>
      <c r="C53" s="13">
        <v>313731.09999999998</v>
      </c>
      <c r="D53" s="49">
        <v>1900.4000000000233</v>
      </c>
      <c r="E53" s="64">
        <f t="shared" si="1"/>
        <v>315631.5</v>
      </c>
      <c r="F53" s="49">
        <v>2255.7999999999884</v>
      </c>
      <c r="G53" s="64">
        <f t="shared" si="2"/>
        <v>317887.3</v>
      </c>
      <c r="H53" s="49"/>
      <c r="I53" s="64">
        <f t="shared" si="3"/>
        <v>317887.3</v>
      </c>
      <c r="J53" s="49"/>
      <c r="K53" s="50">
        <f t="shared" si="4"/>
        <v>317887.3</v>
      </c>
      <c r="L53" s="49"/>
      <c r="M53" s="64">
        <f t="shared" si="5"/>
        <v>317887.3</v>
      </c>
      <c r="N53" s="49">
        <v>600</v>
      </c>
      <c r="O53" s="50">
        <f t="shared" si="6"/>
        <v>318487.3</v>
      </c>
      <c r="P53" s="15">
        <f>D53+F53+N53</f>
        <v>4756.2000000000116</v>
      </c>
      <c r="Q53" s="33"/>
      <c r="R53" s="9"/>
    </row>
    <row r="54" spans="1:18" s="10" customFormat="1" ht="21" customHeight="1" x14ac:dyDescent="0.2">
      <c r="A54" s="54" t="s">
        <v>169</v>
      </c>
      <c r="B54" s="25" t="s">
        <v>170</v>
      </c>
      <c r="C54" s="26">
        <f>SUM(C55:C56)</f>
        <v>2731587.5</v>
      </c>
      <c r="D54" s="26">
        <f t="shared" ref="D54:O54" si="13">SUM(D55:D56)</f>
        <v>483416.70000000019</v>
      </c>
      <c r="E54" s="26">
        <f t="shared" si="13"/>
        <v>3215004.2</v>
      </c>
      <c r="F54" s="26"/>
      <c r="G54" s="26">
        <f t="shared" si="13"/>
        <v>3215004.2</v>
      </c>
      <c r="H54" s="26">
        <f t="shared" si="13"/>
        <v>18.600000000093132</v>
      </c>
      <c r="I54" s="26">
        <f t="shared" si="13"/>
        <v>3215022.8000000003</v>
      </c>
      <c r="J54" s="26">
        <f t="shared" si="13"/>
        <v>-29721.700000000186</v>
      </c>
      <c r="K54" s="26">
        <f t="shared" si="13"/>
        <v>3185301.1</v>
      </c>
      <c r="L54" s="26">
        <f t="shared" si="13"/>
        <v>19136.399999999907</v>
      </c>
      <c r="M54" s="26">
        <f t="shared" si="13"/>
        <v>3204437.5</v>
      </c>
      <c r="N54" s="26">
        <f t="shared" si="13"/>
        <v>327088.90000000037</v>
      </c>
      <c r="O54" s="26">
        <f t="shared" si="13"/>
        <v>3531526.4000000004</v>
      </c>
      <c r="P54" s="67">
        <f>SUM(P55:P56)</f>
        <v>799938.90000000037</v>
      </c>
      <c r="Q54" s="65"/>
      <c r="R54" s="9"/>
    </row>
    <row r="55" spans="1:18" ht="18" customHeight="1" x14ac:dyDescent="0.2">
      <c r="A55" s="47" t="s">
        <v>171</v>
      </c>
      <c r="B55" s="48" t="s">
        <v>172</v>
      </c>
      <c r="C55" s="13">
        <v>2655780.2999999998</v>
      </c>
      <c r="D55" s="49">
        <v>483416.70000000019</v>
      </c>
      <c r="E55" s="64">
        <f t="shared" si="1"/>
        <v>3139197</v>
      </c>
      <c r="F55" s="49"/>
      <c r="G55" s="64">
        <f t="shared" si="2"/>
        <v>3139197</v>
      </c>
      <c r="H55" s="49">
        <v>18.600000000093132</v>
      </c>
      <c r="I55" s="64">
        <f t="shared" si="3"/>
        <v>3139215.6</v>
      </c>
      <c r="J55" s="49">
        <v>-29721.700000000186</v>
      </c>
      <c r="K55" s="50">
        <f t="shared" si="4"/>
        <v>3109493.9</v>
      </c>
      <c r="L55" s="49">
        <v>19136.399999999907</v>
      </c>
      <c r="M55" s="64">
        <f t="shared" si="5"/>
        <v>3128630.3</v>
      </c>
      <c r="N55" s="49">
        <v>327088.90000000037</v>
      </c>
      <c r="O55" s="50">
        <f t="shared" si="6"/>
        <v>3455719.2</v>
      </c>
      <c r="P55" s="15">
        <f>D55+H55+J55+L55+N55</f>
        <v>799938.90000000037</v>
      </c>
      <c r="Q55" s="96"/>
      <c r="R55" s="9"/>
    </row>
    <row r="56" spans="1:18" ht="18.75" customHeight="1" x14ac:dyDescent="0.25">
      <c r="A56" s="47" t="s">
        <v>173</v>
      </c>
      <c r="B56" s="48" t="s">
        <v>174</v>
      </c>
      <c r="C56" s="13">
        <v>75807.199999999997</v>
      </c>
      <c r="D56" s="49"/>
      <c r="E56" s="64">
        <f t="shared" si="1"/>
        <v>75807.199999999997</v>
      </c>
      <c r="F56" s="49"/>
      <c r="G56" s="64">
        <f t="shared" si="2"/>
        <v>75807.199999999997</v>
      </c>
      <c r="H56" s="49"/>
      <c r="I56" s="64">
        <f t="shared" si="3"/>
        <v>75807.199999999997</v>
      </c>
      <c r="J56" s="49"/>
      <c r="K56" s="50">
        <f t="shared" si="4"/>
        <v>75807.199999999997</v>
      </c>
      <c r="L56" s="49"/>
      <c r="M56" s="64">
        <f t="shared" si="5"/>
        <v>75807.199999999997</v>
      </c>
      <c r="N56" s="49"/>
      <c r="O56" s="50">
        <f t="shared" si="6"/>
        <v>75807.199999999997</v>
      </c>
      <c r="P56" s="15"/>
      <c r="Q56" s="52"/>
      <c r="R56" s="9"/>
    </row>
    <row r="57" spans="1:18" s="10" customFormat="1" ht="20.25" customHeight="1" x14ac:dyDescent="0.2">
      <c r="A57" s="54" t="s">
        <v>175</v>
      </c>
      <c r="B57" s="25" t="s">
        <v>176</v>
      </c>
      <c r="C57" s="26">
        <f>SUM(C58:C64)</f>
        <v>14090901.1</v>
      </c>
      <c r="D57" s="26">
        <f t="shared" ref="D57:P57" si="14">SUM(D58:D64)</f>
        <v>1299109.4999999991</v>
      </c>
      <c r="E57" s="26">
        <f t="shared" si="14"/>
        <v>15390010.599999998</v>
      </c>
      <c r="F57" s="26">
        <f t="shared" si="14"/>
        <v>44453.200000001299</v>
      </c>
      <c r="G57" s="26">
        <f t="shared" si="14"/>
        <v>15434463.800000001</v>
      </c>
      <c r="H57" s="26">
        <f t="shared" si="14"/>
        <v>422700.50000000012</v>
      </c>
      <c r="I57" s="26">
        <f t="shared" si="14"/>
        <v>15857164.300000001</v>
      </c>
      <c r="J57" s="26">
        <f t="shared" si="14"/>
        <v>10258.600000000442</v>
      </c>
      <c r="K57" s="26">
        <f t="shared" si="14"/>
        <v>15867422.900000002</v>
      </c>
      <c r="L57" s="26">
        <f t="shared" si="14"/>
        <v>180484.39999999816</v>
      </c>
      <c r="M57" s="26">
        <f t="shared" si="14"/>
        <v>16047907.300000001</v>
      </c>
      <c r="N57" s="26">
        <f t="shared" si="14"/>
        <v>328369.40000000125</v>
      </c>
      <c r="O57" s="26">
        <f t="shared" si="14"/>
        <v>16376276.699999999</v>
      </c>
      <c r="P57" s="67">
        <f t="shared" si="14"/>
        <v>2285375.6</v>
      </c>
      <c r="Q57" s="55"/>
      <c r="R57" s="9"/>
    </row>
    <row r="58" spans="1:18" ht="18.75" customHeight="1" x14ac:dyDescent="0.2">
      <c r="A58" s="47" t="s">
        <v>177</v>
      </c>
      <c r="B58" s="48" t="s">
        <v>178</v>
      </c>
      <c r="C58" s="13">
        <v>8335494.7000000002</v>
      </c>
      <c r="D58" s="49">
        <v>1124845.4999999991</v>
      </c>
      <c r="E58" s="64">
        <f t="shared" si="1"/>
        <v>9460340.1999999993</v>
      </c>
      <c r="F58" s="49">
        <v>-2865.2999999988824</v>
      </c>
      <c r="G58" s="64">
        <f t="shared" si="2"/>
        <v>9457474.9000000004</v>
      </c>
      <c r="H58" s="49">
        <v>-73974.5</v>
      </c>
      <c r="I58" s="64">
        <f t="shared" si="3"/>
        <v>9383500.4000000004</v>
      </c>
      <c r="J58" s="49">
        <v>27440.900000000373</v>
      </c>
      <c r="K58" s="50">
        <f t="shared" si="4"/>
        <v>9410941.3000000007</v>
      </c>
      <c r="L58" s="49">
        <v>6497.8999999985099</v>
      </c>
      <c r="M58" s="64">
        <f t="shared" si="5"/>
        <v>9417439.1999999993</v>
      </c>
      <c r="N58" s="49">
        <v>241692.70000000112</v>
      </c>
      <c r="O58" s="50">
        <f t="shared" si="6"/>
        <v>9659131.9000000004</v>
      </c>
      <c r="P58" s="15">
        <f>D58+F58+H58+J58+L58+N58</f>
        <v>1323637.2000000002</v>
      </c>
      <c r="R58" s="9"/>
    </row>
    <row r="59" spans="1:18" ht="21" customHeight="1" x14ac:dyDescent="0.25">
      <c r="A59" s="47" t="s">
        <v>179</v>
      </c>
      <c r="B59" s="48" t="s">
        <v>180</v>
      </c>
      <c r="C59" s="13">
        <v>244194.7</v>
      </c>
      <c r="D59" s="49">
        <v>165764</v>
      </c>
      <c r="E59" s="64">
        <f t="shared" si="1"/>
        <v>409958.7</v>
      </c>
      <c r="F59" s="49">
        <v>12128.700000000012</v>
      </c>
      <c r="G59" s="64">
        <f t="shared" si="2"/>
        <v>422087.4</v>
      </c>
      <c r="H59" s="49">
        <v>469218.29999999993</v>
      </c>
      <c r="I59" s="64">
        <f t="shared" si="3"/>
        <v>891305.7</v>
      </c>
      <c r="J59" s="49">
        <v>1602.2000000000698</v>
      </c>
      <c r="K59" s="50">
        <f t="shared" si="4"/>
        <v>892907.9</v>
      </c>
      <c r="L59" s="49">
        <v>176371.40000000002</v>
      </c>
      <c r="M59" s="64">
        <f t="shared" si="5"/>
        <v>1069279.3</v>
      </c>
      <c r="N59" s="49">
        <v>16824.699999999953</v>
      </c>
      <c r="O59" s="50">
        <f t="shared" si="6"/>
        <v>1086104</v>
      </c>
      <c r="P59" s="15">
        <f>D59:D60+F59+H59+J59+L59+N59</f>
        <v>841909.3</v>
      </c>
      <c r="Q59" s="52"/>
      <c r="R59" s="9"/>
    </row>
    <row r="60" spans="1:18" ht="17.25" customHeight="1" x14ac:dyDescent="0.2">
      <c r="A60" s="47" t="s">
        <v>181</v>
      </c>
      <c r="B60" s="48" t="s">
        <v>182</v>
      </c>
      <c r="C60" s="13">
        <v>488641.7</v>
      </c>
      <c r="D60" s="49"/>
      <c r="E60" s="64">
        <f t="shared" si="1"/>
        <v>488641.7</v>
      </c>
      <c r="F60" s="49">
        <v>552.29999999998836</v>
      </c>
      <c r="G60" s="64">
        <f t="shared" si="2"/>
        <v>489194</v>
      </c>
      <c r="H60" s="49"/>
      <c r="I60" s="64">
        <f t="shared" si="3"/>
        <v>489194</v>
      </c>
      <c r="J60" s="49"/>
      <c r="K60" s="50">
        <f t="shared" si="4"/>
        <v>489194</v>
      </c>
      <c r="L60" s="49">
        <v>1000</v>
      </c>
      <c r="M60" s="64">
        <f t="shared" si="5"/>
        <v>490194</v>
      </c>
      <c r="N60" s="49">
        <v>100</v>
      </c>
      <c r="O60" s="50">
        <f t="shared" si="6"/>
        <v>490294</v>
      </c>
      <c r="P60" s="15">
        <f>F60+L60+N60</f>
        <v>1652.2999999999884</v>
      </c>
      <c r="Q60" s="96"/>
      <c r="R60" s="9"/>
    </row>
    <row r="61" spans="1:18" ht="17.25" customHeight="1" x14ac:dyDescent="0.25">
      <c r="A61" s="47" t="s">
        <v>183</v>
      </c>
      <c r="B61" s="48" t="s">
        <v>184</v>
      </c>
      <c r="C61" s="13">
        <v>100118.1</v>
      </c>
      <c r="D61" s="49"/>
      <c r="E61" s="64">
        <f t="shared" si="1"/>
        <v>100118.1</v>
      </c>
      <c r="F61" s="49">
        <v>98.19999999999709</v>
      </c>
      <c r="G61" s="64">
        <f t="shared" si="2"/>
        <v>100216.3</v>
      </c>
      <c r="H61" s="49"/>
      <c r="I61" s="64">
        <f t="shared" si="3"/>
        <v>100216.3</v>
      </c>
      <c r="J61" s="49"/>
      <c r="K61" s="50">
        <f t="shared" si="4"/>
        <v>100216.3</v>
      </c>
      <c r="L61" s="49"/>
      <c r="M61" s="64">
        <f t="shared" si="5"/>
        <v>100216.3</v>
      </c>
      <c r="N61" s="49">
        <v>199.3</v>
      </c>
      <c r="O61" s="50">
        <f t="shared" si="6"/>
        <v>100415.6</v>
      </c>
      <c r="P61" s="15">
        <f>F61+N61</f>
        <v>297.4999999999971</v>
      </c>
      <c r="Q61" s="52"/>
      <c r="R61" s="9"/>
    </row>
    <row r="62" spans="1:18" ht="25.5" x14ac:dyDescent="0.25">
      <c r="A62" s="47" t="s">
        <v>185</v>
      </c>
      <c r="B62" s="48" t="s">
        <v>186</v>
      </c>
      <c r="C62" s="13">
        <v>217200.6</v>
      </c>
      <c r="D62" s="49"/>
      <c r="E62" s="64">
        <f t="shared" si="1"/>
        <v>217200.6</v>
      </c>
      <c r="F62" s="49"/>
      <c r="G62" s="64">
        <f t="shared" si="2"/>
        <v>217200.6</v>
      </c>
      <c r="H62" s="49"/>
      <c r="I62" s="64">
        <f t="shared" si="3"/>
        <v>217200.6</v>
      </c>
      <c r="J62" s="49"/>
      <c r="K62" s="50">
        <f t="shared" si="4"/>
        <v>217200.6</v>
      </c>
      <c r="L62" s="49"/>
      <c r="M62" s="64">
        <f t="shared" si="5"/>
        <v>217200.6</v>
      </c>
      <c r="N62" s="49"/>
      <c r="O62" s="50">
        <f t="shared" si="6"/>
        <v>217200.6</v>
      </c>
      <c r="P62" s="15"/>
      <c r="Q62" s="52"/>
      <c r="R62" s="9"/>
    </row>
    <row r="63" spans="1:18" ht="17.25" customHeight="1" x14ac:dyDescent="0.25">
      <c r="A63" s="47" t="s">
        <v>187</v>
      </c>
      <c r="B63" s="48" t="s">
        <v>188</v>
      </c>
      <c r="C63" s="13">
        <v>7762.3</v>
      </c>
      <c r="D63" s="49"/>
      <c r="E63" s="64">
        <f t="shared" si="1"/>
        <v>7762.3</v>
      </c>
      <c r="F63" s="49">
        <v>17.100000000000001</v>
      </c>
      <c r="G63" s="64">
        <f t="shared" si="2"/>
        <v>7779.4000000000005</v>
      </c>
      <c r="H63" s="49"/>
      <c r="I63" s="64">
        <f t="shared" si="3"/>
        <v>7779.4000000000005</v>
      </c>
      <c r="J63" s="49"/>
      <c r="K63" s="50">
        <f t="shared" si="4"/>
        <v>7779.4000000000005</v>
      </c>
      <c r="L63" s="49"/>
      <c r="M63" s="64">
        <f t="shared" si="5"/>
        <v>7779.4000000000005</v>
      </c>
      <c r="N63" s="49"/>
      <c r="O63" s="50">
        <f t="shared" si="6"/>
        <v>7779.4000000000005</v>
      </c>
      <c r="P63" s="15">
        <f>F63</f>
        <v>17.100000000000001</v>
      </c>
      <c r="Q63" s="52"/>
      <c r="R63" s="9"/>
    </row>
    <row r="64" spans="1:18" ht="18.75" customHeight="1" x14ac:dyDescent="0.25">
      <c r="A64" s="47" t="s">
        <v>189</v>
      </c>
      <c r="B64" s="48" t="s">
        <v>190</v>
      </c>
      <c r="C64" s="13">
        <v>4697489</v>
      </c>
      <c r="D64" s="49">
        <v>8500</v>
      </c>
      <c r="E64" s="64">
        <f t="shared" si="1"/>
        <v>4705989</v>
      </c>
      <c r="F64" s="49">
        <v>34522.200000000186</v>
      </c>
      <c r="G64" s="64">
        <f t="shared" si="2"/>
        <v>4740511.2</v>
      </c>
      <c r="H64" s="49">
        <v>27456.700000000186</v>
      </c>
      <c r="I64" s="64">
        <f t="shared" si="3"/>
        <v>4767967.9000000004</v>
      </c>
      <c r="J64" s="49">
        <v>-18784.5</v>
      </c>
      <c r="K64" s="50">
        <f t="shared" si="4"/>
        <v>4749183.4000000004</v>
      </c>
      <c r="L64" s="49">
        <v>-3384.9000000003725</v>
      </c>
      <c r="M64" s="64">
        <f t="shared" si="5"/>
        <v>4745798.5</v>
      </c>
      <c r="N64" s="49">
        <v>69552.700000000186</v>
      </c>
      <c r="O64" s="50">
        <f t="shared" si="6"/>
        <v>4815351.2</v>
      </c>
      <c r="P64" s="15">
        <f>D64+F64+H64+J64+L64+N64</f>
        <v>117862.20000000019</v>
      </c>
      <c r="Q64" s="33"/>
      <c r="R64" s="9"/>
    </row>
    <row r="65" spans="1:18" s="10" customFormat="1" ht="24" customHeight="1" x14ac:dyDescent="0.2">
      <c r="A65" s="54" t="s">
        <v>191</v>
      </c>
      <c r="B65" s="25" t="s">
        <v>192</v>
      </c>
      <c r="C65" s="26">
        <f>SUM(C66:C70)</f>
        <v>42730310.399999999</v>
      </c>
      <c r="D65" s="26">
        <f t="shared" ref="D65:P65" si="15">SUM(D66:D70)</f>
        <v>211857.79999999749</v>
      </c>
      <c r="E65" s="26">
        <f t="shared" si="15"/>
        <v>42942168.199999996</v>
      </c>
      <c r="F65" s="26">
        <f t="shared" si="15"/>
        <v>1012089.3000000003</v>
      </c>
      <c r="G65" s="26">
        <f t="shared" si="15"/>
        <v>43954257.5</v>
      </c>
      <c r="H65" s="26">
        <f t="shared" si="15"/>
        <v>280589.40000000084</v>
      </c>
      <c r="I65" s="26">
        <f t="shared" si="15"/>
        <v>44234846.899999999</v>
      </c>
      <c r="J65" s="26">
        <f t="shared" si="15"/>
        <v>-9675.1000000017229</v>
      </c>
      <c r="K65" s="26">
        <f t="shared" si="15"/>
        <v>44225171.799999997</v>
      </c>
      <c r="L65" s="26">
        <f t="shared" si="15"/>
        <v>-22857.89999999851</v>
      </c>
      <c r="M65" s="26">
        <f t="shared" si="15"/>
        <v>44202313.900000006</v>
      </c>
      <c r="N65" s="26">
        <f t="shared" si="15"/>
        <v>289611.60000000149</v>
      </c>
      <c r="O65" s="26">
        <f t="shared" si="15"/>
        <v>44491925.5</v>
      </c>
      <c r="P65" s="67">
        <f t="shared" si="15"/>
        <v>1761615.0999999999</v>
      </c>
      <c r="Q65" s="65"/>
      <c r="R65" s="9"/>
    </row>
    <row r="66" spans="1:18" ht="19.5" customHeight="1" x14ac:dyDescent="0.2">
      <c r="A66" s="47" t="s">
        <v>193</v>
      </c>
      <c r="B66" s="48" t="s">
        <v>194</v>
      </c>
      <c r="C66" s="13">
        <v>205047.1</v>
      </c>
      <c r="D66" s="49"/>
      <c r="E66" s="64">
        <f t="shared" si="1"/>
        <v>205047.1</v>
      </c>
      <c r="F66" s="49"/>
      <c r="G66" s="64">
        <f t="shared" si="2"/>
        <v>205047.1</v>
      </c>
      <c r="H66" s="49"/>
      <c r="I66" s="64">
        <f t="shared" si="3"/>
        <v>205047.1</v>
      </c>
      <c r="J66" s="49"/>
      <c r="K66" s="50">
        <f t="shared" si="4"/>
        <v>205047.1</v>
      </c>
      <c r="L66" s="49"/>
      <c r="M66" s="64">
        <f t="shared" si="5"/>
        <v>205047.1</v>
      </c>
      <c r="N66" s="49"/>
      <c r="O66" s="50">
        <f t="shared" si="6"/>
        <v>205047.1</v>
      </c>
      <c r="P66" s="15"/>
      <c r="Q66" s="96"/>
      <c r="R66" s="9"/>
    </row>
    <row r="67" spans="1:18" ht="20.25" customHeight="1" x14ac:dyDescent="0.25">
      <c r="A67" s="47" t="s">
        <v>195</v>
      </c>
      <c r="B67" s="48" t="s">
        <v>196</v>
      </c>
      <c r="C67" s="13">
        <v>6629507.7999999998</v>
      </c>
      <c r="D67" s="49"/>
      <c r="E67" s="64">
        <f t="shared" si="1"/>
        <v>6629507.7999999998</v>
      </c>
      <c r="F67" s="49">
        <v>5702.2999999998137</v>
      </c>
      <c r="G67" s="64">
        <f t="shared" si="2"/>
        <v>6635210.0999999996</v>
      </c>
      <c r="H67" s="49">
        <v>-5151.2999999998137</v>
      </c>
      <c r="I67" s="64">
        <f t="shared" si="3"/>
        <v>6630058.7999999998</v>
      </c>
      <c r="J67" s="49">
        <v>-212.20000000018626</v>
      </c>
      <c r="K67" s="50">
        <f t="shared" si="4"/>
        <v>6629846.5999999996</v>
      </c>
      <c r="L67" s="49">
        <v>-86.5</v>
      </c>
      <c r="M67" s="64">
        <f t="shared" si="5"/>
        <v>6629760.0999999996</v>
      </c>
      <c r="N67" s="49"/>
      <c r="O67" s="50">
        <f t="shared" si="6"/>
        <v>6629760.0999999996</v>
      </c>
      <c r="P67" s="15">
        <f>F67+H67+J67+L67</f>
        <v>252.29999999981374</v>
      </c>
      <c r="Q67" s="52"/>
      <c r="R67" s="9"/>
    </row>
    <row r="68" spans="1:18" ht="20.25" customHeight="1" x14ac:dyDescent="0.25">
      <c r="A68" s="47" t="s">
        <v>197</v>
      </c>
      <c r="B68" s="48" t="s">
        <v>198</v>
      </c>
      <c r="C68" s="13">
        <v>20747507.300000001</v>
      </c>
      <c r="D68" s="49">
        <v>19451.599999997765</v>
      </c>
      <c r="E68" s="64">
        <f t="shared" si="1"/>
        <v>20766958.899999999</v>
      </c>
      <c r="F68" s="49">
        <v>41605.10000000149</v>
      </c>
      <c r="G68" s="64">
        <f t="shared" si="2"/>
        <v>20808564</v>
      </c>
      <c r="H68" s="49">
        <v>291767.30000000075</v>
      </c>
      <c r="I68" s="64">
        <f t="shared" si="3"/>
        <v>21100331.300000001</v>
      </c>
      <c r="J68" s="49">
        <v>-8593.6000000014901</v>
      </c>
      <c r="K68" s="50">
        <f t="shared" si="4"/>
        <v>21091737.699999999</v>
      </c>
      <c r="L68" s="49">
        <v>-2521.3999999985099</v>
      </c>
      <c r="M68" s="64">
        <f t="shared" si="5"/>
        <v>21089216.300000001</v>
      </c>
      <c r="N68" s="49">
        <v>63765.5</v>
      </c>
      <c r="O68" s="50">
        <f t="shared" si="6"/>
        <v>21152981.800000001</v>
      </c>
      <c r="P68" s="15">
        <f>D68+F68+H68+J68+L68+N68</f>
        <v>405474.5</v>
      </c>
      <c r="Q68" s="52"/>
      <c r="R68" s="9"/>
    </row>
    <row r="69" spans="1:18" ht="20.25" customHeight="1" x14ac:dyDescent="0.25">
      <c r="A69" s="47" t="s">
        <v>199</v>
      </c>
      <c r="B69" s="48" t="s">
        <v>200</v>
      </c>
      <c r="C69" s="13">
        <v>13652161.800000001</v>
      </c>
      <c r="D69" s="49">
        <v>176755.59999999963</v>
      </c>
      <c r="E69" s="64">
        <f t="shared" si="1"/>
        <v>13828917.4</v>
      </c>
      <c r="F69" s="49">
        <v>982799.29999999888</v>
      </c>
      <c r="G69" s="64">
        <f t="shared" si="2"/>
        <v>14811716.699999999</v>
      </c>
      <c r="H69" s="49"/>
      <c r="I69" s="64">
        <f t="shared" si="3"/>
        <v>14811716.699999999</v>
      </c>
      <c r="J69" s="49"/>
      <c r="K69" s="50">
        <f t="shared" si="4"/>
        <v>14811716.699999999</v>
      </c>
      <c r="L69" s="49">
        <v>-20000</v>
      </c>
      <c r="M69" s="64">
        <f t="shared" si="5"/>
        <v>14791716.699999999</v>
      </c>
      <c r="N69" s="49">
        <v>213046.10000000149</v>
      </c>
      <c r="O69" s="50">
        <f t="shared" si="6"/>
        <v>15004762.800000001</v>
      </c>
      <c r="P69" s="15">
        <f>D69+F69+L69+N69</f>
        <v>1352601</v>
      </c>
      <c r="Q69" s="33"/>
      <c r="R69" s="9"/>
    </row>
    <row r="70" spans="1:18" ht="18" customHeight="1" x14ac:dyDescent="0.25">
      <c r="A70" s="47" t="s">
        <v>201</v>
      </c>
      <c r="B70" s="48" t="s">
        <v>202</v>
      </c>
      <c r="C70" s="13">
        <v>1496086.4</v>
      </c>
      <c r="D70" s="49">
        <v>15650.600000000093</v>
      </c>
      <c r="E70" s="64">
        <f t="shared" si="1"/>
        <v>1511737</v>
      </c>
      <c r="F70" s="49">
        <v>-18017.399999999907</v>
      </c>
      <c r="G70" s="64">
        <f t="shared" si="2"/>
        <v>1493719.6</v>
      </c>
      <c r="H70" s="49">
        <v>-6026.6000000000931</v>
      </c>
      <c r="I70" s="64">
        <f t="shared" si="3"/>
        <v>1487693</v>
      </c>
      <c r="J70" s="49">
        <v>-869.30000000004657</v>
      </c>
      <c r="K70" s="50">
        <f t="shared" si="4"/>
        <v>1486823.7</v>
      </c>
      <c r="L70" s="49">
        <v>-250</v>
      </c>
      <c r="M70" s="64">
        <f t="shared" si="5"/>
        <v>1486573.7</v>
      </c>
      <c r="N70" s="49">
        <v>12800</v>
      </c>
      <c r="O70" s="50">
        <f t="shared" si="6"/>
        <v>1499373.7</v>
      </c>
      <c r="P70" s="15">
        <f>D70+F70+H70+J70+L70+N70</f>
        <v>3287.3000000000466</v>
      </c>
      <c r="Q70" s="52"/>
      <c r="R70" s="9"/>
    </row>
    <row r="71" spans="1:18" s="10" customFormat="1" ht="18.75" customHeight="1" x14ac:dyDescent="0.2">
      <c r="A71" s="54" t="s">
        <v>203</v>
      </c>
      <c r="B71" s="25" t="s">
        <v>204</v>
      </c>
      <c r="C71" s="26">
        <f>SUM(C72:C75)</f>
        <v>1407513.5</v>
      </c>
      <c r="D71" s="26">
        <f t="shared" ref="D71:P71" si="16">SUM(D72:D75)</f>
        <v>-366</v>
      </c>
      <c r="E71" s="26">
        <f t="shared" si="16"/>
        <v>1407147.5</v>
      </c>
      <c r="F71" s="26">
        <f t="shared" si="16"/>
        <v>289132.7</v>
      </c>
      <c r="G71" s="26">
        <f t="shared" si="16"/>
        <v>1696280.2000000002</v>
      </c>
      <c r="H71" s="26">
        <f t="shared" si="16"/>
        <v>222367.59999999998</v>
      </c>
      <c r="I71" s="26">
        <f t="shared" si="16"/>
        <v>1918647.8000000003</v>
      </c>
      <c r="J71" s="26">
        <f t="shared" si="16"/>
        <v>39000</v>
      </c>
      <c r="K71" s="26">
        <f t="shared" si="16"/>
        <v>1957647.8000000003</v>
      </c>
      <c r="L71" s="26">
        <f t="shared" si="16"/>
        <v>19868.400000000001</v>
      </c>
      <c r="M71" s="26">
        <f t="shared" si="16"/>
        <v>1977516.2000000002</v>
      </c>
      <c r="N71" s="26">
        <f t="shared" si="16"/>
        <v>20243.800000000047</v>
      </c>
      <c r="O71" s="26">
        <f t="shared" si="16"/>
        <v>1997760</v>
      </c>
      <c r="P71" s="26">
        <f t="shared" si="16"/>
        <v>590246.50000000012</v>
      </c>
      <c r="Q71" s="65"/>
      <c r="R71" s="9"/>
    </row>
    <row r="72" spans="1:18" ht="20.25" customHeight="1" x14ac:dyDescent="0.2">
      <c r="A72" s="47" t="s">
        <v>205</v>
      </c>
      <c r="B72" s="48" t="s">
        <v>206</v>
      </c>
      <c r="C72" s="13">
        <v>636715.69999999995</v>
      </c>
      <c r="D72" s="49"/>
      <c r="E72" s="64">
        <f t="shared" si="1"/>
        <v>636715.69999999995</v>
      </c>
      <c r="F72" s="49">
        <v>797.20000000006985</v>
      </c>
      <c r="G72" s="64">
        <f t="shared" si="2"/>
        <v>637512.9</v>
      </c>
      <c r="H72" s="49">
        <v>4000</v>
      </c>
      <c r="I72" s="64">
        <f t="shared" si="3"/>
        <v>641512.9</v>
      </c>
      <c r="J72" s="49">
        <v>400</v>
      </c>
      <c r="K72" s="50">
        <f t="shared" si="4"/>
        <v>641912.9</v>
      </c>
      <c r="L72" s="49">
        <v>180</v>
      </c>
      <c r="M72" s="64">
        <f t="shared" si="5"/>
        <v>642092.9</v>
      </c>
      <c r="N72" s="49"/>
      <c r="O72" s="50">
        <f t="shared" si="6"/>
        <v>642092.9</v>
      </c>
      <c r="P72" s="15">
        <f>F72+H72+J72+L72</f>
        <v>5377.2000000000698</v>
      </c>
      <c r="Q72" s="96"/>
      <c r="R72" s="9"/>
    </row>
    <row r="73" spans="1:18" ht="19.5" customHeight="1" x14ac:dyDescent="0.25">
      <c r="A73" s="47" t="s">
        <v>207</v>
      </c>
      <c r="B73" s="48" t="s">
        <v>208</v>
      </c>
      <c r="C73" s="13">
        <v>202177.2</v>
      </c>
      <c r="D73" s="49"/>
      <c r="E73" s="64">
        <f t="shared" ref="E73:E85" si="17">C73+D73</f>
        <v>202177.2</v>
      </c>
      <c r="F73" s="49">
        <v>287962.89999999997</v>
      </c>
      <c r="G73" s="64">
        <f t="shared" ref="G73:G85" si="18">E73+F73</f>
        <v>490140.1</v>
      </c>
      <c r="H73" s="49">
        <v>218367.59999999998</v>
      </c>
      <c r="I73" s="64">
        <f t="shared" ref="I73:I85" si="19">G73+H73</f>
        <v>708507.7</v>
      </c>
      <c r="J73" s="49">
        <v>39000</v>
      </c>
      <c r="K73" s="50">
        <f t="shared" ref="K73:K85" si="20">I73+J73</f>
        <v>747507.7</v>
      </c>
      <c r="L73" s="49"/>
      <c r="M73" s="64">
        <f t="shared" ref="M73:M85" si="21">K73+L73</f>
        <v>747507.7</v>
      </c>
      <c r="N73" s="49">
        <v>20243.800000000047</v>
      </c>
      <c r="O73" s="50">
        <f t="shared" ref="O73:O85" si="22">M73+N73</f>
        <v>767751.5</v>
      </c>
      <c r="P73" s="15">
        <f>F73+H73+J73+N73</f>
        <v>565574.30000000005</v>
      </c>
      <c r="Q73" s="52"/>
      <c r="R73" s="9"/>
    </row>
    <row r="74" spans="1:18" ht="19.5" customHeight="1" x14ac:dyDescent="0.25">
      <c r="A74" s="47" t="s">
        <v>209</v>
      </c>
      <c r="B74" s="48" t="s">
        <v>210</v>
      </c>
      <c r="C74" s="13">
        <v>535361.5</v>
      </c>
      <c r="D74" s="49">
        <v>-366</v>
      </c>
      <c r="E74" s="64">
        <f t="shared" si="17"/>
        <v>534995.5</v>
      </c>
      <c r="F74" s="49">
        <v>372.59999999997672</v>
      </c>
      <c r="G74" s="64">
        <f t="shared" si="18"/>
        <v>535368.1</v>
      </c>
      <c r="H74" s="49"/>
      <c r="I74" s="64">
        <f t="shared" si="19"/>
        <v>535368.1</v>
      </c>
      <c r="J74" s="49">
        <v>-400</v>
      </c>
      <c r="K74" s="50">
        <f t="shared" si="20"/>
        <v>534968.1</v>
      </c>
      <c r="L74" s="49"/>
      <c r="M74" s="64">
        <f t="shared" si="21"/>
        <v>534968.1</v>
      </c>
      <c r="N74" s="49"/>
      <c r="O74" s="50">
        <f t="shared" si="22"/>
        <v>534968.1</v>
      </c>
      <c r="P74" s="15">
        <f>D74+F74+J74</f>
        <v>-393.40000000002328</v>
      </c>
      <c r="Q74" s="52"/>
      <c r="R74" s="9"/>
    </row>
    <row r="75" spans="1:18" ht="27.75" customHeight="1" x14ac:dyDescent="0.25">
      <c r="A75" s="47" t="s">
        <v>211</v>
      </c>
      <c r="B75" s="48" t="s">
        <v>212</v>
      </c>
      <c r="C75" s="13">
        <v>33259.1</v>
      </c>
      <c r="D75" s="49"/>
      <c r="E75" s="64">
        <f t="shared" si="17"/>
        <v>33259.1</v>
      </c>
      <c r="F75" s="49"/>
      <c r="G75" s="64">
        <f t="shared" si="18"/>
        <v>33259.1</v>
      </c>
      <c r="H75" s="49"/>
      <c r="I75" s="64">
        <f t="shared" si="19"/>
        <v>33259.1</v>
      </c>
      <c r="J75" s="49"/>
      <c r="K75" s="50">
        <f t="shared" si="20"/>
        <v>33259.1</v>
      </c>
      <c r="L75" s="49">
        <v>19688.400000000001</v>
      </c>
      <c r="M75" s="64">
        <f t="shared" si="21"/>
        <v>52947.5</v>
      </c>
      <c r="N75" s="49"/>
      <c r="O75" s="50">
        <f t="shared" si="22"/>
        <v>52947.5</v>
      </c>
      <c r="P75" s="15">
        <f>L75</f>
        <v>19688.400000000001</v>
      </c>
      <c r="Q75" s="52"/>
      <c r="R75" s="9"/>
    </row>
    <row r="76" spans="1:18" s="10" customFormat="1" ht="21" customHeight="1" x14ac:dyDescent="0.25">
      <c r="A76" s="54" t="s">
        <v>213</v>
      </c>
      <c r="B76" s="25" t="s">
        <v>214</v>
      </c>
      <c r="C76" s="26">
        <f t="shared" ref="C76:P76" si="23">SUM(C77:C79)</f>
        <v>133107.29999999999</v>
      </c>
      <c r="D76" s="26">
        <f t="shared" si="23"/>
        <v>20000</v>
      </c>
      <c r="E76" s="26">
        <f t="shared" si="23"/>
        <v>153107.29999999999</v>
      </c>
      <c r="F76" s="26">
        <f t="shared" si="23"/>
        <v>26100</v>
      </c>
      <c r="G76" s="26">
        <f t="shared" si="23"/>
        <v>179207.3</v>
      </c>
      <c r="H76" s="26"/>
      <c r="I76" s="26">
        <f t="shared" si="23"/>
        <v>179207.3</v>
      </c>
      <c r="J76" s="26"/>
      <c r="K76" s="26">
        <f t="shared" si="23"/>
        <v>179207.3</v>
      </c>
      <c r="L76" s="26"/>
      <c r="M76" s="26">
        <f t="shared" si="23"/>
        <v>179207.3</v>
      </c>
      <c r="N76" s="26">
        <f t="shared" si="23"/>
        <v>3500</v>
      </c>
      <c r="O76" s="26">
        <f t="shared" si="23"/>
        <v>182707.3</v>
      </c>
      <c r="P76" s="67">
        <f t="shared" si="23"/>
        <v>49600</v>
      </c>
      <c r="Q76" s="61"/>
      <c r="R76" s="9"/>
    </row>
    <row r="77" spans="1:18" ht="18.75" customHeight="1" x14ac:dyDescent="0.2">
      <c r="A77" s="47" t="s">
        <v>215</v>
      </c>
      <c r="B77" s="48" t="s">
        <v>216</v>
      </c>
      <c r="C77" s="58">
        <v>34074.6</v>
      </c>
      <c r="D77" s="49">
        <v>20000</v>
      </c>
      <c r="E77" s="64">
        <f t="shared" si="17"/>
        <v>54074.6</v>
      </c>
      <c r="F77" s="49"/>
      <c r="G77" s="64">
        <f t="shared" si="18"/>
        <v>54074.6</v>
      </c>
      <c r="H77" s="49"/>
      <c r="I77" s="64">
        <f t="shared" si="19"/>
        <v>54074.6</v>
      </c>
      <c r="J77" s="49"/>
      <c r="K77" s="50">
        <f t="shared" si="20"/>
        <v>54074.6</v>
      </c>
      <c r="L77" s="49"/>
      <c r="M77" s="64">
        <f t="shared" si="21"/>
        <v>54074.6</v>
      </c>
      <c r="N77" s="49"/>
      <c r="O77" s="50">
        <f t="shared" si="22"/>
        <v>54074.6</v>
      </c>
      <c r="P77" s="15">
        <f>D77</f>
        <v>20000</v>
      </c>
      <c r="Q77" s="96"/>
      <c r="R77" s="9"/>
    </row>
    <row r="78" spans="1:18" ht="21" customHeight="1" x14ac:dyDescent="0.25">
      <c r="A78" s="47" t="s">
        <v>217</v>
      </c>
      <c r="B78" s="48" t="s">
        <v>218</v>
      </c>
      <c r="C78" s="58">
        <v>16742</v>
      </c>
      <c r="D78" s="49"/>
      <c r="E78" s="64">
        <f t="shared" si="17"/>
        <v>16742</v>
      </c>
      <c r="F78" s="49"/>
      <c r="G78" s="64">
        <f t="shared" si="18"/>
        <v>16742</v>
      </c>
      <c r="H78" s="49"/>
      <c r="I78" s="64">
        <f t="shared" si="19"/>
        <v>16742</v>
      </c>
      <c r="J78" s="49"/>
      <c r="K78" s="50">
        <f t="shared" si="20"/>
        <v>16742</v>
      </c>
      <c r="L78" s="49"/>
      <c r="M78" s="64">
        <f t="shared" si="21"/>
        <v>16742</v>
      </c>
      <c r="N78" s="49"/>
      <c r="O78" s="50">
        <f t="shared" si="22"/>
        <v>16742</v>
      </c>
      <c r="P78" s="15"/>
      <c r="Q78" s="52"/>
      <c r="R78" s="9"/>
    </row>
    <row r="79" spans="1:18" ht="25.5" x14ac:dyDescent="0.25">
      <c r="A79" s="47" t="s">
        <v>219</v>
      </c>
      <c r="B79" s="48" t="s">
        <v>220</v>
      </c>
      <c r="C79" s="13">
        <v>82290.7</v>
      </c>
      <c r="D79" s="49"/>
      <c r="E79" s="64">
        <f t="shared" si="17"/>
        <v>82290.7</v>
      </c>
      <c r="F79" s="49">
        <v>26100</v>
      </c>
      <c r="G79" s="64">
        <f t="shared" si="18"/>
        <v>108390.7</v>
      </c>
      <c r="H79" s="49"/>
      <c r="I79" s="64">
        <f t="shared" si="19"/>
        <v>108390.7</v>
      </c>
      <c r="J79" s="49"/>
      <c r="K79" s="50">
        <f t="shared" si="20"/>
        <v>108390.7</v>
      </c>
      <c r="L79" s="49"/>
      <c r="M79" s="64">
        <f t="shared" si="21"/>
        <v>108390.7</v>
      </c>
      <c r="N79" s="49">
        <v>3500</v>
      </c>
      <c r="O79" s="50">
        <f t="shared" si="22"/>
        <v>111890.7</v>
      </c>
      <c r="P79" s="15">
        <f>F79+N79</f>
        <v>29600</v>
      </c>
      <c r="Q79" s="33"/>
      <c r="R79" s="9"/>
    </row>
    <row r="80" spans="1:18" s="10" customFormat="1" ht="17.25" customHeight="1" x14ac:dyDescent="0.25">
      <c r="A80" s="54" t="s">
        <v>221</v>
      </c>
      <c r="B80" s="25" t="s">
        <v>222</v>
      </c>
      <c r="C80" s="26">
        <f>SUM(C81)</f>
        <v>2171301.7999999998</v>
      </c>
      <c r="D80" s="26"/>
      <c r="E80" s="26">
        <f t="shared" ref="E80:O80" si="24">SUM(E81)</f>
        <v>2171301.7999999998</v>
      </c>
      <c r="F80" s="26"/>
      <c r="G80" s="26">
        <f t="shared" si="24"/>
        <v>2171301.7999999998</v>
      </c>
      <c r="H80" s="26"/>
      <c r="I80" s="26">
        <f t="shared" si="24"/>
        <v>2171301.7999999998</v>
      </c>
      <c r="J80" s="26"/>
      <c r="K80" s="26">
        <f t="shared" si="24"/>
        <v>2171301.7999999998</v>
      </c>
      <c r="L80" s="26"/>
      <c r="M80" s="26">
        <f t="shared" si="24"/>
        <v>2171301.7999999998</v>
      </c>
      <c r="N80" s="26">
        <f t="shared" si="24"/>
        <v>-288841.19999999972</v>
      </c>
      <c r="O80" s="26">
        <f t="shared" si="24"/>
        <v>1882460.6</v>
      </c>
      <c r="P80" s="67">
        <f>P81</f>
        <v>-288841.19999999972</v>
      </c>
      <c r="Q80" s="51"/>
      <c r="R80" s="9"/>
    </row>
    <row r="81" spans="1:18" ht="25.5" x14ac:dyDescent="0.25">
      <c r="A81" s="47" t="s">
        <v>223</v>
      </c>
      <c r="B81" s="48" t="s">
        <v>224</v>
      </c>
      <c r="C81" s="13">
        <v>2171301.7999999998</v>
      </c>
      <c r="D81" s="49"/>
      <c r="E81" s="64">
        <f t="shared" si="17"/>
        <v>2171301.7999999998</v>
      </c>
      <c r="F81" s="49"/>
      <c r="G81" s="64">
        <f t="shared" si="18"/>
        <v>2171301.7999999998</v>
      </c>
      <c r="H81" s="49"/>
      <c r="I81" s="64">
        <f t="shared" si="19"/>
        <v>2171301.7999999998</v>
      </c>
      <c r="J81" s="49"/>
      <c r="K81" s="50">
        <f t="shared" si="20"/>
        <v>2171301.7999999998</v>
      </c>
      <c r="L81" s="49"/>
      <c r="M81" s="64">
        <f t="shared" si="21"/>
        <v>2171301.7999999998</v>
      </c>
      <c r="N81" s="49">
        <v>-288841.19999999972</v>
      </c>
      <c r="O81" s="50">
        <f t="shared" si="22"/>
        <v>1882460.6</v>
      </c>
      <c r="P81" s="15">
        <f>N81</f>
        <v>-288841.19999999972</v>
      </c>
      <c r="Q81" s="33"/>
      <c r="R81" s="9"/>
    </row>
    <row r="82" spans="1:18" s="10" customFormat="1" ht="27" customHeight="1" x14ac:dyDescent="0.25">
      <c r="A82" s="54" t="s">
        <v>225</v>
      </c>
      <c r="B82" s="25" t="s">
        <v>226</v>
      </c>
      <c r="C82" s="26">
        <f t="shared" ref="C82:P82" si="25">SUM(C83:C85)</f>
        <v>5273858.5</v>
      </c>
      <c r="D82" s="26">
        <f t="shared" si="25"/>
        <v>911121.60000000009</v>
      </c>
      <c r="E82" s="26">
        <f t="shared" si="25"/>
        <v>6184980.0999999996</v>
      </c>
      <c r="F82" s="26">
        <f t="shared" si="25"/>
        <v>182121.8</v>
      </c>
      <c r="G82" s="26">
        <f t="shared" si="25"/>
        <v>6367101.9000000004</v>
      </c>
      <c r="H82" s="26">
        <f t="shared" si="25"/>
        <v>-426.79999999981374</v>
      </c>
      <c r="I82" s="26">
        <f t="shared" si="25"/>
        <v>6366675.0999999996</v>
      </c>
      <c r="J82" s="26"/>
      <c r="K82" s="26">
        <f t="shared" si="25"/>
        <v>6366675.0999999996</v>
      </c>
      <c r="L82" s="26">
        <f t="shared" si="25"/>
        <v>547000</v>
      </c>
      <c r="M82" s="26">
        <f t="shared" si="25"/>
        <v>6913675.0999999996</v>
      </c>
      <c r="N82" s="26">
        <f t="shared" si="25"/>
        <v>1000</v>
      </c>
      <c r="O82" s="26">
        <f t="shared" si="25"/>
        <v>6914675.0999999996</v>
      </c>
      <c r="P82" s="67">
        <f t="shared" si="25"/>
        <v>1640816.6000000003</v>
      </c>
      <c r="Q82" s="61"/>
      <c r="R82" s="9"/>
    </row>
    <row r="83" spans="1:18" ht="38.25" x14ac:dyDescent="0.2">
      <c r="A83" s="47" t="s">
        <v>227</v>
      </c>
      <c r="B83" s="48" t="s">
        <v>228</v>
      </c>
      <c r="C83" s="13">
        <v>3434503.3</v>
      </c>
      <c r="D83" s="49">
        <v>66492.700000000186</v>
      </c>
      <c r="E83" s="64">
        <f t="shared" si="17"/>
        <v>3500996</v>
      </c>
      <c r="F83" s="49"/>
      <c r="G83" s="64">
        <f t="shared" si="18"/>
        <v>3500996</v>
      </c>
      <c r="H83" s="49"/>
      <c r="I83" s="64">
        <f t="shared" si="19"/>
        <v>3500996</v>
      </c>
      <c r="J83" s="49"/>
      <c r="K83" s="50">
        <f t="shared" si="20"/>
        <v>3500996</v>
      </c>
      <c r="L83" s="49"/>
      <c r="M83" s="64">
        <f t="shared" si="21"/>
        <v>3500996</v>
      </c>
      <c r="N83" s="49"/>
      <c r="O83" s="50">
        <f t="shared" si="22"/>
        <v>3500996</v>
      </c>
      <c r="P83" s="15">
        <f>D83</f>
        <v>66492.700000000186</v>
      </c>
      <c r="Q83" s="96"/>
      <c r="R83" s="9"/>
    </row>
    <row r="84" spans="1:18" ht="18" customHeight="1" x14ac:dyDescent="0.25">
      <c r="A84" s="47" t="s">
        <v>229</v>
      </c>
      <c r="B84" s="48" t="s">
        <v>230</v>
      </c>
      <c r="C84" s="13">
        <v>322763.8</v>
      </c>
      <c r="D84" s="49">
        <v>40200.5</v>
      </c>
      <c r="E84" s="64">
        <f t="shared" si="17"/>
        <v>362964.3</v>
      </c>
      <c r="F84" s="49">
        <v>182121.8</v>
      </c>
      <c r="G84" s="64">
        <f t="shared" si="18"/>
        <v>545086.1</v>
      </c>
      <c r="H84" s="49"/>
      <c r="I84" s="64">
        <f t="shared" si="19"/>
        <v>545086.1</v>
      </c>
      <c r="J84" s="49"/>
      <c r="K84" s="50">
        <f t="shared" si="20"/>
        <v>545086.1</v>
      </c>
      <c r="L84" s="49"/>
      <c r="M84" s="64">
        <f t="shared" si="21"/>
        <v>545086.1</v>
      </c>
      <c r="N84" s="49"/>
      <c r="O84" s="50">
        <f t="shared" si="22"/>
        <v>545086.1</v>
      </c>
      <c r="P84" s="15">
        <f>D84+F84</f>
        <v>222322.3</v>
      </c>
      <c r="Q84" s="52"/>
      <c r="R84" s="9"/>
    </row>
    <row r="85" spans="1:18" ht="20.25" customHeight="1" x14ac:dyDescent="0.25">
      <c r="A85" s="47" t="s">
        <v>231</v>
      </c>
      <c r="B85" s="48" t="s">
        <v>232</v>
      </c>
      <c r="C85" s="13">
        <v>1516591.4</v>
      </c>
      <c r="D85" s="49">
        <v>804428.39999999991</v>
      </c>
      <c r="E85" s="64">
        <f t="shared" si="17"/>
        <v>2321019.7999999998</v>
      </c>
      <c r="F85" s="49"/>
      <c r="G85" s="64">
        <f t="shared" si="18"/>
        <v>2321019.7999999998</v>
      </c>
      <c r="H85" s="49">
        <v>-426.79999999981374</v>
      </c>
      <c r="I85" s="64">
        <f t="shared" si="19"/>
        <v>2320593</v>
      </c>
      <c r="J85" s="49"/>
      <c r="K85" s="50">
        <f t="shared" si="20"/>
        <v>2320593</v>
      </c>
      <c r="L85" s="49">
        <v>547000</v>
      </c>
      <c r="M85" s="64">
        <f t="shared" si="21"/>
        <v>2867593</v>
      </c>
      <c r="N85" s="49">
        <v>1000</v>
      </c>
      <c r="O85" s="50">
        <f t="shared" si="22"/>
        <v>2868593</v>
      </c>
      <c r="P85" s="15">
        <f>D85+H85+L85+N85</f>
        <v>1352001.6</v>
      </c>
      <c r="Q85" s="33"/>
      <c r="R85" s="9"/>
    </row>
    <row r="86" spans="1:18" s="10" customFormat="1" ht="15.75" customHeight="1" thickBot="1" x14ac:dyDescent="0.3">
      <c r="A86" s="89" t="s">
        <v>233</v>
      </c>
      <c r="B86" s="90"/>
      <c r="C86" s="34">
        <f>SUM(C7+C17+C20+C25+C36+C41+C46+C54+C57+C65+C71+C76+C80+C82)</f>
        <v>126216892.39999998</v>
      </c>
      <c r="D86" s="34">
        <f>SUM(D7+D17+D20+D25+D36+D41+D46+D54+D57+D65+D71+D76+D80+D82)</f>
        <v>8262241.4000000004</v>
      </c>
      <c r="E86" s="34">
        <f t="shared" ref="E86:O86" si="26">SUM(E7+E17+E20+E25+E36+E41+E46+E54+E57+E65+E71+E76+E80+E82)</f>
        <v>134479133.79999998</v>
      </c>
      <c r="F86" s="34">
        <f t="shared" si="26"/>
        <v>4259492.1999999993</v>
      </c>
      <c r="G86" s="34">
        <f t="shared" si="26"/>
        <v>138738625.99999997</v>
      </c>
      <c r="H86" s="34">
        <f t="shared" si="26"/>
        <v>1632043.9000000018</v>
      </c>
      <c r="I86" s="34">
        <f t="shared" si="26"/>
        <v>140370669.89999998</v>
      </c>
      <c r="J86" s="34">
        <f t="shared" si="26"/>
        <v>218949.69999999937</v>
      </c>
      <c r="K86" s="34">
        <f t="shared" si="26"/>
        <v>140589619.59999999</v>
      </c>
      <c r="L86" s="34">
        <f t="shared" si="26"/>
        <v>1607920.6</v>
      </c>
      <c r="M86" s="34">
        <f t="shared" si="26"/>
        <v>142197540.19999999</v>
      </c>
      <c r="N86" s="34">
        <f t="shared" si="26"/>
        <v>10067612.700000001</v>
      </c>
      <c r="O86" s="34">
        <f t="shared" si="26"/>
        <v>152265152.90000001</v>
      </c>
      <c r="P86" s="68">
        <f>SUM(P7+P17+P20+P25+P36+P41+P46+P54+P57+P65+P71+P76+P80+P82)</f>
        <v>26048260.500000004</v>
      </c>
      <c r="Q86" s="51"/>
      <c r="R86" s="9"/>
    </row>
    <row r="88" spans="1:18" x14ac:dyDescent="0.2">
      <c r="O88" s="28"/>
    </row>
    <row r="89" spans="1:18" x14ac:dyDescent="0.2">
      <c r="C89" s="36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28"/>
      <c r="P89" s="28"/>
      <c r="R89" s="28"/>
    </row>
    <row r="90" spans="1:18" x14ac:dyDescent="0.2"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28"/>
      <c r="Q90" s="60"/>
    </row>
    <row r="91" spans="1:18" x14ac:dyDescent="0.2"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28"/>
    </row>
    <row r="92" spans="1:18" x14ac:dyDescent="0.2">
      <c r="O92" s="28"/>
    </row>
    <row r="93" spans="1:18" x14ac:dyDescent="0.2">
      <c r="O93" s="28"/>
      <c r="P93" s="28"/>
    </row>
    <row r="94" spans="1:18" x14ac:dyDescent="0.2">
      <c r="O94" s="28"/>
      <c r="P94" s="28"/>
    </row>
    <row r="95" spans="1:18" x14ac:dyDescent="0.2"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28"/>
    </row>
    <row r="96" spans="1:18" x14ac:dyDescent="0.2">
      <c r="O96" s="28"/>
    </row>
  </sheetData>
  <mergeCells count="13">
    <mergeCell ref="A86:B86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0.19685039370078741" right="0.19685039370078741" top="0.19685039370078741" bottom="0.19685039370078741" header="0" footer="0"/>
  <pageSetup paperSize="8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2022-05-27T07:44:19Z</cp:lastPrinted>
  <dcterms:created xsi:type="dcterms:W3CDTF">2021-01-28T12:39:41Z</dcterms:created>
  <dcterms:modified xsi:type="dcterms:W3CDTF">2022-05-27T07:44:23Z</dcterms:modified>
</cp:coreProperties>
</file>