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-30" windowWidth="16920" windowHeight="12405"/>
  </bookViews>
  <sheets>
    <sheet name="Доходы ОБ  " sheetId="1" r:id="rId1"/>
  </sheets>
  <definedNames>
    <definedName name="_xlnm.Print_Area" localSheetId="0">'Доходы ОБ  '!$A$1:$I$46</definedName>
  </definedNames>
  <calcPr calcId="145621"/>
</workbook>
</file>

<file path=xl/calcChain.xml><?xml version="1.0" encoding="utf-8"?>
<calcChain xmlns="http://schemas.openxmlformats.org/spreadsheetml/2006/main">
  <c r="F13" i="1" l="1"/>
  <c r="F14" i="1"/>
  <c r="F15" i="1"/>
  <c r="F16" i="1"/>
  <c r="C12" i="1"/>
  <c r="F8" i="1"/>
  <c r="F9" i="1"/>
  <c r="F10" i="1"/>
  <c r="F19" i="1"/>
  <c r="F20" i="1"/>
  <c r="F22" i="1"/>
  <c r="F23" i="1"/>
  <c r="F24" i="1"/>
  <c r="F25" i="1"/>
  <c r="F26" i="1"/>
  <c r="F27" i="1"/>
  <c r="F28" i="1"/>
  <c r="F29" i="1"/>
  <c r="F30" i="1"/>
  <c r="F31" i="1"/>
  <c r="F33" i="1"/>
  <c r="F34" i="1"/>
  <c r="F35" i="1"/>
  <c r="F36" i="1"/>
  <c r="F37" i="1"/>
  <c r="F38" i="1"/>
  <c r="F39" i="1"/>
  <c r="F40" i="1"/>
  <c r="F41" i="1"/>
  <c r="F42" i="1"/>
  <c r="D12" i="1"/>
  <c r="G43" i="1" l="1"/>
  <c r="C37" i="1" l="1"/>
  <c r="C36" i="1" s="1"/>
  <c r="D37" i="1"/>
  <c r="D36" i="1" s="1"/>
  <c r="C28" i="1"/>
  <c r="D28" i="1"/>
  <c r="C23" i="1"/>
  <c r="D23" i="1"/>
  <c r="C19" i="1"/>
  <c r="D19" i="1"/>
  <c r="C15" i="1"/>
  <c r="D15" i="1"/>
  <c r="D11" i="1"/>
  <c r="C8" i="1"/>
  <c r="D8" i="1"/>
  <c r="G9" i="1"/>
  <c r="G10" i="1"/>
  <c r="G13" i="1"/>
  <c r="G14" i="1"/>
  <c r="G16" i="1"/>
  <c r="G18" i="1"/>
  <c r="G20" i="1"/>
  <c r="G22" i="1"/>
  <c r="G24" i="1"/>
  <c r="G25" i="1"/>
  <c r="G26" i="1"/>
  <c r="G27" i="1"/>
  <c r="G29" i="1"/>
  <c r="G30" i="1"/>
  <c r="G31" i="1"/>
  <c r="G32" i="1"/>
  <c r="G33" i="1"/>
  <c r="G34" i="1"/>
  <c r="G35" i="1"/>
  <c r="G38" i="1"/>
  <c r="G39" i="1"/>
  <c r="G40" i="1"/>
  <c r="G41" i="1"/>
  <c r="G42" i="1"/>
  <c r="G44" i="1"/>
  <c r="G45" i="1"/>
  <c r="D7" i="1" l="1"/>
  <c r="E15" i="1"/>
  <c r="G15" i="1" s="1"/>
  <c r="E28" i="1"/>
  <c r="G28" i="1" s="1"/>
  <c r="E23" i="1"/>
  <c r="E19" i="1"/>
  <c r="E12" i="1"/>
  <c r="E8" i="1"/>
  <c r="G8" i="1" s="1"/>
  <c r="D6" i="1" l="1"/>
  <c r="G23" i="1"/>
  <c r="G19" i="1"/>
  <c r="E11" i="1"/>
  <c r="G12" i="1"/>
  <c r="E7" i="1"/>
  <c r="G7" i="1" s="1"/>
  <c r="D46" i="1" l="1"/>
  <c r="G11" i="1"/>
  <c r="E6" i="1"/>
  <c r="G6" i="1" s="1"/>
  <c r="E37" i="1" l="1"/>
  <c r="E36" i="1" s="1"/>
  <c r="G37" i="1" l="1"/>
  <c r="G36" i="1" l="1"/>
  <c r="E46" i="1"/>
  <c r="G46" i="1" l="1"/>
  <c r="F12" i="1"/>
  <c r="C11" i="1"/>
  <c r="C7" i="1" s="1"/>
  <c r="C6" i="1" l="1"/>
  <c r="F7" i="1"/>
  <c r="F11" i="1"/>
  <c r="F6" i="1" l="1"/>
  <c r="C46" i="1"/>
  <c r="F46" i="1" s="1"/>
</calcChain>
</file>

<file path=xl/sharedStrings.xml><?xml version="1.0" encoding="utf-8"?>
<sst xmlns="http://schemas.openxmlformats.org/spreadsheetml/2006/main" count="129" uniqueCount="118">
  <si>
    <t>ВСЕГО ДОХОДОВ:</t>
  </si>
  <si>
    <t>Иные межбюджетные трансферты</t>
  </si>
  <si>
    <t xml:space="preserve">Субвенции бюджетам субъектов Российской Федерации и муниципальных образований </t>
  </si>
  <si>
    <t>Субсидии бюджетам субъектов Российской Федерации и муниципальных образований (межбюджетные субсидии)</t>
  </si>
  <si>
    <t>Дотации бюджетам субъектов Российской Федерации и муниципальных образований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</si>
  <si>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</si>
  <si>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</si>
  <si>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</si>
  <si>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</si>
  <si>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</si>
  <si>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</si>
  <si>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</si>
  <si>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</si>
  <si>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</si>
  <si>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</si>
  <si>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</si>
  <si>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</si>
  <si>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</si>
  <si>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</si>
  <si>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</si>
  <si>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</si>
  <si>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</si>
  <si>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</si>
  <si>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</si>
  <si>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</si>
  <si>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</si>
  <si>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</si>
  <si>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</si>
  <si>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</si>
  <si>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</si>
  <si>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</si>
  <si>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</si>
  <si>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</si>
  <si>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</si>
  <si>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</si>
  <si>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</si>
  <si>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</si>
  <si>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</si>
  <si>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</si>
  <si>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</si>
  <si>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</si>
  <si>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</si>
  <si>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</si>
  <si>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</si>
  <si>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</si>
  <si>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</si>
  <si>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</si>
  <si>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</si>
  <si>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</si>
  <si>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</si>
  <si>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</si>
  <si>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</si>
  <si>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</si>
  <si>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</si>
  <si>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</si>
  <si>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</si>
  <si>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</si>
  <si>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</si>
  <si>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</si>
  <si>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</si>
  <si>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</si>
  <si>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</si>
  <si>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</si>
  <si>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</si>
  <si>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</si>
  <si>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Наименование доходного источника</t>
  </si>
  <si>
    <t>Код бюджетной 
классификации</t>
  </si>
  <si>
    <t>тыс. рублей</t>
  </si>
  <si>
    <t>2 02 10000 00 0000 150</t>
  </si>
  <si>
    <t>2 02 20000 00 0000 150</t>
  </si>
  <si>
    <t>2 02 30000 00 0000 150</t>
  </si>
  <si>
    <t>2 02 40000 00 0000 150</t>
  </si>
  <si>
    <t>2 03 00000 00 0000 000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</si>
  <si>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</si>
  <si>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</si>
  <si>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</si>
  <si>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2 19 00000 0000 00 000</t>
  </si>
  <si>
    <t>ВОЗВРАТ ОСТАТКОВ СУБСИДИЙ, СУБВЕНЦИЙ И ИНЫХ МЕЖБЮДЖЕТНЫХ ТРАНСФЕРТОВ, ИМЕЮЩИХ ЦЕЛЕВОЕ НАЗНАЧЕНИЕ, ПРОШЛЫХ ЛЕТ</t>
  </si>
  <si>
    <t>Налог на профессиональный доход</t>
  </si>
  <si>
    <t>1 05 06000 01 0000 110</t>
  </si>
  <si>
    <t>исполнения от уточненного бюджета</t>
  </si>
  <si>
    <t xml:space="preserve">уточненный бюджет           (ред. 154-ЗСО от 23.12.2021)  </t>
  </si>
  <si>
    <t>2 04 00000 00 0000 000</t>
  </si>
  <si>
    <t>БЕЗВОЗМЕЗДНЫЕ ПОСТУПЛЕНИЯ ОТ НЕГОСУДАРСТВЕННЫХ ОРГАНИЗАЦИЙ</t>
  </si>
  <si>
    <t xml:space="preserve">первоначальный бюджет              (ред. 141-ЗСО      от 01.12.2020) </t>
  </si>
  <si>
    <t xml:space="preserve">Закон Саратовской области «Об областном бюджете на 2021 год и на плановый период 2022 и 2023 годов» </t>
  </si>
  <si>
    <t>к первоначаль-ному бюджету</t>
  </si>
  <si>
    <t>6=5/3</t>
  </si>
  <si>
    <t>7=5/4</t>
  </si>
  <si>
    <t>Сведения об исполнении доходов областного бюджета Саратовской области по видам доходов за 2021 год</t>
  </si>
  <si>
    <t>к уточненному бюджету</t>
  </si>
  <si>
    <t>Улучшение финансово-хозяйственной деятельности предприятий</t>
  </si>
  <si>
    <t>исполнения от первоначального бюджета</t>
  </si>
  <si>
    <t>Рост совокупных доходов населения</t>
  </si>
  <si>
    <t>Снижение объемов проиводства пива</t>
  </si>
  <si>
    <t>Возврат налога, уплаченного в предыдущие периоды</t>
  </si>
  <si>
    <t>Рост добычи полезных ископаемых и их стоимости</t>
  </si>
  <si>
    <t>Рост количества разрешений на добычу объектов животного мира</t>
  </si>
  <si>
    <t>Поступление задолженности в последие дни года</t>
  </si>
  <si>
    <t>Внеплановые доходы от использования имущества, находящегося в государственной собственности</t>
  </si>
  <si>
    <t>Внеплановые поступления от реализации имущества</t>
  </si>
  <si>
    <t>Рост количества штрафных санкций, предъявленных за нарушение законодательства</t>
  </si>
  <si>
    <t>Уточнение невыясненных поступлений на коды доходов бюджета по принадлежности</t>
  </si>
  <si>
    <t>Рост численности налогоплательщиков, применяющих налог на профессиональный доход после отмены  единого налога на вмененный доход</t>
  </si>
  <si>
    <t xml:space="preserve">Снижение количества объектов налогообложения </t>
  </si>
  <si>
    <t>Увеличение спроса на выполнение органами государственной власти отдельных процедур, оказываемых на платной основе, осуществляемых в рамках определенных функций</t>
  </si>
  <si>
    <t>Увеличение платы за негативное воздействие на окружающую среду</t>
  </si>
  <si>
    <t>Возврат остатков субсидий, субвенций и иных межбюджетных трансфертов, имеющих целевое назначение, прошлых лет главными распорядителями средств областного бюджета в связи с отсутствием их необходимости в текущем году</t>
  </si>
  <si>
    <t>Безвозмездные поступления от Фонда президентских грантов на реализацию общественно полезных (социальных) проектов</t>
  </si>
  <si>
    <t>Возврат средств произведен в конце  года, предложений от главных распорядителей средств областного бюджета о внесений изменений в сводную бюджетную роспись не поступало</t>
  </si>
  <si>
    <t>Увеличение расходных обязательств в 2021 году на переселение граждан из аварийного  жилищного фонда за счет 4 и 5 этапов, предусмотренных в первоначальном бюджете в плановом периоде</t>
  </si>
  <si>
    <t>Предоставление целевых федеральных средств под фактическую потребность областных министерств и ведомств</t>
  </si>
  <si>
    <t xml:space="preserve">Предоставление целевых федеральных средств под фактическую потребность областных министерств и ведомств </t>
  </si>
  <si>
    <t>Дополнительное поступление в доход областного бюджета  дотации бюджетам субъектов Российской Федерации на поддержку мер по обеспечению сбалансированности бюджетов  и  дотации бюджетам субъектов Российской Федерации на премирование победителей Всероссийского конкурса «Лучшая муниципальная практика»</t>
  </si>
  <si>
    <t>Пояснения отклонений</t>
  </si>
  <si>
    <t>Улучшение финансового результата детельности субъектов малого бизнеса, применяющих специальные налоговые режимы</t>
  </si>
  <si>
    <t>Снижение доходов, поступающих от реализации единых социальных проездных билетов</t>
  </si>
  <si>
    <t>Увеличение доходов, поступающих от реализации единых социальных проездных билетов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</si>
</sst>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.0%"/>
  </numFmts>
  <fonts count="18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4" fontId="10" fillId="0" borderId="2">
      <alignment horizontal="right" shrinkToFit="1"/>
    </xf>
    <xf numFmtId="0" fontId="11" fillId="0" borderId="0"/>
    <xf numFmtId="0" fontId="12" fillId="0" borderId="0"/>
    <xf numFmtId="4" fontId="13" fillId="0" borderId="2">
      <alignment horizontal="right"/>
    </xf>
  </cellStyleXfs>
  <cellXfs count="4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4" fontId="4" fillId="0" borderId="1" xfId="3" applyNumberFormat="1" applyFont="1" applyFill="1" applyBorder="1" applyAlignment="1" applyProtection="1">
      <alignment horizontal="center" vertical="center" shrinkToFi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7">
    <cellStyle name="xl45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showZeros="0" tabSelected="1" view="pageBreakPreview" zoomScale="70" zoomScaleNormal="70" zoomScaleSheetLayoutView="70" workbookViewId="0">
      <pane xSplit="2" ySplit="5" topLeftCell="C21" activePane="bottomRight" state="frozen"/>
      <selection pane="topRight" activeCell="C1" sqref="C1"/>
      <selection pane="bottomLeft" activeCell="A6" sqref="A6"/>
      <selection pane="bottomRight" activeCell="O33" sqref="O33"/>
    </sheetView>
  </sheetViews>
  <sheetFormatPr defaultRowHeight="15" x14ac:dyDescent="0.25"/>
  <cols>
    <col min="1" max="1" width="31.5" style="1" customWidth="1"/>
    <col min="2" max="2" width="78.5" style="1" customWidth="1"/>
    <col min="3" max="3" width="22.83203125" style="1" customWidth="1"/>
    <col min="4" max="4" width="22.33203125" style="1" customWidth="1"/>
    <col min="5" max="6" width="19.83203125" style="1" customWidth="1"/>
    <col min="7" max="7" width="19.83203125" style="25" customWidth="1"/>
    <col min="8" max="8" width="51.33203125" style="1" customWidth="1"/>
    <col min="9" max="9" width="48.5" style="1" customWidth="1"/>
    <col min="10" max="11" width="12.33203125" style="1" customWidth="1"/>
    <col min="12" max="16384" width="9.33203125" style="1"/>
  </cols>
  <sheetData>
    <row r="1" spans="1:19" ht="30.75" customHeight="1" x14ac:dyDescent="0.25">
      <c r="A1" s="34" t="s">
        <v>89</v>
      </c>
      <c r="B1" s="34"/>
      <c r="C1" s="34"/>
      <c r="D1" s="34"/>
      <c r="E1" s="34"/>
      <c r="F1" s="34"/>
      <c r="G1" s="34"/>
      <c r="H1" s="34"/>
      <c r="I1" s="34"/>
    </row>
    <row r="2" spans="1:19" ht="15.75" customHeight="1" x14ac:dyDescent="0.25">
      <c r="H2" s="2"/>
      <c r="I2" s="8" t="s">
        <v>67</v>
      </c>
    </row>
    <row r="3" spans="1:19" ht="71.25" customHeight="1" x14ac:dyDescent="0.25">
      <c r="A3" s="35" t="s">
        <v>66</v>
      </c>
      <c r="B3" s="35" t="s">
        <v>65</v>
      </c>
      <c r="C3" s="36" t="s">
        <v>85</v>
      </c>
      <c r="D3" s="37"/>
      <c r="E3" s="35" t="s">
        <v>63</v>
      </c>
      <c r="F3" s="38" t="s">
        <v>64</v>
      </c>
      <c r="G3" s="39"/>
      <c r="H3" s="35" t="s">
        <v>114</v>
      </c>
      <c r="I3" s="35"/>
      <c r="L3" s="42"/>
      <c r="M3" s="42"/>
      <c r="N3" s="42"/>
      <c r="O3" s="42"/>
      <c r="P3" s="42"/>
      <c r="Q3" s="42"/>
      <c r="R3" s="42"/>
      <c r="S3" s="42"/>
    </row>
    <row r="4" spans="1:19" ht="70.5" customHeight="1" x14ac:dyDescent="0.25">
      <c r="A4" s="35"/>
      <c r="B4" s="35"/>
      <c r="C4" s="22" t="s">
        <v>84</v>
      </c>
      <c r="D4" s="22" t="s">
        <v>81</v>
      </c>
      <c r="E4" s="35"/>
      <c r="F4" s="30" t="s">
        <v>86</v>
      </c>
      <c r="G4" s="29" t="s">
        <v>90</v>
      </c>
      <c r="H4" s="21" t="s">
        <v>92</v>
      </c>
      <c r="I4" s="21" t="s">
        <v>80</v>
      </c>
      <c r="K4" s="6"/>
      <c r="L4" s="42"/>
      <c r="M4" s="42"/>
      <c r="N4" s="42"/>
      <c r="O4" s="42"/>
      <c r="P4" s="42"/>
      <c r="Q4" s="42"/>
      <c r="R4" s="42"/>
      <c r="S4" s="42"/>
    </row>
    <row r="5" spans="1:19" ht="12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26" t="s">
        <v>87</v>
      </c>
      <c r="G5" s="26" t="s">
        <v>88</v>
      </c>
      <c r="H5" s="7">
        <v>8</v>
      </c>
      <c r="I5" s="7">
        <v>9</v>
      </c>
      <c r="J5" s="6"/>
      <c r="K5" s="6"/>
      <c r="L5" s="5"/>
      <c r="M5" s="5"/>
      <c r="N5" s="5"/>
      <c r="O5" s="5"/>
      <c r="P5" s="5"/>
      <c r="Q5" s="5"/>
    </row>
    <row r="6" spans="1:19" ht="20.25" customHeight="1" x14ac:dyDescent="0.25">
      <c r="A6" s="12" t="s">
        <v>62</v>
      </c>
      <c r="B6" s="13" t="s">
        <v>61</v>
      </c>
      <c r="C6" s="23">
        <f t="shared" ref="C6:D6" si="0">C7+C28</f>
        <v>69028381</v>
      </c>
      <c r="D6" s="23">
        <f t="shared" si="0"/>
        <v>83226398.5</v>
      </c>
      <c r="E6" s="23">
        <f>E7+E28</f>
        <v>86293669.540000007</v>
      </c>
      <c r="F6" s="27">
        <f>E6/C6</f>
        <v>1.2501186945120444</v>
      </c>
      <c r="G6" s="27">
        <f t="shared" ref="G6:G16" si="1">E6/D6</f>
        <v>1.0368545448953916</v>
      </c>
      <c r="H6" s="31"/>
      <c r="I6" s="31"/>
      <c r="L6" s="43"/>
      <c r="M6" s="43"/>
      <c r="N6" s="43"/>
      <c r="O6" s="43"/>
      <c r="P6" s="43"/>
      <c r="Q6" s="43"/>
      <c r="R6" s="43"/>
      <c r="S6" s="43"/>
    </row>
    <row r="7" spans="1:19" ht="20.25" customHeight="1" x14ac:dyDescent="0.25">
      <c r="A7" s="12"/>
      <c r="B7" s="13" t="s">
        <v>60</v>
      </c>
      <c r="C7" s="23">
        <f t="shared" ref="C7:D7" si="2">C8+C11+C15+C19+C23+C26+C27</f>
        <v>67788777.900000006</v>
      </c>
      <c r="D7" s="23">
        <f t="shared" si="2"/>
        <v>81722710.200000003</v>
      </c>
      <c r="E7" s="23">
        <f>E8+E11+E15+E19+E23+E26+E27</f>
        <v>84451072.710000008</v>
      </c>
      <c r="F7" s="27">
        <f t="shared" ref="F7:F46" si="3">E7/C7</f>
        <v>1.2457972444138132</v>
      </c>
      <c r="G7" s="27">
        <f t="shared" si="1"/>
        <v>1.0333856097444991</v>
      </c>
      <c r="H7" s="31"/>
      <c r="I7" s="32"/>
      <c r="K7" s="4"/>
      <c r="L7" s="43"/>
      <c r="M7" s="43"/>
      <c r="N7" s="43"/>
      <c r="O7" s="43"/>
      <c r="P7" s="43"/>
      <c r="Q7" s="43"/>
      <c r="R7" s="43"/>
      <c r="S7" s="43"/>
    </row>
    <row r="8" spans="1:19" ht="20.25" customHeight="1" x14ac:dyDescent="0.25">
      <c r="A8" s="14" t="s">
        <v>59</v>
      </c>
      <c r="B8" s="15" t="s">
        <v>58</v>
      </c>
      <c r="C8" s="20">
        <f t="shared" ref="C8:E8" si="4">C9+C10</f>
        <v>42153487.100000001</v>
      </c>
      <c r="D8" s="20">
        <f t="shared" si="4"/>
        <v>54617813.799999997</v>
      </c>
      <c r="E8" s="20">
        <f t="shared" si="4"/>
        <v>57099208.859999999</v>
      </c>
      <c r="F8" s="28">
        <f t="shared" si="3"/>
        <v>1.3545548135684367</v>
      </c>
      <c r="G8" s="28">
        <f t="shared" si="1"/>
        <v>1.0454319733317485</v>
      </c>
      <c r="H8" s="32"/>
      <c r="I8" s="32"/>
      <c r="J8" s="3"/>
      <c r="K8" s="4"/>
      <c r="L8" s="43"/>
      <c r="M8" s="43"/>
      <c r="N8" s="43"/>
      <c r="O8" s="43"/>
      <c r="P8" s="43"/>
      <c r="Q8" s="43"/>
      <c r="R8" s="43"/>
      <c r="S8" s="43"/>
    </row>
    <row r="9" spans="1:19" ht="39" customHeight="1" x14ac:dyDescent="0.25">
      <c r="A9" s="14" t="s">
        <v>57</v>
      </c>
      <c r="B9" s="15" t="s">
        <v>56</v>
      </c>
      <c r="C9" s="20">
        <v>16291519.6</v>
      </c>
      <c r="D9" s="20">
        <v>28311246.300000001</v>
      </c>
      <c r="E9" s="20">
        <v>29577514.840000004</v>
      </c>
      <c r="F9" s="28">
        <f t="shared" si="3"/>
        <v>1.8155160209855441</v>
      </c>
      <c r="G9" s="28">
        <f t="shared" si="1"/>
        <v>1.0447266971782871</v>
      </c>
      <c r="H9" s="33" t="s">
        <v>91</v>
      </c>
      <c r="I9" s="32"/>
      <c r="J9" s="3"/>
      <c r="K9" s="4"/>
      <c r="L9" s="43"/>
      <c r="M9" s="43"/>
      <c r="N9" s="43"/>
      <c r="O9" s="43"/>
      <c r="P9" s="43"/>
      <c r="Q9" s="43"/>
      <c r="R9" s="43"/>
      <c r="S9" s="43"/>
    </row>
    <row r="10" spans="1:19" ht="25.5" customHeight="1" x14ac:dyDescent="0.25">
      <c r="A10" s="14" t="s">
        <v>55</v>
      </c>
      <c r="B10" s="15" t="s">
        <v>54</v>
      </c>
      <c r="C10" s="20">
        <v>25861967.5</v>
      </c>
      <c r="D10" s="20">
        <v>26306567.5</v>
      </c>
      <c r="E10" s="20">
        <v>27521694.02</v>
      </c>
      <c r="F10" s="28">
        <f t="shared" si="3"/>
        <v>1.0641763438918559</v>
      </c>
      <c r="G10" s="28">
        <f t="shared" si="1"/>
        <v>1.046190994701228</v>
      </c>
      <c r="H10" s="33" t="s">
        <v>93</v>
      </c>
      <c r="I10" s="32"/>
      <c r="J10" s="3"/>
      <c r="K10" s="4"/>
      <c r="L10" s="43"/>
      <c r="M10" s="43"/>
      <c r="N10" s="43"/>
      <c r="O10" s="43"/>
      <c r="P10" s="43"/>
      <c r="Q10" s="43"/>
      <c r="R10" s="43"/>
      <c r="S10" s="43"/>
    </row>
    <row r="11" spans="1:19" ht="47.25" customHeight="1" x14ac:dyDescent="0.25">
      <c r="A11" s="14" t="s">
        <v>53</v>
      </c>
      <c r="B11" s="16" t="s">
        <v>52</v>
      </c>
      <c r="C11" s="10">
        <f t="shared" ref="C11:E11" si="5">C12</f>
        <v>12319518.5</v>
      </c>
      <c r="D11" s="10">
        <f t="shared" si="5"/>
        <v>12187181.5</v>
      </c>
      <c r="E11" s="20">
        <f t="shared" si="5"/>
        <v>12371440.57</v>
      </c>
      <c r="F11" s="28">
        <f t="shared" si="3"/>
        <v>1.0042146184528236</v>
      </c>
      <c r="G11" s="28">
        <f t="shared" si="1"/>
        <v>1.0151190880352443</v>
      </c>
      <c r="H11" s="32"/>
      <c r="I11" s="32"/>
      <c r="J11" s="4"/>
      <c r="K11" s="4"/>
      <c r="L11" s="3"/>
      <c r="M11" s="3"/>
      <c r="N11" s="3"/>
      <c r="O11" s="3"/>
      <c r="P11" s="3"/>
      <c r="Q11" s="3"/>
    </row>
    <row r="12" spans="1:19" ht="45" customHeight="1" x14ac:dyDescent="0.25">
      <c r="A12" s="14" t="s">
        <v>51</v>
      </c>
      <c r="B12" s="15" t="s">
        <v>50</v>
      </c>
      <c r="C12" s="10">
        <f>C13+C14</f>
        <v>12319518.5</v>
      </c>
      <c r="D12" s="10">
        <f>D13+D14</f>
        <v>12187181.5</v>
      </c>
      <c r="E12" s="20">
        <f t="shared" ref="E12" si="6">E13+E14</f>
        <v>12371440.57</v>
      </c>
      <c r="F12" s="28">
        <f t="shared" si="3"/>
        <v>1.0042146184528236</v>
      </c>
      <c r="G12" s="28">
        <f t="shared" si="1"/>
        <v>1.0151190880352443</v>
      </c>
      <c r="H12" s="32"/>
      <c r="I12" s="32"/>
      <c r="L12" s="40"/>
      <c r="M12" s="40"/>
      <c r="N12" s="40"/>
      <c r="O12" s="40"/>
      <c r="P12" s="40"/>
      <c r="Q12" s="40"/>
    </row>
    <row r="13" spans="1:19" ht="20.25" customHeight="1" x14ac:dyDescent="0.25">
      <c r="A13" s="14"/>
      <c r="B13" s="17" t="s">
        <v>49</v>
      </c>
      <c r="C13" s="10">
        <v>2125367.0999999996</v>
      </c>
      <c r="D13" s="10">
        <v>1993030.1</v>
      </c>
      <c r="E13" s="20">
        <v>1981311.57</v>
      </c>
      <c r="F13" s="28">
        <f t="shared" si="3"/>
        <v>0.93222087139675791</v>
      </c>
      <c r="G13" s="28">
        <f t="shared" si="1"/>
        <v>0.99412024434553192</v>
      </c>
      <c r="H13" s="33" t="s">
        <v>94</v>
      </c>
      <c r="I13" s="32"/>
      <c r="L13" s="40"/>
      <c r="M13" s="40"/>
      <c r="N13" s="40"/>
      <c r="O13" s="40"/>
      <c r="P13" s="40"/>
      <c r="Q13" s="40"/>
    </row>
    <row r="14" spans="1:19" ht="20.25" customHeight="1" x14ac:dyDescent="0.25">
      <c r="A14" s="14"/>
      <c r="B14" s="17" t="s">
        <v>48</v>
      </c>
      <c r="C14" s="10">
        <v>10194151.4</v>
      </c>
      <c r="D14" s="10">
        <v>10194151.4</v>
      </c>
      <c r="E14" s="20">
        <v>10390129</v>
      </c>
      <c r="F14" s="28">
        <f t="shared" si="3"/>
        <v>1.0192245133812707</v>
      </c>
      <c r="G14" s="28">
        <f t="shared" si="1"/>
        <v>1.0192245133812707</v>
      </c>
      <c r="H14" s="32"/>
      <c r="I14" s="32"/>
      <c r="L14" s="40"/>
      <c r="M14" s="40"/>
      <c r="N14" s="40"/>
      <c r="O14" s="40"/>
      <c r="P14" s="40"/>
      <c r="Q14" s="40"/>
    </row>
    <row r="15" spans="1:19" ht="22.5" customHeight="1" x14ac:dyDescent="0.25">
      <c r="A15" s="14" t="s">
        <v>47</v>
      </c>
      <c r="B15" s="15" t="s">
        <v>46</v>
      </c>
      <c r="C15" s="20">
        <f t="shared" ref="C15:D15" si="7">C16+C17+C18</f>
        <v>4832581.4000000004</v>
      </c>
      <c r="D15" s="20">
        <f t="shared" si="7"/>
        <v>6433132.7999999998</v>
      </c>
      <c r="E15" s="20">
        <f>E16+E17+E18</f>
        <v>6630201.8399999999</v>
      </c>
      <c r="F15" s="28">
        <f t="shared" si="3"/>
        <v>1.3719793400686431</v>
      </c>
      <c r="G15" s="28">
        <f t="shared" si="1"/>
        <v>1.0306334481389845</v>
      </c>
      <c r="H15" s="33"/>
      <c r="I15" s="32"/>
      <c r="L15" s="40"/>
      <c r="M15" s="40"/>
      <c r="N15" s="40"/>
      <c r="O15" s="40"/>
      <c r="P15" s="40"/>
      <c r="Q15" s="40"/>
    </row>
    <row r="16" spans="1:19" ht="64.5" customHeight="1" x14ac:dyDescent="0.25">
      <c r="A16" s="14" t="s">
        <v>45</v>
      </c>
      <c r="B16" s="15" t="s">
        <v>44</v>
      </c>
      <c r="C16" s="20">
        <v>4832581.4000000004</v>
      </c>
      <c r="D16" s="20">
        <v>6367832.7999999998</v>
      </c>
      <c r="E16" s="20">
        <v>6554909.9699999997</v>
      </c>
      <c r="F16" s="28">
        <f t="shared" si="3"/>
        <v>1.3563992879664684</v>
      </c>
      <c r="G16" s="28">
        <f t="shared" si="1"/>
        <v>1.029378467663284</v>
      </c>
      <c r="H16" s="33" t="s">
        <v>115</v>
      </c>
      <c r="I16" s="32"/>
      <c r="L16" s="40"/>
      <c r="M16" s="40"/>
      <c r="N16" s="40"/>
      <c r="O16" s="40"/>
      <c r="P16" s="40"/>
      <c r="Q16" s="40"/>
    </row>
    <row r="17" spans="1:17" ht="39.75" customHeight="1" x14ac:dyDescent="0.25">
      <c r="A17" s="14" t="s">
        <v>43</v>
      </c>
      <c r="B17" s="15" t="s">
        <v>42</v>
      </c>
      <c r="C17" s="15"/>
      <c r="D17" s="20"/>
      <c r="E17" s="20">
        <v>-32.630000000000003</v>
      </c>
      <c r="F17" s="28"/>
      <c r="G17" s="28"/>
      <c r="H17" s="33" t="s">
        <v>95</v>
      </c>
      <c r="I17" s="33" t="s">
        <v>95</v>
      </c>
      <c r="L17" s="40"/>
      <c r="M17" s="40"/>
      <c r="N17" s="40"/>
      <c r="O17" s="40"/>
      <c r="P17" s="40"/>
      <c r="Q17" s="40"/>
    </row>
    <row r="18" spans="1:17" ht="72.75" customHeight="1" x14ac:dyDescent="0.25">
      <c r="A18" s="14" t="s">
        <v>79</v>
      </c>
      <c r="B18" s="15" t="s">
        <v>78</v>
      </c>
      <c r="C18" s="15"/>
      <c r="D18" s="20">
        <v>65300</v>
      </c>
      <c r="E18" s="20">
        <v>75324.5</v>
      </c>
      <c r="F18" s="28"/>
      <c r="G18" s="28">
        <f>E18/D18</f>
        <v>1.1535145482388973</v>
      </c>
      <c r="H18" s="33" t="s">
        <v>103</v>
      </c>
      <c r="I18" s="33" t="s">
        <v>103</v>
      </c>
      <c r="L18" s="9"/>
      <c r="M18" s="9"/>
      <c r="N18" s="9"/>
      <c r="O18" s="9"/>
      <c r="P18" s="9"/>
      <c r="Q18" s="9"/>
    </row>
    <row r="19" spans="1:17" ht="29.25" customHeight="1" x14ac:dyDescent="0.25">
      <c r="A19" s="18" t="s">
        <v>41</v>
      </c>
      <c r="B19" s="15" t="s">
        <v>40</v>
      </c>
      <c r="C19" s="20">
        <f t="shared" ref="C19:E19" si="8">C20+C21+C22</f>
        <v>8112575.4000000004</v>
      </c>
      <c r="D19" s="20">
        <f t="shared" si="8"/>
        <v>8109575.4000000004</v>
      </c>
      <c r="E19" s="20">
        <f t="shared" si="8"/>
        <v>7969146.5600000005</v>
      </c>
      <c r="F19" s="28">
        <f t="shared" si="3"/>
        <v>0.98232018404414467</v>
      </c>
      <c r="G19" s="28">
        <f>E19/D19</f>
        <v>0.98268357675051643</v>
      </c>
      <c r="H19" s="32"/>
      <c r="I19" s="32"/>
    </row>
    <row r="20" spans="1:17" ht="25.5" customHeight="1" x14ac:dyDescent="0.25">
      <c r="A20" s="14" t="s">
        <v>39</v>
      </c>
      <c r="B20" s="15" t="s">
        <v>38</v>
      </c>
      <c r="C20" s="20">
        <v>8103812.4000000004</v>
      </c>
      <c r="D20" s="20">
        <v>8103812.4000000004</v>
      </c>
      <c r="E20" s="20">
        <v>7963177.0800000001</v>
      </c>
      <c r="F20" s="28">
        <f t="shared" si="3"/>
        <v>0.98264578286634574</v>
      </c>
      <c r="G20" s="28">
        <f>E20/D20</f>
        <v>0.98264578286634574</v>
      </c>
      <c r="H20" s="32"/>
      <c r="I20" s="32"/>
    </row>
    <row r="21" spans="1:17" ht="25.5" customHeight="1" x14ac:dyDescent="0.25">
      <c r="A21" s="14" t="s">
        <v>37</v>
      </c>
      <c r="B21" s="15" t="s">
        <v>36</v>
      </c>
      <c r="C21" s="20"/>
      <c r="D21" s="20"/>
      <c r="E21" s="20"/>
      <c r="F21" s="27"/>
      <c r="G21" s="28"/>
      <c r="H21" s="32"/>
      <c r="I21" s="32"/>
    </row>
    <row r="22" spans="1:17" ht="33" customHeight="1" x14ac:dyDescent="0.25">
      <c r="A22" s="14" t="s">
        <v>35</v>
      </c>
      <c r="B22" s="15" t="s">
        <v>34</v>
      </c>
      <c r="C22" s="20">
        <v>8763</v>
      </c>
      <c r="D22" s="20">
        <v>5763</v>
      </c>
      <c r="E22" s="20">
        <v>5969.48</v>
      </c>
      <c r="F22" s="28">
        <f t="shared" si="3"/>
        <v>0.68121419605158051</v>
      </c>
      <c r="G22" s="28">
        <f t="shared" ref="G22:G46" si="9">E22/D22</f>
        <v>1.0358285615131007</v>
      </c>
      <c r="H22" s="33" t="s">
        <v>104</v>
      </c>
      <c r="I22" s="32"/>
    </row>
    <row r="23" spans="1:17" ht="33" customHeight="1" x14ac:dyDescent="0.25">
      <c r="A23" s="18" t="s">
        <v>33</v>
      </c>
      <c r="B23" s="15" t="s">
        <v>32</v>
      </c>
      <c r="C23" s="20">
        <f t="shared" ref="C23:E23" si="10">C24+C25</f>
        <v>60122</v>
      </c>
      <c r="D23" s="20">
        <f t="shared" si="10"/>
        <v>74275.5</v>
      </c>
      <c r="E23" s="20">
        <f t="shared" si="10"/>
        <v>78375.709999999992</v>
      </c>
      <c r="F23" s="28">
        <f t="shared" si="3"/>
        <v>1.3036111573134626</v>
      </c>
      <c r="G23" s="28">
        <f t="shared" si="9"/>
        <v>1.0552027249900706</v>
      </c>
      <c r="H23" s="32"/>
      <c r="I23" s="32"/>
    </row>
    <row r="24" spans="1:17" ht="30.75" customHeight="1" x14ac:dyDescent="0.25">
      <c r="A24" s="14" t="s">
        <v>31</v>
      </c>
      <c r="B24" s="15" t="s">
        <v>30</v>
      </c>
      <c r="C24" s="20">
        <v>58725</v>
      </c>
      <c r="D24" s="20">
        <v>71567.7</v>
      </c>
      <c r="E24" s="20">
        <v>75496.259999999995</v>
      </c>
      <c r="F24" s="28">
        <f t="shared" si="3"/>
        <v>1.2855897828863345</v>
      </c>
      <c r="G24" s="28">
        <f t="shared" si="9"/>
        <v>1.0548929195712591</v>
      </c>
      <c r="H24" s="33" t="s">
        <v>96</v>
      </c>
      <c r="I24" s="33" t="s">
        <v>96</v>
      </c>
    </row>
    <row r="25" spans="1:17" ht="37.5" customHeight="1" x14ac:dyDescent="0.25">
      <c r="A25" s="14" t="s">
        <v>29</v>
      </c>
      <c r="B25" s="15" t="s">
        <v>28</v>
      </c>
      <c r="C25" s="20">
        <v>1397</v>
      </c>
      <c r="D25" s="20">
        <v>2707.8</v>
      </c>
      <c r="E25" s="20">
        <v>2879.45</v>
      </c>
      <c r="F25" s="28">
        <f t="shared" si="3"/>
        <v>2.0611667859699354</v>
      </c>
      <c r="G25" s="28">
        <f t="shared" si="9"/>
        <v>1.0633909446783365</v>
      </c>
      <c r="H25" s="33" t="s">
        <v>97</v>
      </c>
      <c r="I25" s="33" t="s">
        <v>97</v>
      </c>
    </row>
    <row r="26" spans="1:17" ht="21.75" customHeight="1" x14ac:dyDescent="0.25">
      <c r="A26" s="14" t="s">
        <v>27</v>
      </c>
      <c r="B26" s="15" t="s">
        <v>26</v>
      </c>
      <c r="C26" s="10">
        <v>309060.7</v>
      </c>
      <c r="D26" s="10">
        <v>300730.90000000002</v>
      </c>
      <c r="E26" s="10">
        <v>301532.01</v>
      </c>
      <c r="F26" s="28">
        <f t="shared" si="3"/>
        <v>0.97564009270670782</v>
      </c>
      <c r="G26" s="28">
        <f t="shared" si="9"/>
        <v>1.0026638765753701</v>
      </c>
      <c r="H26" s="32"/>
      <c r="I26" s="32"/>
    </row>
    <row r="27" spans="1:17" ht="37.5" customHeight="1" x14ac:dyDescent="0.25">
      <c r="A27" s="14" t="s">
        <v>25</v>
      </c>
      <c r="B27" s="15" t="s">
        <v>24</v>
      </c>
      <c r="C27" s="10">
        <v>1432.8</v>
      </c>
      <c r="D27" s="10">
        <v>0.29999999999995453</v>
      </c>
      <c r="E27" s="10">
        <v>1167.1600000000001</v>
      </c>
      <c r="F27" s="28">
        <f t="shared" si="3"/>
        <v>0.81460078168620886</v>
      </c>
      <c r="G27" s="28">
        <f t="shared" si="9"/>
        <v>3890.5333333339236</v>
      </c>
      <c r="H27" s="33" t="s">
        <v>98</v>
      </c>
      <c r="I27" s="33" t="s">
        <v>98</v>
      </c>
    </row>
    <row r="28" spans="1:17" ht="24.75" customHeight="1" x14ac:dyDescent="0.25">
      <c r="A28" s="14"/>
      <c r="B28" s="13" t="s">
        <v>23</v>
      </c>
      <c r="C28" s="11">
        <f t="shared" ref="C28:E28" si="11">C29+C30+C31+C32+C33+C34+C35</f>
        <v>1239603.1000000001</v>
      </c>
      <c r="D28" s="11">
        <f t="shared" si="11"/>
        <v>1503688.2999999998</v>
      </c>
      <c r="E28" s="11">
        <f t="shared" si="11"/>
        <v>1842596.8299999998</v>
      </c>
      <c r="F28" s="27">
        <f t="shared" si="3"/>
        <v>1.4864409664674119</v>
      </c>
      <c r="G28" s="27">
        <f t="shared" si="9"/>
        <v>1.2253848287573961</v>
      </c>
      <c r="H28" s="31"/>
      <c r="I28" s="31"/>
    </row>
    <row r="29" spans="1:17" ht="59.25" customHeight="1" x14ac:dyDescent="0.25">
      <c r="A29" s="14" t="s">
        <v>22</v>
      </c>
      <c r="B29" s="15" t="s">
        <v>21</v>
      </c>
      <c r="C29" s="10">
        <v>19111.599999999999</v>
      </c>
      <c r="D29" s="10">
        <v>209001.7</v>
      </c>
      <c r="E29" s="10">
        <v>368198.73</v>
      </c>
      <c r="F29" s="28">
        <f t="shared" si="3"/>
        <v>19.265719772284896</v>
      </c>
      <c r="G29" s="28">
        <f t="shared" si="9"/>
        <v>1.7617020818490947</v>
      </c>
      <c r="H29" s="33" t="s">
        <v>99</v>
      </c>
      <c r="I29" s="33" t="s">
        <v>99</v>
      </c>
    </row>
    <row r="30" spans="1:17" ht="37.5" customHeight="1" x14ac:dyDescent="0.25">
      <c r="A30" s="14" t="s">
        <v>20</v>
      </c>
      <c r="B30" s="15" t="s">
        <v>19</v>
      </c>
      <c r="C30" s="10">
        <v>105782.6</v>
      </c>
      <c r="D30" s="10">
        <v>122014.8</v>
      </c>
      <c r="E30" s="10">
        <v>124090.86</v>
      </c>
      <c r="F30" s="28">
        <f t="shared" si="3"/>
        <v>1.1730743997595068</v>
      </c>
      <c r="G30" s="28">
        <f t="shared" si="9"/>
        <v>1.0170148211528438</v>
      </c>
      <c r="H30" s="33" t="s">
        <v>106</v>
      </c>
      <c r="I30" s="32"/>
    </row>
    <row r="31" spans="1:17" ht="50.25" customHeight="1" x14ac:dyDescent="0.25">
      <c r="A31" s="14" t="s">
        <v>18</v>
      </c>
      <c r="B31" s="15" t="s">
        <v>17</v>
      </c>
      <c r="C31" s="10">
        <v>226261.6</v>
      </c>
      <c r="D31" s="10">
        <v>291164.7</v>
      </c>
      <c r="E31" s="10">
        <v>268951.99</v>
      </c>
      <c r="F31" s="28">
        <f t="shared" si="3"/>
        <v>1.1886771330177104</v>
      </c>
      <c r="G31" s="28">
        <f t="shared" si="9"/>
        <v>0.92371084132108039</v>
      </c>
      <c r="H31" s="33" t="s">
        <v>117</v>
      </c>
      <c r="I31" s="33" t="s">
        <v>116</v>
      </c>
    </row>
    <row r="32" spans="1:17" ht="37.5" customHeight="1" x14ac:dyDescent="0.25">
      <c r="A32" s="14" t="s">
        <v>16</v>
      </c>
      <c r="B32" s="15" t="s">
        <v>15</v>
      </c>
      <c r="C32" s="10"/>
      <c r="D32" s="10">
        <v>1904</v>
      </c>
      <c r="E32" s="10">
        <v>2400.16</v>
      </c>
      <c r="F32" s="28"/>
      <c r="G32" s="28">
        <f t="shared" si="9"/>
        <v>1.2605882352941176</v>
      </c>
      <c r="H32" s="33" t="s">
        <v>100</v>
      </c>
      <c r="I32" s="33" t="s">
        <v>100</v>
      </c>
    </row>
    <row r="33" spans="1:9" ht="80.25" customHeight="1" x14ac:dyDescent="0.25">
      <c r="A33" s="14" t="s">
        <v>14</v>
      </c>
      <c r="B33" s="15" t="s">
        <v>13</v>
      </c>
      <c r="C33" s="10">
        <v>14700</v>
      </c>
      <c r="D33" s="10">
        <v>16900</v>
      </c>
      <c r="E33" s="10">
        <v>17446.189999999999</v>
      </c>
      <c r="F33" s="28">
        <f t="shared" si="3"/>
        <v>1.1868156462585033</v>
      </c>
      <c r="G33" s="28">
        <f t="shared" si="9"/>
        <v>1.0323189349112425</v>
      </c>
      <c r="H33" s="33" t="s">
        <v>105</v>
      </c>
      <c r="I33" s="32"/>
    </row>
    <row r="34" spans="1:9" ht="53.25" customHeight="1" x14ac:dyDescent="0.25">
      <c r="A34" s="14" t="s">
        <v>12</v>
      </c>
      <c r="B34" s="15" t="s">
        <v>11</v>
      </c>
      <c r="C34" s="10">
        <v>867707.29999999993</v>
      </c>
      <c r="D34" s="10">
        <v>856663.1</v>
      </c>
      <c r="E34" s="10">
        <v>1056456.25</v>
      </c>
      <c r="F34" s="28">
        <f t="shared" si="3"/>
        <v>1.2175260597669284</v>
      </c>
      <c r="G34" s="28">
        <f t="shared" si="9"/>
        <v>1.2332225468798645</v>
      </c>
      <c r="H34" s="33" t="s">
        <v>101</v>
      </c>
      <c r="I34" s="33" t="s">
        <v>101</v>
      </c>
    </row>
    <row r="35" spans="1:9" ht="47.25" customHeight="1" x14ac:dyDescent="0.25">
      <c r="A35" s="14" t="s">
        <v>10</v>
      </c>
      <c r="B35" s="15" t="s">
        <v>9</v>
      </c>
      <c r="C35" s="10">
        <v>6040</v>
      </c>
      <c r="D35" s="10">
        <v>6040</v>
      </c>
      <c r="E35" s="10">
        <v>5052.6499999999996</v>
      </c>
      <c r="F35" s="28">
        <f t="shared" si="3"/>
        <v>0.83653145695364228</v>
      </c>
      <c r="G35" s="28">
        <f t="shared" si="9"/>
        <v>0.83653145695364228</v>
      </c>
      <c r="H35" s="33" t="s">
        <v>102</v>
      </c>
      <c r="I35" s="33" t="s">
        <v>102</v>
      </c>
    </row>
    <row r="36" spans="1:9" ht="20.25" customHeight="1" x14ac:dyDescent="0.25">
      <c r="A36" s="12" t="s">
        <v>8</v>
      </c>
      <c r="B36" s="13" t="s">
        <v>7</v>
      </c>
      <c r="C36" s="11">
        <f>SUM(C37+C42++C43+C44+C45)</f>
        <v>41660548.100000001</v>
      </c>
      <c r="D36" s="11">
        <f>SUM(D37+D42++D43+D44+D45)</f>
        <v>61346720</v>
      </c>
      <c r="E36" s="11">
        <f>SUM(E37+E42+E43+E44+E45)</f>
        <v>59033888.700000003</v>
      </c>
      <c r="F36" s="27">
        <f t="shared" si="3"/>
        <v>1.4170214121594815</v>
      </c>
      <c r="G36" s="27">
        <f t="shared" si="9"/>
        <v>0.96229902266983469</v>
      </c>
      <c r="H36" s="31"/>
      <c r="I36" s="31"/>
    </row>
    <row r="37" spans="1:9" ht="31.5" x14ac:dyDescent="0.25">
      <c r="A37" s="14" t="s">
        <v>6</v>
      </c>
      <c r="B37" s="15" t="s">
        <v>5</v>
      </c>
      <c r="C37" s="10">
        <f t="shared" ref="C37:D37" si="12">SUM(C38:C41)</f>
        <v>41269200.5</v>
      </c>
      <c r="D37" s="10">
        <f t="shared" si="12"/>
        <v>58472867.100000009</v>
      </c>
      <c r="E37" s="10">
        <f>SUM(E38:E41)</f>
        <v>56284454.200000003</v>
      </c>
      <c r="F37" s="28">
        <f t="shared" si="3"/>
        <v>1.3638367964021985</v>
      </c>
      <c r="G37" s="28">
        <f t="shared" si="9"/>
        <v>0.96257387385746973</v>
      </c>
      <c r="H37" s="32"/>
      <c r="I37" s="32"/>
    </row>
    <row r="38" spans="1:9" ht="148.5" customHeight="1" x14ac:dyDescent="0.25">
      <c r="A38" s="19" t="s">
        <v>68</v>
      </c>
      <c r="B38" s="15" t="s">
        <v>4</v>
      </c>
      <c r="C38" s="10">
        <v>11848267.800000001</v>
      </c>
      <c r="D38" s="10">
        <v>16248392.800000001</v>
      </c>
      <c r="E38" s="10">
        <v>16592268.5</v>
      </c>
      <c r="F38" s="28">
        <f t="shared" si="3"/>
        <v>1.4003961406071526</v>
      </c>
      <c r="G38" s="28">
        <f t="shared" si="9"/>
        <v>1.0211636747235702</v>
      </c>
      <c r="H38" s="33" t="s">
        <v>113</v>
      </c>
      <c r="I38" s="32"/>
    </row>
    <row r="39" spans="1:9" ht="52.5" customHeight="1" x14ac:dyDescent="0.25">
      <c r="A39" s="19" t="s">
        <v>69</v>
      </c>
      <c r="B39" s="15" t="s">
        <v>3</v>
      </c>
      <c r="C39" s="10">
        <v>17490774.199999999</v>
      </c>
      <c r="D39" s="10">
        <v>22600045.100000001</v>
      </c>
      <c r="E39" s="10">
        <v>20499597.100000001</v>
      </c>
      <c r="F39" s="28">
        <f t="shared" si="3"/>
        <v>1.1720234259270239</v>
      </c>
      <c r="G39" s="28">
        <f t="shared" si="9"/>
        <v>0.90706000847759372</v>
      </c>
      <c r="H39" s="33" t="s">
        <v>112</v>
      </c>
      <c r="I39" s="33" t="s">
        <v>112</v>
      </c>
    </row>
    <row r="40" spans="1:9" ht="53.25" customHeight="1" x14ac:dyDescent="0.25">
      <c r="A40" s="19" t="s">
        <v>70</v>
      </c>
      <c r="B40" s="15" t="s">
        <v>2</v>
      </c>
      <c r="C40" s="10">
        <v>7447190.5999999996</v>
      </c>
      <c r="D40" s="10">
        <v>6027031.0999999996</v>
      </c>
      <c r="E40" s="10">
        <v>5943227.5999999996</v>
      </c>
      <c r="F40" s="28">
        <f t="shared" si="3"/>
        <v>0.79804961618680736</v>
      </c>
      <c r="G40" s="28">
        <f t="shared" si="9"/>
        <v>0.98609539280459324</v>
      </c>
      <c r="H40" s="33" t="s">
        <v>111</v>
      </c>
      <c r="I40" s="32"/>
    </row>
    <row r="41" spans="1:9" ht="50.25" customHeight="1" x14ac:dyDescent="0.25">
      <c r="A41" s="19" t="s">
        <v>71</v>
      </c>
      <c r="B41" s="15" t="s">
        <v>1</v>
      </c>
      <c r="C41" s="10">
        <v>4482967.9000000004</v>
      </c>
      <c r="D41" s="10">
        <v>13597398.1</v>
      </c>
      <c r="E41" s="10">
        <v>13249361</v>
      </c>
      <c r="F41" s="28">
        <f t="shared" si="3"/>
        <v>2.9554887064883957</v>
      </c>
      <c r="G41" s="28">
        <f t="shared" si="9"/>
        <v>0.97440413986261099</v>
      </c>
      <c r="H41" s="33" t="s">
        <v>111</v>
      </c>
      <c r="I41" s="32"/>
    </row>
    <row r="42" spans="1:9" ht="93.75" customHeight="1" x14ac:dyDescent="0.25">
      <c r="A42" s="19" t="s">
        <v>72</v>
      </c>
      <c r="B42" s="15" t="s">
        <v>73</v>
      </c>
      <c r="C42" s="10">
        <v>391347.6</v>
      </c>
      <c r="D42" s="24">
        <v>2711530.3</v>
      </c>
      <c r="E42" s="24">
        <v>2578521.6</v>
      </c>
      <c r="F42" s="28">
        <f t="shared" si="3"/>
        <v>6.5888269149983296</v>
      </c>
      <c r="G42" s="28">
        <f t="shared" si="9"/>
        <v>0.95094699845323516</v>
      </c>
      <c r="H42" s="33" t="s">
        <v>110</v>
      </c>
      <c r="I42" s="32"/>
    </row>
    <row r="43" spans="1:9" ht="66.75" customHeight="1" x14ac:dyDescent="0.25">
      <c r="A43" s="19" t="s">
        <v>82</v>
      </c>
      <c r="B43" s="15" t="s">
        <v>83</v>
      </c>
      <c r="C43" s="10"/>
      <c r="D43" s="24">
        <v>14982</v>
      </c>
      <c r="E43" s="24">
        <v>14982</v>
      </c>
      <c r="F43" s="28"/>
      <c r="G43" s="28">
        <f t="shared" si="9"/>
        <v>1</v>
      </c>
      <c r="H43" s="33" t="s">
        <v>108</v>
      </c>
      <c r="I43" s="32"/>
    </row>
    <row r="44" spans="1:9" ht="90.75" customHeight="1" x14ac:dyDescent="0.25">
      <c r="A44" s="19" t="s">
        <v>74</v>
      </c>
      <c r="B44" s="15" t="s">
        <v>75</v>
      </c>
      <c r="C44" s="10"/>
      <c r="D44" s="24">
        <v>315940.3</v>
      </c>
      <c r="E44" s="24">
        <v>328131.5</v>
      </c>
      <c r="F44" s="28"/>
      <c r="G44" s="28">
        <f t="shared" si="9"/>
        <v>1.0385870368547476</v>
      </c>
      <c r="H44" s="33" t="s">
        <v>109</v>
      </c>
      <c r="I44" s="32"/>
    </row>
    <row r="45" spans="1:9" ht="97.5" customHeight="1" x14ac:dyDescent="0.25">
      <c r="A45" s="19" t="s">
        <v>76</v>
      </c>
      <c r="B45" s="15" t="s">
        <v>77</v>
      </c>
      <c r="C45" s="15"/>
      <c r="D45" s="24">
        <v>-168599.7</v>
      </c>
      <c r="E45" s="24">
        <v>-172200.6</v>
      </c>
      <c r="F45" s="28"/>
      <c r="G45" s="28">
        <f t="shared" si="9"/>
        <v>1.0213576892485574</v>
      </c>
      <c r="H45" s="33" t="s">
        <v>107</v>
      </c>
      <c r="I45" s="32"/>
    </row>
    <row r="46" spans="1:9" ht="22.5" customHeight="1" x14ac:dyDescent="0.25">
      <c r="A46" s="41" t="s">
        <v>0</v>
      </c>
      <c r="B46" s="41"/>
      <c r="C46" s="11">
        <f t="shared" ref="C46:D46" si="13">SUM(C6+C36)</f>
        <v>110688929.09999999</v>
      </c>
      <c r="D46" s="11">
        <f t="shared" si="13"/>
        <v>144573118.5</v>
      </c>
      <c r="E46" s="11">
        <f>SUM(E6+E36)</f>
        <v>145327558.24000001</v>
      </c>
      <c r="F46" s="27">
        <f t="shared" si="3"/>
        <v>1.3129367085005073</v>
      </c>
      <c r="G46" s="27">
        <f t="shared" si="9"/>
        <v>1.0052183957005811</v>
      </c>
      <c r="H46" s="31"/>
      <c r="I46" s="31"/>
    </row>
    <row r="48" spans="1:9" ht="36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</row>
    <row r="52" spans="1:9" ht="1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</row>
    <row r="54" spans="1:9" x14ac:dyDescent="0.25">
      <c r="B54" s="2"/>
      <c r="C54" s="2"/>
      <c r="D54" s="2"/>
    </row>
  </sheetData>
  <mergeCells count="13">
    <mergeCell ref="L12:Q17"/>
    <mergeCell ref="A46:B46"/>
    <mergeCell ref="L3:S4"/>
    <mergeCell ref="L6:S10"/>
    <mergeCell ref="A52:I52"/>
    <mergeCell ref="A48:I48"/>
    <mergeCell ref="E3:E4"/>
    <mergeCell ref="H3:I3"/>
    <mergeCell ref="A1:I1"/>
    <mergeCell ref="A3:A4"/>
    <mergeCell ref="B3:B4"/>
    <mergeCell ref="C3:D3"/>
    <mergeCell ref="F3:G3"/>
  </mergeCells>
  <printOptions horizontalCentered="1"/>
  <pageMargins left="0.19685039370078741" right="0.19685039370078741" top="0.31496062992125984" bottom="0.23622047244094491" header="0" footer="0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  </vt:lpstr>
      <vt:lpstr>'Доходы ОБ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2022-05-06T07:01:17Z</cp:lastPrinted>
  <dcterms:created xsi:type="dcterms:W3CDTF">2018-04-06T11:58:55Z</dcterms:created>
  <dcterms:modified xsi:type="dcterms:W3CDTF">2022-05-06T13:53:17Z</dcterms:modified>
</cp:coreProperties>
</file>