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0" yWindow="-150" windowWidth="13680" windowHeight="1285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  <definedName name="_xlnm.Print_Area" localSheetId="0">Лист1!$A$1:$I$493</definedName>
  </definedNames>
  <calcPr calcId="145621" refMode="R1C1"/>
</workbook>
</file>

<file path=xl/calcChain.xml><?xml version="1.0" encoding="utf-8"?>
<calcChain xmlns="http://schemas.openxmlformats.org/spreadsheetml/2006/main">
  <c r="F387" i="1" l="1"/>
  <c r="G387" i="1"/>
  <c r="E387" i="1"/>
  <c r="I386" i="1"/>
  <c r="H386" i="1"/>
  <c r="H384" i="1"/>
  <c r="I385" i="1"/>
  <c r="I384" i="1"/>
  <c r="H380" i="1"/>
  <c r="F454" i="1" l="1"/>
  <c r="G454" i="1"/>
  <c r="E454" i="1"/>
  <c r="G491" i="1" l="1"/>
  <c r="F491" i="1"/>
  <c r="E491" i="1"/>
  <c r="G490" i="1"/>
  <c r="F490" i="1"/>
  <c r="E490" i="1"/>
  <c r="G489" i="1"/>
  <c r="F489" i="1"/>
  <c r="F492" i="1" s="1"/>
  <c r="E489" i="1"/>
  <c r="G488" i="1"/>
  <c r="F488" i="1"/>
  <c r="E488" i="1"/>
  <c r="I488" i="1"/>
  <c r="I472" i="1"/>
  <c r="I473" i="1"/>
  <c r="E492" i="1" l="1"/>
  <c r="H490" i="1"/>
  <c r="I491" i="1"/>
  <c r="H491" i="1"/>
  <c r="H489" i="1"/>
  <c r="G492" i="1"/>
  <c r="H488" i="1"/>
  <c r="I490" i="1"/>
  <c r="I489" i="1"/>
  <c r="H46" i="1" l="1"/>
  <c r="F191" i="1" l="1"/>
  <c r="G191" i="1"/>
  <c r="E191" i="1"/>
  <c r="I152" i="1"/>
  <c r="I153" i="1"/>
  <c r="H152" i="1"/>
  <c r="H153" i="1"/>
  <c r="I174" i="1"/>
  <c r="I175" i="1"/>
  <c r="H174" i="1"/>
  <c r="H175" i="1"/>
  <c r="H178" i="1"/>
  <c r="H179" i="1"/>
  <c r="H184" i="1"/>
  <c r="H185" i="1"/>
  <c r="H190" i="1"/>
  <c r="I190" i="1"/>
  <c r="F354" i="1" l="1"/>
  <c r="G354" i="1"/>
  <c r="E354" i="1"/>
  <c r="I352" i="1"/>
  <c r="I353" i="1"/>
  <c r="I337" i="1" l="1"/>
  <c r="H337" i="1"/>
  <c r="F338" i="1"/>
  <c r="G338" i="1"/>
  <c r="I338" i="1" s="1"/>
  <c r="E338" i="1"/>
  <c r="I336" i="1"/>
  <c r="H336" i="1"/>
  <c r="I308" i="1"/>
  <c r="H308" i="1"/>
  <c r="H295" i="1"/>
  <c r="I295" i="1"/>
  <c r="I292" i="1"/>
  <c r="H292" i="1"/>
  <c r="H338" i="1" l="1"/>
  <c r="F122" i="1"/>
  <c r="E122" i="1"/>
  <c r="I117" i="1"/>
  <c r="G118" i="1"/>
  <c r="I118" i="1" s="1"/>
  <c r="G122" i="1" l="1"/>
  <c r="I34" i="1" l="1"/>
  <c r="I35" i="1"/>
  <c r="H34" i="1"/>
  <c r="H35" i="1"/>
  <c r="F36" i="1"/>
  <c r="G36" i="1"/>
  <c r="E36" i="1"/>
  <c r="F61" i="1" l="1"/>
  <c r="G61" i="1"/>
  <c r="E61" i="1"/>
  <c r="I60" i="1"/>
  <c r="H60" i="1"/>
  <c r="I486" i="1"/>
  <c r="I487" i="1"/>
  <c r="H486" i="1"/>
  <c r="H487" i="1"/>
  <c r="H484" i="1"/>
  <c r="H485" i="1"/>
  <c r="I380" i="1" l="1"/>
  <c r="H372" i="1"/>
  <c r="I356" i="1"/>
  <c r="H356" i="1"/>
  <c r="F289" i="1" l="1"/>
  <c r="G289" i="1"/>
  <c r="E289" i="1"/>
  <c r="I265" i="1"/>
  <c r="I266" i="1"/>
  <c r="H265" i="1"/>
  <c r="H266" i="1"/>
  <c r="H205" i="1"/>
  <c r="I205" i="1"/>
  <c r="H206" i="1"/>
  <c r="I206" i="1"/>
  <c r="H207" i="1"/>
  <c r="I207" i="1"/>
  <c r="H208" i="1"/>
  <c r="I208" i="1"/>
  <c r="I166" i="1" l="1"/>
  <c r="I167" i="1"/>
  <c r="I168" i="1"/>
  <c r="H166" i="1"/>
  <c r="H167" i="1"/>
  <c r="I184" i="1"/>
  <c r="I185" i="1"/>
  <c r="I186" i="1"/>
  <c r="I187" i="1"/>
  <c r="H186" i="1"/>
  <c r="H187" i="1"/>
  <c r="H156" i="1"/>
  <c r="H157" i="1"/>
  <c r="H144" i="1"/>
  <c r="H145" i="1"/>
  <c r="H124" i="1"/>
  <c r="H125" i="1"/>
  <c r="H403" i="1" l="1"/>
  <c r="H404" i="1"/>
  <c r="H405" i="1"/>
  <c r="H406" i="1"/>
  <c r="H354" i="1" l="1"/>
  <c r="I354" i="1"/>
  <c r="H348" i="1"/>
  <c r="H349" i="1"/>
  <c r="E40" i="1" l="1"/>
  <c r="H411" i="1"/>
  <c r="I411" i="1"/>
  <c r="H412" i="1"/>
  <c r="I412" i="1"/>
  <c r="H413" i="1"/>
  <c r="I413" i="1"/>
  <c r="H414" i="1"/>
  <c r="I414" i="1"/>
  <c r="H415" i="1"/>
  <c r="I415" i="1"/>
  <c r="H416" i="1"/>
  <c r="I416" i="1"/>
  <c r="H417" i="1"/>
  <c r="I417" i="1"/>
  <c r="H418" i="1"/>
  <c r="I418" i="1"/>
  <c r="H419" i="1"/>
  <c r="I419" i="1"/>
  <c r="H420" i="1"/>
  <c r="I420" i="1"/>
  <c r="H421" i="1"/>
  <c r="I421" i="1"/>
  <c r="H422" i="1"/>
  <c r="I422" i="1"/>
  <c r="H423" i="1"/>
  <c r="I423" i="1"/>
  <c r="H424" i="1"/>
  <c r="I424" i="1"/>
  <c r="H425" i="1"/>
  <c r="I425" i="1"/>
  <c r="H426" i="1"/>
  <c r="I426" i="1"/>
  <c r="H427" i="1"/>
  <c r="I427" i="1"/>
  <c r="H428" i="1"/>
  <c r="I428" i="1"/>
  <c r="H429" i="1"/>
  <c r="I429" i="1"/>
  <c r="H430" i="1"/>
  <c r="I430" i="1"/>
  <c r="H431" i="1"/>
  <c r="I431" i="1"/>
  <c r="H432" i="1"/>
  <c r="I432" i="1"/>
  <c r="H433" i="1"/>
  <c r="I433" i="1"/>
  <c r="H434" i="1"/>
  <c r="I434" i="1"/>
  <c r="H435" i="1"/>
  <c r="I435" i="1"/>
  <c r="H436" i="1"/>
  <c r="I436" i="1"/>
  <c r="H437" i="1"/>
  <c r="I437" i="1"/>
  <c r="H438" i="1"/>
  <c r="I438" i="1"/>
  <c r="H439" i="1"/>
  <c r="I439" i="1"/>
  <c r="H440" i="1"/>
  <c r="I440" i="1"/>
  <c r="H441" i="1"/>
  <c r="I441" i="1"/>
  <c r="H442" i="1"/>
  <c r="I442" i="1"/>
  <c r="H443" i="1"/>
  <c r="I443" i="1"/>
  <c r="H444" i="1"/>
  <c r="I444" i="1"/>
  <c r="H445" i="1"/>
  <c r="I445" i="1"/>
  <c r="H446" i="1"/>
  <c r="I446" i="1"/>
  <c r="H447" i="1"/>
  <c r="I447" i="1"/>
  <c r="H448" i="1"/>
  <c r="I448" i="1"/>
  <c r="H449" i="1"/>
  <c r="I449" i="1"/>
  <c r="H450" i="1"/>
  <c r="I450" i="1"/>
  <c r="H451" i="1"/>
  <c r="I451" i="1"/>
  <c r="H452" i="1"/>
  <c r="I452" i="1"/>
  <c r="H453" i="1"/>
  <c r="I453" i="1"/>
  <c r="I410" i="1"/>
  <c r="H410" i="1"/>
  <c r="H457" i="1" l="1"/>
  <c r="I457" i="1"/>
  <c r="H458" i="1"/>
  <c r="I458" i="1"/>
  <c r="H459" i="1"/>
  <c r="I459" i="1"/>
  <c r="H460" i="1"/>
  <c r="I460" i="1"/>
  <c r="H461" i="1"/>
  <c r="I461" i="1"/>
  <c r="H462" i="1"/>
  <c r="I462" i="1"/>
  <c r="H463" i="1"/>
  <c r="I463" i="1"/>
  <c r="H464" i="1"/>
  <c r="I464" i="1"/>
  <c r="H465" i="1"/>
  <c r="I465" i="1"/>
  <c r="H466" i="1"/>
  <c r="I466" i="1"/>
  <c r="H467" i="1"/>
  <c r="I467" i="1"/>
  <c r="H468" i="1"/>
  <c r="I468" i="1"/>
  <c r="H469" i="1"/>
  <c r="I469" i="1"/>
  <c r="H470" i="1"/>
  <c r="I470" i="1"/>
  <c r="H471" i="1"/>
  <c r="I471" i="1"/>
  <c r="H474" i="1"/>
  <c r="I474" i="1"/>
  <c r="H475" i="1"/>
  <c r="I475" i="1"/>
  <c r="H476" i="1"/>
  <c r="I476" i="1"/>
  <c r="H477" i="1"/>
  <c r="I477" i="1"/>
  <c r="H478" i="1"/>
  <c r="I478" i="1"/>
  <c r="H479" i="1"/>
  <c r="I479" i="1"/>
  <c r="H480" i="1"/>
  <c r="I480" i="1"/>
  <c r="H481" i="1"/>
  <c r="I481" i="1"/>
  <c r="H482" i="1"/>
  <c r="I482" i="1"/>
  <c r="H483" i="1"/>
  <c r="I483" i="1"/>
  <c r="I484" i="1"/>
  <c r="I485" i="1"/>
  <c r="I456" i="1"/>
  <c r="H456" i="1"/>
  <c r="H357" i="1" l="1"/>
  <c r="I357" i="1"/>
  <c r="H358" i="1"/>
  <c r="I358" i="1"/>
  <c r="H359" i="1"/>
  <c r="I359" i="1"/>
  <c r="H360" i="1"/>
  <c r="I360" i="1"/>
  <c r="H361" i="1"/>
  <c r="I361" i="1"/>
  <c r="H362" i="1"/>
  <c r="I362" i="1"/>
  <c r="H363" i="1"/>
  <c r="I363" i="1"/>
  <c r="H364" i="1"/>
  <c r="I364" i="1"/>
  <c r="H365" i="1"/>
  <c r="I365" i="1"/>
  <c r="H366" i="1"/>
  <c r="I366" i="1"/>
  <c r="H367" i="1"/>
  <c r="I367" i="1"/>
  <c r="H368" i="1"/>
  <c r="I368" i="1"/>
  <c r="H369" i="1"/>
  <c r="I369" i="1"/>
  <c r="H370" i="1"/>
  <c r="I370" i="1"/>
  <c r="H371" i="1"/>
  <c r="I371" i="1"/>
  <c r="I372" i="1"/>
  <c r="H373" i="1"/>
  <c r="I373" i="1"/>
  <c r="H374" i="1"/>
  <c r="I374" i="1"/>
  <c r="H375" i="1"/>
  <c r="I375" i="1"/>
  <c r="H376" i="1"/>
  <c r="I376" i="1"/>
  <c r="H377" i="1"/>
  <c r="I377" i="1"/>
  <c r="H378" i="1"/>
  <c r="I378" i="1"/>
  <c r="H379" i="1"/>
  <c r="I379" i="1"/>
  <c r="H381" i="1"/>
  <c r="I381" i="1"/>
  <c r="H382" i="1"/>
  <c r="I382" i="1"/>
  <c r="H383" i="1"/>
  <c r="I383" i="1"/>
  <c r="H385" i="1"/>
  <c r="H7" i="1" l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I6" i="1"/>
  <c r="H6" i="1"/>
  <c r="H36" i="1" l="1"/>
  <c r="I36" i="1"/>
  <c r="H293" i="1"/>
  <c r="I293" i="1"/>
  <c r="H294" i="1"/>
  <c r="I294" i="1"/>
  <c r="H296" i="1"/>
  <c r="I296" i="1"/>
  <c r="H297" i="1"/>
  <c r="I297" i="1"/>
  <c r="H298" i="1"/>
  <c r="I298" i="1"/>
  <c r="H299" i="1"/>
  <c r="I299" i="1"/>
  <c r="H300" i="1"/>
  <c r="I300" i="1"/>
  <c r="H301" i="1"/>
  <c r="I301" i="1"/>
  <c r="H302" i="1"/>
  <c r="I302" i="1"/>
  <c r="H303" i="1"/>
  <c r="I303" i="1"/>
  <c r="H304" i="1"/>
  <c r="I304" i="1"/>
  <c r="H305" i="1"/>
  <c r="I305" i="1"/>
  <c r="H306" i="1"/>
  <c r="I306" i="1"/>
  <c r="H307" i="1"/>
  <c r="I307" i="1"/>
  <c r="H309" i="1"/>
  <c r="I309" i="1"/>
  <c r="H310" i="1"/>
  <c r="I310" i="1"/>
  <c r="H311" i="1"/>
  <c r="I311" i="1"/>
  <c r="H312" i="1"/>
  <c r="I312" i="1"/>
  <c r="H313" i="1"/>
  <c r="I313" i="1"/>
  <c r="H314" i="1"/>
  <c r="I314" i="1"/>
  <c r="H315" i="1"/>
  <c r="I315" i="1"/>
  <c r="H316" i="1"/>
  <c r="I316" i="1"/>
  <c r="H317" i="1"/>
  <c r="I317" i="1"/>
  <c r="H318" i="1"/>
  <c r="I318" i="1"/>
  <c r="H319" i="1"/>
  <c r="I319" i="1"/>
  <c r="H320" i="1"/>
  <c r="I320" i="1"/>
  <c r="H321" i="1"/>
  <c r="I321" i="1"/>
  <c r="H322" i="1"/>
  <c r="I322" i="1"/>
  <c r="H323" i="1"/>
  <c r="I323" i="1"/>
  <c r="H324" i="1"/>
  <c r="I324" i="1"/>
  <c r="H325" i="1"/>
  <c r="I325" i="1"/>
  <c r="H326" i="1"/>
  <c r="I326" i="1"/>
  <c r="H327" i="1"/>
  <c r="I327" i="1"/>
  <c r="H328" i="1"/>
  <c r="I328" i="1"/>
  <c r="H329" i="1"/>
  <c r="I329" i="1"/>
  <c r="H330" i="1"/>
  <c r="I330" i="1"/>
  <c r="H331" i="1"/>
  <c r="I331" i="1"/>
  <c r="H332" i="1"/>
  <c r="I332" i="1"/>
  <c r="H333" i="1"/>
  <c r="I333" i="1"/>
  <c r="H334" i="1"/>
  <c r="I334" i="1"/>
  <c r="H335" i="1"/>
  <c r="I335" i="1"/>
  <c r="I291" i="1"/>
  <c r="H291" i="1"/>
  <c r="I202" i="1" l="1"/>
  <c r="H202" i="1"/>
  <c r="I201" i="1"/>
  <c r="H201" i="1"/>
  <c r="H284" i="1"/>
  <c r="H283" i="1"/>
  <c r="H282" i="1"/>
  <c r="I281" i="1"/>
  <c r="H280" i="1"/>
  <c r="H279" i="1"/>
  <c r="H278" i="1"/>
  <c r="H277" i="1"/>
  <c r="I288" i="1"/>
  <c r="H288" i="1"/>
  <c r="I287" i="1"/>
  <c r="H287" i="1"/>
  <c r="I286" i="1"/>
  <c r="H286" i="1"/>
  <c r="I285" i="1"/>
  <c r="H285" i="1"/>
  <c r="I264" i="1"/>
  <c r="H264" i="1"/>
  <c r="I263" i="1"/>
  <c r="H263" i="1"/>
  <c r="H194" i="1"/>
  <c r="I194" i="1"/>
  <c r="H195" i="1"/>
  <c r="I195" i="1"/>
  <c r="H196" i="1"/>
  <c r="I196" i="1"/>
  <c r="H197" i="1"/>
  <c r="I197" i="1"/>
  <c r="H198" i="1"/>
  <c r="I198" i="1"/>
  <c r="H199" i="1"/>
  <c r="I199" i="1"/>
  <c r="H200" i="1"/>
  <c r="I200" i="1"/>
  <c r="H203" i="1"/>
  <c r="I203" i="1"/>
  <c r="H204" i="1"/>
  <c r="I204" i="1"/>
  <c r="H209" i="1"/>
  <c r="I209" i="1"/>
  <c r="H210" i="1"/>
  <c r="I210" i="1"/>
  <c r="H211" i="1"/>
  <c r="I211" i="1"/>
  <c r="H212" i="1"/>
  <c r="I212" i="1"/>
  <c r="H213" i="1"/>
  <c r="I213" i="1"/>
  <c r="H214" i="1"/>
  <c r="I214" i="1"/>
  <c r="H215" i="1"/>
  <c r="I215" i="1"/>
  <c r="H216" i="1"/>
  <c r="I216" i="1"/>
  <c r="H217" i="1"/>
  <c r="I217" i="1"/>
  <c r="H218" i="1"/>
  <c r="I218" i="1"/>
  <c r="H219" i="1"/>
  <c r="I219" i="1"/>
  <c r="H220" i="1"/>
  <c r="I220" i="1"/>
  <c r="H221" i="1"/>
  <c r="I221" i="1"/>
  <c r="H222" i="1"/>
  <c r="I222" i="1"/>
  <c r="H223" i="1"/>
  <c r="I223" i="1"/>
  <c r="H224" i="1"/>
  <c r="I224" i="1"/>
  <c r="H225" i="1"/>
  <c r="I225" i="1"/>
  <c r="H226" i="1"/>
  <c r="I226" i="1"/>
  <c r="H227" i="1"/>
  <c r="I227" i="1"/>
  <c r="H228" i="1"/>
  <c r="I228" i="1"/>
  <c r="H229" i="1"/>
  <c r="I229" i="1"/>
  <c r="H230" i="1"/>
  <c r="I230" i="1"/>
  <c r="H231" i="1"/>
  <c r="I231" i="1"/>
  <c r="H232" i="1"/>
  <c r="I232" i="1"/>
  <c r="H233" i="1"/>
  <c r="I233" i="1"/>
  <c r="H234" i="1"/>
  <c r="I234" i="1"/>
  <c r="H235" i="1"/>
  <c r="I235" i="1"/>
  <c r="H236" i="1"/>
  <c r="I236" i="1"/>
  <c r="H237" i="1"/>
  <c r="I237" i="1"/>
  <c r="H238" i="1"/>
  <c r="I238" i="1"/>
  <c r="H239" i="1"/>
  <c r="I239" i="1"/>
  <c r="H240" i="1"/>
  <c r="I240" i="1"/>
  <c r="H241" i="1"/>
  <c r="I241" i="1"/>
  <c r="H242" i="1"/>
  <c r="I242" i="1"/>
  <c r="H243" i="1"/>
  <c r="I243" i="1"/>
  <c r="H244" i="1"/>
  <c r="I244" i="1"/>
  <c r="H245" i="1"/>
  <c r="I245" i="1"/>
  <c r="H246" i="1"/>
  <c r="I246" i="1"/>
  <c r="H247" i="1"/>
  <c r="I247" i="1"/>
  <c r="H248" i="1"/>
  <c r="I248" i="1"/>
  <c r="H249" i="1"/>
  <c r="I249" i="1"/>
  <c r="H250" i="1"/>
  <c r="I250" i="1"/>
  <c r="H251" i="1"/>
  <c r="I251" i="1"/>
  <c r="H252" i="1"/>
  <c r="I252" i="1"/>
  <c r="H253" i="1"/>
  <c r="I253" i="1"/>
  <c r="H254" i="1"/>
  <c r="I254" i="1"/>
  <c r="H255" i="1"/>
  <c r="I255" i="1"/>
  <c r="H256" i="1"/>
  <c r="I256" i="1"/>
  <c r="H257" i="1"/>
  <c r="I257" i="1"/>
  <c r="H258" i="1"/>
  <c r="I258" i="1"/>
  <c r="H259" i="1"/>
  <c r="I259" i="1"/>
  <c r="H260" i="1"/>
  <c r="I260" i="1"/>
  <c r="H261" i="1"/>
  <c r="I261" i="1"/>
  <c r="H262" i="1"/>
  <c r="I262" i="1"/>
  <c r="H267" i="1"/>
  <c r="I267" i="1"/>
  <c r="H268" i="1"/>
  <c r="I268" i="1"/>
  <c r="H269" i="1"/>
  <c r="I269" i="1"/>
  <c r="H270" i="1"/>
  <c r="I270" i="1"/>
  <c r="H271" i="1"/>
  <c r="I271" i="1"/>
  <c r="H272" i="1"/>
  <c r="I272" i="1"/>
  <c r="H273" i="1"/>
  <c r="I273" i="1"/>
  <c r="H274" i="1"/>
  <c r="I274" i="1"/>
  <c r="H275" i="1"/>
  <c r="I275" i="1"/>
  <c r="H276" i="1"/>
  <c r="I276" i="1"/>
  <c r="I193" i="1"/>
  <c r="H193" i="1"/>
  <c r="I283" i="1" l="1"/>
  <c r="I282" i="1"/>
  <c r="I284" i="1"/>
  <c r="I280" i="1"/>
  <c r="H281" i="1"/>
  <c r="I277" i="1"/>
  <c r="I279" i="1"/>
  <c r="I278" i="1"/>
  <c r="E44" i="1"/>
  <c r="H43" i="1"/>
  <c r="I43" i="1"/>
  <c r="I42" i="1"/>
  <c r="H42" i="1"/>
  <c r="G91" i="1" l="1"/>
  <c r="E91" i="1"/>
  <c r="F91" i="1"/>
  <c r="I66" i="1"/>
  <c r="H66" i="1"/>
  <c r="I65" i="1"/>
  <c r="H65" i="1"/>
  <c r="H64" i="1"/>
  <c r="I64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H77" i="1"/>
  <c r="I77" i="1"/>
  <c r="H78" i="1"/>
  <c r="I78" i="1"/>
  <c r="H79" i="1"/>
  <c r="I79" i="1"/>
  <c r="H80" i="1"/>
  <c r="I80" i="1"/>
  <c r="H81" i="1"/>
  <c r="I81" i="1"/>
  <c r="H82" i="1"/>
  <c r="I82" i="1"/>
  <c r="H83" i="1"/>
  <c r="I83" i="1"/>
  <c r="H84" i="1"/>
  <c r="I84" i="1"/>
  <c r="H85" i="1"/>
  <c r="I85" i="1"/>
  <c r="H86" i="1"/>
  <c r="I86" i="1"/>
  <c r="H87" i="1"/>
  <c r="I87" i="1"/>
  <c r="H88" i="1"/>
  <c r="I88" i="1"/>
  <c r="H89" i="1"/>
  <c r="I89" i="1"/>
  <c r="H90" i="1"/>
  <c r="I90" i="1"/>
  <c r="I63" i="1"/>
  <c r="H63" i="1"/>
  <c r="I91" i="1" l="1"/>
  <c r="H91" i="1"/>
  <c r="E408" i="1"/>
  <c r="H390" i="1"/>
  <c r="I390" i="1"/>
  <c r="H391" i="1"/>
  <c r="I391" i="1"/>
  <c r="H392" i="1"/>
  <c r="I392" i="1"/>
  <c r="H393" i="1"/>
  <c r="I393" i="1"/>
  <c r="H394" i="1"/>
  <c r="I394" i="1"/>
  <c r="H395" i="1"/>
  <c r="I395" i="1"/>
  <c r="H396" i="1"/>
  <c r="I396" i="1"/>
  <c r="H397" i="1"/>
  <c r="I397" i="1"/>
  <c r="H398" i="1"/>
  <c r="I398" i="1"/>
  <c r="H399" i="1"/>
  <c r="I399" i="1"/>
  <c r="H400" i="1"/>
  <c r="I400" i="1"/>
  <c r="H401" i="1"/>
  <c r="I401" i="1"/>
  <c r="H402" i="1"/>
  <c r="I402" i="1"/>
  <c r="I403" i="1"/>
  <c r="I404" i="1"/>
  <c r="I405" i="1"/>
  <c r="I406" i="1"/>
  <c r="H407" i="1"/>
  <c r="I407" i="1"/>
  <c r="I389" i="1"/>
  <c r="H389" i="1"/>
  <c r="I124" i="1" l="1"/>
  <c r="I125" i="1"/>
  <c r="H126" i="1"/>
  <c r="I126" i="1"/>
  <c r="H127" i="1"/>
  <c r="I127" i="1"/>
  <c r="H128" i="1"/>
  <c r="I128" i="1"/>
  <c r="H129" i="1"/>
  <c r="I129" i="1"/>
  <c r="H130" i="1"/>
  <c r="I130" i="1"/>
  <c r="H131" i="1"/>
  <c r="I131" i="1"/>
  <c r="H132" i="1"/>
  <c r="I132" i="1"/>
  <c r="H133" i="1"/>
  <c r="I133" i="1"/>
  <c r="H134" i="1"/>
  <c r="I134" i="1"/>
  <c r="H135" i="1"/>
  <c r="I135" i="1"/>
  <c r="H136" i="1"/>
  <c r="I136" i="1"/>
  <c r="H137" i="1"/>
  <c r="I137" i="1"/>
  <c r="H138" i="1"/>
  <c r="I138" i="1"/>
  <c r="H139" i="1"/>
  <c r="I139" i="1"/>
  <c r="H140" i="1"/>
  <c r="I140" i="1"/>
  <c r="H141" i="1"/>
  <c r="I141" i="1"/>
  <c r="H142" i="1"/>
  <c r="I142" i="1"/>
  <c r="H143" i="1"/>
  <c r="I143" i="1"/>
  <c r="I144" i="1"/>
  <c r="I145" i="1"/>
  <c r="H146" i="1"/>
  <c r="I146" i="1"/>
  <c r="H147" i="1"/>
  <c r="I147" i="1"/>
  <c r="H148" i="1"/>
  <c r="I148" i="1"/>
  <c r="H149" i="1"/>
  <c r="I149" i="1"/>
  <c r="H150" i="1"/>
  <c r="I150" i="1"/>
  <c r="H151" i="1"/>
  <c r="I151" i="1"/>
  <c r="H154" i="1"/>
  <c r="I154" i="1"/>
  <c r="H155" i="1"/>
  <c r="I155" i="1"/>
  <c r="I156" i="1"/>
  <c r="I157" i="1"/>
  <c r="H158" i="1"/>
  <c r="I158" i="1"/>
  <c r="H159" i="1"/>
  <c r="I159" i="1"/>
  <c r="H160" i="1"/>
  <c r="I160" i="1"/>
  <c r="H161" i="1"/>
  <c r="I161" i="1"/>
  <c r="H162" i="1"/>
  <c r="I162" i="1"/>
  <c r="H163" i="1"/>
  <c r="I163" i="1"/>
  <c r="H164" i="1"/>
  <c r="I164" i="1"/>
  <c r="H165" i="1"/>
  <c r="I165" i="1"/>
  <c r="H168" i="1"/>
  <c r="H169" i="1"/>
  <c r="I169" i="1"/>
  <c r="H170" i="1"/>
  <c r="I170" i="1"/>
  <c r="H171" i="1"/>
  <c r="I171" i="1"/>
  <c r="H172" i="1"/>
  <c r="I172" i="1"/>
  <c r="H173" i="1"/>
  <c r="I173" i="1"/>
  <c r="H176" i="1"/>
  <c r="I176" i="1"/>
  <c r="H177" i="1"/>
  <c r="I177" i="1"/>
  <c r="I178" i="1"/>
  <c r="I179" i="1"/>
  <c r="H180" i="1"/>
  <c r="I180" i="1"/>
  <c r="H181" i="1"/>
  <c r="I181" i="1"/>
  <c r="H182" i="1"/>
  <c r="I182" i="1"/>
  <c r="H183" i="1"/>
  <c r="I183" i="1"/>
  <c r="H188" i="1"/>
  <c r="I188" i="1"/>
  <c r="H189" i="1"/>
  <c r="I189" i="1"/>
  <c r="H47" i="1" l="1"/>
  <c r="I47" i="1"/>
  <c r="H48" i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55" i="1"/>
  <c r="I55" i="1"/>
  <c r="H56" i="1"/>
  <c r="I56" i="1"/>
  <c r="H57" i="1"/>
  <c r="I57" i="1"/>
  <c r="H58" i="1"/>
  <c r="I58" i="1"/>
  <c r="H59" i="1"/>
  <c r="I59" i="1"/>
  <c r="I46" i="1"/>
  <c r="E493" i="1" l="1"/>
  <c r="H94" i="1"/>
  <c r="I94" i="1"/>
  <c r="H97" i="1"/>
  <c r="I97" i="1"/>
  <c r="H98" i="1"/>
  <c r="I98" i="1"/>
  <c r="H99" i="1"/>
  <c r="I99" i="1"/>
  <c r="H100" i="1"/>
  <c r="I100" i="1"/>
  <c r="H101" i="1"/>
  <c r="I101" i="1"/>
  <c r="H102" i="1"/>
  <c r="I102" i="1"/>
  <c r="H105" i="1"/>
  <c r="I105" i="1"/>
  <c r="H106" i="1"/>
  <c r="I106" i="1"/>
  <c r="I107" i="1"/>
  <c r="I108" i="1"/>
  <c r="H109" i="1"/>
  <c r="I109" i="1"/>
  <c r="H110" i="1"/>
  <c r="I110" i="1"/>
  <c r="H111" i="1"/>
  <c r="I111" i="1"/>
  <c r="H112" i="1"/>
  <c r="I112" i="1"/>
  <c r="H113" i="1"/>
  <c r="I113" i="1"/>
  <c r="H114" i="1"/>
  <c r="I114" i="1"/>
  <c r="H115" i="1"/>
  <c r="I115" i="1"/>
  <c r="H116" i="1"/>
  <c r="I116" i="1"/>
  <c r="H119" i="1"/>
  <c r="I119" i="1"/>
  <c r="H120" i="1"/>
  <c r="I120" i="1"/>
  <c r="H121" i="1"/>
  <c r="I121" i="1"/>
  <c r="I93" i="1"/>
  <c r="H93" i="1"/>
  <c r="H341" i="1" l="1"/>
  <c r="I341" i="1"/>
  <c r="H342" i="1"/>
  <c r="I342" i="1"/>
  <c r="H343" i="1"/>
  <c r="I343" i="1"/>
  <c r="H344" i="1"/>
  <c r="I344" i="1"/>
  <c r="H345" i="1"/>
  <c r="I345" i="1"/>
  <c r="H346" i="1"/>
  <c r="I346" i="1"/>
  <c r="H347" i="1"/>
  <c r="I347" i="1"/>
  <c r="I348" i="1"/>
  <c r="I349" i="1"/>
  <c r="H350" i="1"/>
  <c r="I350" i="1"/>
  <c r="H351" i="1"/>
  <c r="I351" i="1"/>
  <c r="I340" i="1"/>
  <c r="H340" i="1"/>
  <c r="I39" i="1" l="1"/>
  <c r="I38" i="1"/>
  <c r="H39" i="1"/>
  <c r="H38" i="1"/>
  <c r="H492" i="1" l="1"/>
  <c r="I492" i="1"/>
  <c r="I61" i="1"/>
  <c r="H61" i="1"/>
  <c r="H191" i="1" l="1"/>
  <c r="I191" i="1"/>
  <c r="G408" i="1" l="1"/>
  <c r="F408" i="1"/>
  <c r="I408" i="1" l="1"/>
  <c r="H408" i="1"/>
  <c r="I122" i="1"/>
  <c r="H122" i="1"/>
  <c r="G44" i="1"/>
  <c r="G40" i="1"/>
  <c r="H40" i="1"/>
  <c r="I40" i="1"/>
  <c r="G493" i="1" l="1"/>
  <c r="H493" i="1" s="1"/>
  <c r="H454" i="1"/>
  <c r="H387" i="1"/>
  <c r="H44" i="1"/>
  <c r="H289" i="1"/>
  <c r="I454" i="1"/>
  <c r="I387" i="1" l="1"/>
  <c r="I289" i="1" l="1"/>
  <c r="F44" i="1" l="1"/>
  <c r="I44" i="1" s="1"/>
  <c r="F40" i="1" l="1"/>
  <c r="F493" i="1" l="1"/>
  <c r="I493" i="1" s="1"/>
</calcChain>
</file>

<file path=xl/sharedStrings.xml><?xml version="1.0" encoding="utf-8"?>
<sst xmlns="http://schemas.openxmlformats.org/spreadsheetml/2006/main" count="1464" uniqueCount="596">
  <si>
    <t>№ п/п</t>
  </si>
  <si>
    <t>Наименование государственной услуги (работы)</t>
  </si>
  <si>
    <t xml:space="preserve">1. </t>
  </si>
  <si>
    <t>Управление делами Правительства Саратовской области</t>
  </si>
  <si>
    <t>1.1.</t>
  </si>
  <si>
    <t>1.2.</t>
  </si>
  <si>
    <t>Наименование показателя</t>
  </si>
  <si>
    <t>Показатель, характеризующий объем государственной услуги (работы)</t>
  </si>
  <si>
    <t xml:space="preserve">Единица измерения </t>
  </si>
  <si>
    <t>Итого</t>
  </si>
  <si>
    <t>Управление ветеринарии Правительства Саратовской области</t>
  </si>
  <si>
    <t>2.</t>
  </si>
  <si>
    <t>2.1.</t>
  </si>
  <si>
    <t>Министерство сельского хозяйства Саратовской области</t>
  </si>
  <si>
    <t xml:space="preserve">3. </t>
  </si>
  <si>
    <t>3.1.</t>
  </si>
  <si>
    <t xml:space="preserve">4. </t>
  </si>
  <si>
    <t>4.1.</t>
  </si>
  <si>
    <t>4.2.</t>
  </si>
  <si>
    <t>Министерство природных ресурсов и экологии Саратовской области</t>
  </si>
  <si>
    <t xml:space="preserve">5. </t>
  </si>
  <si>
    <t>Министерство образования Саратовской области</t>
  </si>
  <si>
    <t>5.1.</t>
  </si>
  <si>
    <t>5.2.</t>
  </si>
  <si>
    <t xml:space="preserve">6. </t>
  </si>
  <si>
    <t>6.1.</t>
  </si>
  <si>
    <t>6.2.</t>
  </si>
  <si>
    <t>7.</t>
  </si>
  <si>
    <t>7.1.</t>
  </si>
  <si>
    <t>7.2.</t>
  </si>
  <si>
    <t xml:space="preserve">8. </t>
  </si>
  <si>
    <t>Министерство информации и печати Саратовской области</t>
  </si>
  <si>
    <t>8.1.</t>
  </si>
  <si>
    <t>8.2.</t>
  </si>
  <si>
    <t xml:space="preserve">9. </t>
  </si>
  <si>
    <t>9.1.</t>
  </si>
  <si>
    <t>9.2.</t>
  </si>
  <si>
    <t>10.1.</t>
  </si>
  <si>
    <t>10.2.</t>
  </si>
  <si>
    <t xml:space="preserve">10. </t>
  </si>
  <si>
    <t xml:space="preserve">11. </t>
  </si>
  <si>
    <t>11.1.</t>
  </si>
  <si>
    <t>11.2.</t>
  </si>
  <si>
    <t>12.1.</t>
  </si>
  <si>
    <t>12.</t>
  </si>
  <si>
    <t>ИТОГО субсидий на оказание государственных услуг (выполнение работ)</t>
  </si>
  <si>
    <t>Министерство экономического развития Саратовской области</t>
  </si>
  <si>
    <t xml:space="preserve"> Министерство культуры Саратовской области</t>
  </si>
  <si>
    <t xml:space="preserve"> Министерство здравоохранения  Саратовской области</t>
  </si>
  <si>
    <t>13.</t>
  </si>
  <si>
    <t>Министерство финансов Саратовской области</t>
  </si>
  <si>
    <t>13.1.</t>
  </si>
  <si>
    <t>13.2.</t>
  </si>
  <si>
    <t>14.</t>
  </si>
  <si>
    <t>14.1.</t>
  </si>
  <si>
    <t>14.2.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</si>
  <si>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</si>
  <si>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</si>
  <si>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</si>
  <si>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</si>
  <si>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</si>
  <si>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</si>
  <si>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</si>
  <si>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</si>
  <si>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</si>
  <si>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</si>
  <si>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</si>
  <si>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</si>
  <si>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</si>
  <si>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</si>
  <si>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>8.17.</t>
  </si>
  <si>
    <t>8.18.</t>
  </si>
  <si>
    <t>8.19.</t>
  </si>
  <si>
    <t>8.20.</t>
  </si>
  <si>
    <t>Присмотр и уход</t>
  </si>
  <si>
    <t>Реализация основных общеобразовательных программ среднего общего образования</t>
  </si>
  <si>
    <t>Присмотр и уход (ГПД)</t>
  </si>
  <si>
    <t>Реализация дополнительных общеразвивающих программ</t>
  </si>
  <si>
    <t>Объем субсидий на финансовое обеспечение оказания соответствующей государственной услуги (выполнения работы)</t>
  </si>
  <si>
    <t>человеко-часов</t>
  </si>
  <si>
    <t>Содержание детей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</si>
  <si>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</si>
  <si>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единица</t>
  </si>
  <si>
    <t>Организация отдыха детей и молодежи</t>
  </si>
  <si>
    <t>Психолого-медико-педагогическое обследование детей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</si>
  <si>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</si>
  <si>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начального общего образования (ОВЗ)</t>
  </si>
  <si>
    <t>Реализация основных общеобразовательных программ основного общего образования (ОВЗ)</t>
  </si>
  <si>
    <t>8.21.</t>
  </si>
  <si>
    <t>8.22.</t>
  </si>
  <si>
    <t>8.23.</t>
  </si>
  <si>
    <t>8.24.</t>
  </si>
  <si>
    <t>8.25.</t>
  </si>
  <si>
    <t>8.26.</t>
  </si>
  <si>
    <t>8.27.</t>
  </si>
  <si>
    <t>8.29.</t>
  </si>
  <si>
    <t>8.30.</t>
  </si>
  <si>
    <t>8.31.</t>
  </si>
  <si>
    <t>8.32.</t>
  </si>
  <si>
    <t>8.33.</t>
  </si>
  <si>
    <t>8.34.</t>
  </si>
  <si>
    <t>8.35.</t>
  </si>
  <si>
    <t>8.36.</t>
  </si>
  <si>
    <t>8.37.</t>
  </si>
  <si>
    <t>8.38.</t>
  </si>
  <si>
    <t>8.39.</t>
  </si>
  <si>
    <t>8.40.</t>
  </si>
  <si>
    <t>8.41.</t>
  </si>
  <si>
    <t>8.42.</t>
  </si>
  <si>
    <t>8.43.</t>
  </si>
  <si>
    <t>Реализация основных общеобразовательных программ основного общего образования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</si>
  <si>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</si>
  <si>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Реализация дополнительных профессиональных программ повышения квалификации (Очная)</t>
  </si>
  <si>
    <t>Реализация дополнительных профессиональных программ повышения квалификации (Очно-заочная)</t>
  </si>
  <si>
    <t>Реализация дополнительных профессиональных программ повышения квалификации (Очно-заочная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</si>
  <si>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</si>
  <si>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(Очная с применением сетевой формы реализации)</t>
  </si>
  <si>
    <t>Методическое обеспечение образовательной деятельности</t>
  </si>
  <si>
    <t>Единица</t>
  </si>
  <si>
    <t>Оценка качества образования</t>
  </si>
  <si>
    <t>Информационно-технологическое обеспечение управления системой образования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</si>
  <si>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</si>
  <si>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</si>
  <si>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</si>
  <si>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</si>
  <si>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</si>
  <si>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(очное- заочное)</t>
  </si>
  <si>
    <t>единицы</t>
  </si>
  <si>
    <t>5.3.</t>
  </si>
  <si>
    <t>5.4.</t>
  </si>
  <si>
    <t>5.5.</t>
  </si>
  <si>
    <t>5.6.</t>
  </si>
  <si>
    <t>5.7.</t>
  </si>
  <si>
    <t>5.8.</t>
  </si>
  <si>
    <t>5.9.</t>
  </si>
  <si>
    <t>5.10.</t>
  </si>
  <si>
    <t>Комплектование архивными документами</t>
  </si>
  <si>
    <t>человек</t>
  </si>
  <si>
    <t>штука</t>
  </si>
  <si>
    <t>1.3.</t>
  </si>
  <si>
    <t>1.4.</t>
  </si>
  <si>
    <t>1.5.</t>
  </si>
  <si>
    <t>1.6.</t>
  </si>
  <si>
    <t>Защита сведений, составляющих государственную тайну, других охраняемых законом тайн, содержащихся в архивных документах, и организации в установленном порядке их рассекречивания</t>
  </si>
  <si>
    <t>1.7.</t>
  </si>
  <si>
    <t>1.8.</t>
  </si>
  <si>
    <t>1.9.</t>
  </si>
  <si>
    <t>Первичная медико-санитарная помощь, не включенная в базовую программу обязательного медицинского страхования</t>
  </si>
  <si>
    <t>1.10.</t>
  </si>
  <si>
    <t>Количество исполненных запросов</t>
  </si>
  <si>
    <t>10.3.</t>
  </si>
  <si>
    <t>10.4.</t>
  </si>
  <si>
    <t>10.5.</t>
  </si>
  <si>
    <t>10.6.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</si>
  <si>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</si>
  <si>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</si>
  <si>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</si>
  <si>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</si>
  <si>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</si>
  <si>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</si>
  <si>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</si>
  <si>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</si>
  <si>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</si>
  <si>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</si>
  <si>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</si>
  <si>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</si>
  <si>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</si>
  <si>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</si>
  <si>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</si>
  <si>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</si>
  <si>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км</t>
  </si>
  <si>
    <t>Устройство противопожарных минерализованных полос</t>
  </si>
  <si>
    <t>Прочистка и обновление противопожарных минерализованных полос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</si>
  <si>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</t>
  </si>
  <si>
    <t>га</t>
  </si>
  <si>
    <t>7.19.</t>
  </si>
  <si>
    <t>7.20.</t>
  </si>
  <si>
    <t>7.21.</t>
  </si>
  <si>
    <t>7.22.</t>
  </si>
  <si>
    <t>Искусственное лесовосстановление</t>
  </si>
  <si>
    <t>Дополнение лесных культур</t>
  </si>
  <si>
    <t>Подготовка почвы под лесные культуры</t>
  </si>
  <si>
    <t>Наземное патрулирование особо охраняемых природных территорий</t>
  </si>
  <si>
    <t>7.23.</t>
  </si>
  <si>
    <t>7.24.</t>
  </si>
  <si>
    <t>7.25.</t>
  </si>
  <si>
    <t>7.26.</t>
  </si>
  <si>
    <t>7.27.</t>
  </si>
  <si>
    <t>7.28.</t>
  </si>
  <si>
    <t>Хранение семян лесных растений</t>
  </si>
  <si>
    <t>кг</t>
  </si>
  <si>
    <t>Тушение пожаров в лесах</t>
  </si>
  <si>
    <t>Отвод лесосек</t>
  </si>
  <si>
    <t>Содержание (эксплуатация) имущества, находящегося в государственной собственности</t>
  </si>
  <si>
    <t>9.3.</t>
  </si>
  <si>
    <t>9.4.</t>
  </si>
  <si>
    <t>9.5.</t>
  </si>
  <si>
    <t>9.6.</t>
  </si>
  <si>
    <t>9.7.</t>
  </si>
  <si>
    <t>9.9.</t>
  </si>
  <si>
    <t>9.8.</t>
  </si>
  <si>
    <t>9.10.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</si>
  <si>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</si>
  <si>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</si>
  <si>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</si>
  <si>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</si>
  <si>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</si>
  <si>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</si>
  <si>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</si>
  <si>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</si>
  <si>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</si>
  <si>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</si>
  <si>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</si>
  <si>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Показ (организация показа) концертов и концертных программ</t>
  </si>
  <si>
    <t>Создание спектаклей</t>
  </si>
  <si>
    <t>Создание концертов и концертных программ</t>
  </si>
  <si>
    <t>Библиотечное, библиографическое и информационное обслуживание пользователей библиотеки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</si>
  <si>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</si>
  <si>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</si>
  <si>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 xml:space="preserve">Публичный показ музейных предметов, музейных коллекций
</t>
  </si>
  <si>
    <t>Формирование, учет, изучение, обеспечение физического сохранения и безопасности музейных предметов, музейных коллекций</t>
  </si>
  <si>
    <t>Показ кинофильмов</t>
  </si>
  <si>
    <t>Прокат кино и видеофильмов</t>
  </si>
  <si>
    <t>Организация деятельности клубных формирований и формирований самодеятельного народного творчества</t>
  </si>
  <si>
    <t>Реализация дополнительных профессиональных программ повышения квалификации</t>
  </si>
  <si>
    <t>Реализация дополнительных предпрофессиональных программ в области искусств</t>
  </si>
  <si>
    <t xml:space="preserve">единица </t>
  </si>
  <si>
    <t>13.3.</t>
  </si>
  <si>
    <t>13.4.</t>
  </si>
  <si>
    <t>13.5.</t>
  </si>
  <si>
    <t>13.6.</t>
  </si>
  <si>
    <t>13.7.</t>
  </si>
  <si>
    <t>13.8.</t>
  </si>
  <si>
    <t>13.9.</t>
  </si>
  <si>
    <t>13.10.</t>
  </si>
  <si>
    <t>13.11.</t>
  </si>
  <si>
    <t>13.12.</t>
  </si>
  <si>
    <t>13.13.</t>
  </si>
  <si>
    <t>13.14.</t>
  </si>
  <si>
    <t>13.15.</t>
  </si>
  <si>
    <t>13.16.</t>
  </si>
  <si>
    <t>13.17.</t>
  </si>
  <si>
    <t>13.18.</t>
  </si>
  <si>
    <t>13.19.</t>
  </si>
  <si>
    <t>13.20.</t>
  </si>
  <si>
    <t>13.21.</t>
  </si>
  <si>
    <t>13.22.</t>
  </si>
  <si>
    <t>количество обучающихся</t>
  </si>
  <si>
    <t>число посещений</t>
  </si>
  <si>
    <t>число обращений</t>
  </si>
  <si>
    <t>число пациенто-дней</t>
  </si>
  <si>
    <t>число пациентов</t>
  </si>
  <si>
    <t>количество койко-дней</t>
  </si>
  <si>
    <t>количество полетных часов</t>
  </si>
  <si>
    <t>количество мероприятий</t>
  </si>
  <si>
    <t>условная единица продукта, переработки (в перерасчете на 1 литр цельной крови)</t>
  </si>
  <si>
    <t>колиграмм</t>
  </si>
  <si>
    <t>квадратный метр</t>
  </si>
  <si>
    <t>количество освидетельствований</t>
  </si>
  <si>
    <t>количество исследований</t>
  </si>
  <si>
    <t>количество экспертиз</t>
  </si>
  <si>
    <t>Реализация основных профессиональных образовательных программ среднего профессионального образования –  программ подготовки специалистов среднего звена</t>
  </si>
  <si>
    <t>Реализация дополнительных профессиональных образовательных программ повышения квалификации</t>
  </si>
  <si>
    <t xml:space="preserve">Первичная медико-санитарная помощь, не включенная в базовую программу обязательного медицинского страхования 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</si>
  <si>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</si>
  <si>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</si>
  <si>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</si>
  <si>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</si>
  <si>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</si>
  <si>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</si>
  <si>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</si>
  <si>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</si>
  <si>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</si>
  <si>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</si>
  <si>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</si>
  <si>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</si>
  <si>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14.15.</t>
  </si>
  <si>
    <t>14.16.</t>
  </si>
  <si>
    <t>тыс. рублей</t>
  </si>
  <si>
    <t>Срочные социальные услуги</t>
  </si>
  <si>
    <t>Санаторно-курортное лечение</t>
  </si>
  <si>
    <t>Образовательные услуги</t>
  </si>
  <si>
    <t>Услуги спорта</t>
  </si>
  <si>
    <t>тыс. рублей.</t>
  </si>
  <si>
    <t>Количество услуг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</si>
  <si>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</si>
  <si>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</si>
  <si>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</si>
  <si>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</si>
  <si>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</si>
  <si>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</si>
  <si>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</si>
  <si>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</si>
  <si>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</si>
  <si>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</si>
  <si>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</si>
  <si>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</si>
  <si>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</si>
  <si>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Спортивная подготовка по олимпийским видам спорта</t>
  </si>
  <si>
    <t>Спортивная подготовка по неолимпийским видам спорта</t>
  </si>
  <si>
    <t>Спортивная подготовка по спорту лиц с поражением ОДА</t>
  </si>
  <si>
    <t>Спортивная подготовка по спорту лиц с интеллектуальными нарушениями</t>
  </si>
  <si>
    <t>Спортивная подготовка по спорту глухих</t>
  </si>
  <si>
    <t>-</t>
  </si>
  <si>
    <t>Организация мероприятий по подготовке спортивных сборных команд</t>
  </si>
  <si>
    <t>штук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</si>
  <si>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</si>
  <si>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обеспечение подготовки спортивного резерва</t>
  </si>
  <si>
    <t>12.2.</t>
  </si>
  <si>
    <t>12.3.</t>
  </si>
  <si>
    <t>12.4.</t>
  </si>
  <si>
    <t>12.5.</t>
  </si>
  <si>
    <t>12.6.</t>
  </si>
  <si>
    <t>12.7.</t>
  </si>
  <si>
    <t>Определение границ территории объекта археологического наследия</t>
  </si>
  <si>
    <t>Проведение анализа историко-библиографических материалов о земельном участке, подлежащем хозяйственному освоению</t>
  </si>
  <si>
    <t>Разработка проекта границ территорий объектов культурного наследия</t>
  </si>
  <si>
    <t>Выполнение историко-культурных и библиографических изысканий в проектной документации для регистрации в едином государственном реестре историко-архитектурных объектов культурного наследия</t>
  </si>
  <si>
    <t>Обследования и составления акта технического состояния объекта культурного наследия</t>
  </si>
  <si>
    <t>Разработка проектов зон охраны объектов культурного наследия (единичные памятники, ансамбли)</t>
  </si>
  <si>
    <t>Затраты на уплату налогов</t>
  </si>
  <si>
    <t>4.3.</t>
  </si>
  <si>
    <t>4.4.</t>
  </si>
  <si>
    <t>4.5.</t>
  </si>
  <si>
    <t>4.6.</t>
  </si>
  <si>
    <t>4.7.</t>
  </si>
  <si>
    <t>Проведение диагностических мероприятий на особо опасные заболевания животных (птиц) в части отбора проб, их транспортировку</t>
  </si>
  <si>
    <t>Проведение диагностических мероприятий на особо опасные заболевания животных (птиц) в части лабораторных исследований</t>
  </si>
  <si>
    <t xml:space="preserve">Проведение вакцинаций (профилактических, вынужденных) животных (птиц) против особо опасных болезней животных (птиц) </t>
  </si>
  <si>
    <t xml:space="preserve">Ликвидация очагов заболеваний животных (птиц) и оздоровление неблагополучных пунктов </t>
  </si>
  <si>
    <t xml:space="preserve">Учет и ответственное хранение лекарственных средств и препаратов для ветеринарного применения </t>
  </si>
  <si>
    <t>Оформление ветеринарных сопроводительных документов (сертификатов)</t>
  </si>
  <si>
    <t>условные единицы</t>
  </si>
  <si>
    <t>Число обучающихся</t>
  </si>
  <si>
    <t>Число детей</t>
  </si>
  <si>
    <t xml:space="preserve"> Содержание и воспитание детей-сирот и детей, оставшихся без попечения родителей, детей, находящихся в трудной жизненной ситуации</t>
  </si>
  <si>
    <t>Численность граждан, получивших социальные услуги</t>
  </si>
  <si>
    <t xml:space="preserve">Содействие устройству детей на воспитание в семью </t>
  </si>
  <si>
    <t>Количество детей, переданных на воспитание в семью</t>
  </si>
  <si>
    <t xml:space="preserve"> Психолого-педагогическое консультирование обучающихся, их родителей (законных представителей) и педагогических работников </t>
  </si>
  <si>
    <t xml:space="preserve"> Подготовка граждан, выразивших желание принять детей-сирот и детей, оставшихся без попечения родителей, на семейные формы устройства </t>
  </si>
  <si>
    <t>Оказание консультативной, психологической, педагогической, юридической, социальной и иной помощи лицам усыновившим (удочерившим) или принявшим под опеку (попечительство) ребенка</t>
  </si>
  <si>
    <t>Численность семей, получивших социальные услуги</t>
  </si>
  <si>
    <t>Оказание консультативной, психологической педагогической, юридической, социальной и иной помощи лицам из числа детей, завершивших  пребывание в организации для детей-сирот</t>
  </si>
  <si>
    <t xml:space="preserve">Коррекционно-развивающая, компенсирующая и логопедическая помощь обучающимся       </t>
  </si>
  <si>
    <t>Количество человеко-часов</t>
  </si>
  <si>
    <t>Реализация дополнительных общеразвивающих программ (ОВЗ)</t>
  </si>
  <si>
    <t>Число человеко-дней пребывания</t>
  </si>
  <si>
    <t>Человеко-день</t>
  </si>
  <si>
    <t>Количество мероприятий</t>
  </si>
  <si>
    <t>Ведение информационных ресурсов и баз данных в сфере образования</t>
  </si>
  <si>
    <t>Количество информационных ресурсов и баз данных</t>
  </si>
  <si>
    <t>Экспертиза научных, научно-технических программ и проектов, инновационных проектов в сфере образования</t>
  </si>
  <si>
    <t>Количество экспертных заключений</t>
  </si>
  <si>
    <t>Численность обучающихся</t>
  </si>
  <si>
    <t>человеко-час</t>
  </si>
  <si>
    <t xml:space="preserve">Количество мероприятий; количество разработанных документов;                                             количество разработанных отчетов </t>
  </si>
  <si>
    <t xml:space="preserve">Комитет по управлению имуществом Саратовской области </t>
  </si>
  <si>
    <t>6.3.</t>
  </si>
  <si>
    <t>6.4.</t>
  </si>
  <si>
    <t>Предоставление архивных справок и копий архивных документов,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 и международными обязательствами Российской Федерации</t>
  </si>
  <si>
    <t>Информационное обеспечение на основе документов Архивного фонда Российской Федерации и других архивных документов</t>
  </si>
  <si>
    <t>Обеспечение сохранности архивных документов</t>
  </si>
  <si>
    <t>Количество дел, прошедших проверку наличия, выявленных особо ценных и уникальных дел, и дел,выданных из архивохранилища</t>
  </si>
  <si>
    <t>Учет архивных документов</t>
  </si>
  <si>
    <t>Количество фондов, по которым выверены учетные документы</t>
  </si>
  <si>
    <t>Улучшение физического состояния документов</t>
  </si>
  <si>
    <t>Количество дел</t>
  </si>
  <si>
    <t>Количество дел (документов), принятых на хранение</t>
  </si>
  <si>
    <t>Взаимодействие с организациями - источниками комплектования архива</t>
  </si>
  <si>
    <t xml:space="preserve">Количество организаций - источников комплектования архива по видам методической помощи суммарно </t>
  </si>
  <si>
    <t>Описание архивных документов, создание справочно-поисковых средств к ним</t>
  </si>
  <si>
    <t>Количество единиц хранения, внесенных в информационно-поисковые системы архива</t>
  </si>
  <si>
    <t xml:space="preserve">Количество дел (документов), подготовленных к рассекречиванию </t>
  </si>
  <si>
    <t>Реализация информационных мероприятий, публикаторских и выставочных проектов на основе архивных документов</t>
  </si>
  <si>
    <t>Количество проведенных мероприятий</t>
  </si>
  <si>
    <t>1.11.</t>
  </si>
  <si>
    <t>1.12.</t>
  </si>
  <si>
    <t>1.13.</t>
  </si>
  <si>
    <t>1.14.</t>
  </si>
  <si>
    <t>Первичная медико-санитарная помощь, не включенная в базовую программу обязательного медицинского страхования. Первичная медико-санитарная помощь, в части диагностики и лечения (Психотерапия)</t>
  </si>
  <si>
    <t>тыс.кв.м</t>
  </si>
  <si>
    <t>Содержание и обслуживание прилегающих территорий к зданиям (сооружениям), лесных участков</t>
  </si>
  <si>
    <t>Ведение информационных ресурсов и баз данных в рамках государственной аграрной политики</t>
  </si>
  <si>
    <t>Количество договоров на редоставление торговых мест</t>
  </si>
  <si>
    <t>Оказание услуги сельхозтоваропроизводителям и иным производителям продуктов питания в реализации производимой продукции на сельскохозяйственном рынке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</si>
  <si>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(сетевое издание «Новости Саратовской губернии»)</t>
  </si>
  <si>
    <t>Количество  страниц PDF-формата</t>
  </si>
  <si>
    <t>единица, штука (стр.PDF)</t>
  </si>
  <si>
    <t>Квадратный сантиметр</t>
  </si>
  <si>
    <t>единица (кв.см.)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</si>
  <si>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(сборник «Собрание законодательства Саратовской области»)</t>
  </si>
  <si>
    <t>единица (усл. печат. лист)</t>
  </si>
  <si>
    <t>Количество публикаций</t>
  </si>
  <si>
    <t>Размещение официальной информации в средствах массовой информации (газета «Саратовская областная газета «Регион 64»)</t>
  </si>
  <si>
    <t>Длительность телевизионного вещания</t>
  </si>
  <si>
    <t>минуты</t>
  </si>
  <si>
    <t xml:space="preserve">Выпуск литературно-художественного журнала «Волга – XXI век» 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</si>
  <si>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</si>
  <si>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Выполнение мер пожарной безопасности в лесах и тушение лесных пожаров</t>
  </si>
  <si>
    <t>Эксплуатация пожарных водоемов и подъездов к источникам  водоснабжения</t>
  </si>
  <si>
    <t>Установка и размещение стендов и других знаков и указателей, содержащих информацию о мерах пожарной безопасности в лесах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</si>
  <si>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безопасностив</t>
  </si>
  <si>
    <t>Эксплуатация лесных дорог, предназначенных для охраны лесов от пожаров</t>
  </si>
  <si>
    <t>Прочистка просек</t>
  </si>
  <si>
    <t xml:space="preserve">Организация санитарно-оздоровительных мероприятий и лесопатологических обследований в лесах </t>
  </si>
  <si>
    <t xml:space="preserve">Лесопатологическое обследование визуальным способом </t>
  </si>
  <si>
    <t>Лесопатологическое обследование инструментальным способом</t>
  </si>
  <si>
    <t xml:space="preserve">Осуществление лесовосстановления и лесоразведения </t>
  </si>
  <si>
    <t>Содействие естесственному возобновлению</t>
  </si>
  <si>
    <t>Комбинированное лесовосстановление</t>
  </si>
  <si>
    <t>Проектирование лесохозяйственных мероприятий и организация использования лесов</t>
  </si>
  <si>
    <t xml:space="preserve">Организация выращивания посадочного материала древесно-кустарниковых пород для целей лесовосстановления </t>
  </si>
  <si>
    <t>7.29.</t>
  </si>
  <si>
    <t>7.30.</t>
  </si>
  <si>
    <t>7.31.</t>
  </si>
  <si>
    <t>7.32.</t>
  </si>
  <si>
    <t>7.33.</t>
  </si>
  <si>
    <t>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</t>
  </si>
  <si>
    <t>Проведение ухода за лесами</t>
  </si>
  <si>
    <t>Министерство молодежной политики и спорта Саратовской области</t>
  </si>
  <si>
    <t>Организация и проведение официальных физкультурных (физкультурно-оздоровительных) мероприятий</t>
  </si>
  <si>
    <t xml:space="preserve">Обеспечение представления объектов спорта для занятий отдельный категорий граждан </t>
  </si>
  <si>
    <t>Организация и проведение физкультурных и спортивных мероприятий в рамках Всероссийского физкультурно-спортивного комплекса «Готов к труду и обороне» (ГТО)»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</si>
  <si>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</si>
  <si>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</si>
  <si>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 xml:space="preserve">Паллиативная медицинская помощь 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</si>
  <si>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</si>
  <si>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</t>
  </si>
  <si>
    <t xml:space="preserve">Санаторно-курортное лечение </t>
  </si>
  <si>
    <t xml:space="preserve">Организация круглосуточного приема, содержания, выхаживания и воспитания детей </t>
  </si>
  <si>
    <t xml:space="preserve"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</si>
  <si>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</si>
  <si>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 xml:space="preserve">Обеспечение мероприятий, направленных на охрану и укрепление здоровья </t>
  </si>
  <si>
    <t>Заготовка, хранение, транспортировка и обеспечение безопасности донорской крови и ее компонентов условная единица продукта, переработки (в перерасчете на 1 литр цельной крови</t>
  </si>
  <si>
    <t xml:space="preserve">Формирование, освежение, выпуск и содержание (обслуживание) резерва лекарственных средств для медицинского применения и медицинских изделий </t>
  </si>
  <si>
    <t>количество отчетов</t>
  </si>
  <si>
    <t xml:space="preserve"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</si>
  <si>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</t>
  </si>
  <si>
    <t xml:space="preserve">Медицинское освидетельствование на состояние опьянения (алкогольного, наркотического или иного токсического) </t>
  </si>
  <si>
    <t xml:space="preserve">Судебно-медицинская экспертиза </t>
  </si>
  <si>
    <t xml:space="preserve">Судебно-психиатрическая экспертиза </t>
  </si>
  <si>
    <t>12.9.</t>
  </si>
  <si>
    <t>12.8.</t>
  </si>
  <si>
    <t>Содержание (эксплуатация) имущества,находящегося в государственной собственности</t>
  </si>
  <si>
    <t xml:space="preserve">Работа по установлению границ защитных зон (определение точек координат) </t>
  </si>
  <si>
    <t>6.5.</t>
  </si>
  <si>
    <t>6.6.</t>
  </si>
  <si>
    <t>6.7.</t>
  </si>
  <si>
    <t>6.8.</t>
  </si>
  <si>
    <t>6.9.</t>
  </si>
  <si>
    <t>Предоставление разъяснений результатов определения кадастровой стоимости (предоставление разъяснений, связанных с определением кадастровой стоимости)</t>
  </si>
  <si>
    <t>6.10.</t>
  </si>
  <si>
    <t>6.11.</t>
  </si>
  <si>
    <t>Рассмотрение замечаний, связанных с определением кадастровой стоимости, информация о котором содержится в промежуточных отчетных документах (рассмотрение замечаний к промежуточным отчетным документам после их размещения в фонде данных государственной кадастровой оценки)</t>
  </si>
  <si>
    <t>6.12.</t>
  </si>
  <si>
    <t>6.13.</t>
  </si>
  <si>
    <t>Предоставление консультационной помощи и иных методических услуг в рамках государственной аграрной политики</t>
  </si>
  <si>
    <t>Количество проведенных консультаций</t>
  </si>
  <si>
    <t>Количество номеров  (газета Аграрные вести)</t>
  </si>
  <si>
    <t>Количество отчетов составленных по результатам услуги (подготовка информационных материалов (брошюры, буклеты, листовки и т.д)</t>
  </si>
  <si>
    <t>Количество отчетов составленных по результатам услуги (подготовка материала и создание презентаций в печатном и электронном виде)</t>
  </si>
  <si>
    <t>Организация и проведение выставочных мероприятий и семинаров в сфере агропромышленного комплекса</t>
  </si>
  <si>
    <t>Количество юридических лиц, обратившихся за услугой</t>
  </si>
  <si>
    <t>Количество субъектов среднего предпринимательства, обратившихся за услугой</t>
  </si>
  <si>
    <t>Сбор и обработка оперативной информации о результатах деятельности сельскохозяйственных товаропроизводителей</t>
  </si>
  <si>
    <t>Размещение информации на сайте  ГБУ СО «Информационно-консультациооная служба агпромышленного комплекса Саратовской  области»  по результатм мониторинга цен на основные виды сельскохозяйственного сырья и продовольствия Саратовской области и регионах Поволжского Федерального округа</t>
  </si>
  <si>
    <t>Эксплуатируемая площадь</t>
  </si>
  <si>
    <t>5.11.</t>
  </si>
  <si>
    <t>5.12.</t>
  </si>
  <si>
    <t>5.13.</t>
  </si>
  <si>
    <t>Прокладка просек</t>
  </si>
  <si>
    <t>Благоустройство зон отдыха граждан, пребывающих в лесах</t>
  </si>
  <si>
    <t>Сплошная санитарная рубка</t>
  </si>
  <si>
    <t>Рубки ухода за молодняками (осветления, прочистки)</t>
  </si>
  <si>
    <t>Организация, содержание и оснащение мобилизационных групп по тушению лесных пожаров</t>
  </si>
  <si>
    <t>Организация содержания и оснащения групп пожаротушения</t>
  </si>
  <si>
    <t>Организация выращивания посадочного материала древесно-кустарниковых пород для целей лесовосстановления</t>
  </si>
  <si>
    <t>Выращивание (производство) посадочного материала лесных растений (саженцев, сеянцев)</t>
  </si>
  <si>
    <t>Организация и проведение работ по благоустройству мест отдыха на территории особо охраняемых природных территорий</t>
  </si>
  <si>
    <t>Обеспечение эксплутационно-технического обслуживания объектов и помещений, а также содержание указанных объектов и помещений, оборудования в надлежащем состоянии</t>
  </si>
  <si>
    <t>Содержание и обслуживание (эксплуатация) имущества, прилегающей территории к зданиям (сооружениям) и лесных участков, находящихся в государственной  собственности</t>
  </si>
  <si>
    <t>Обеспечение доступа к архивным документам и справочно-поисковым средствам к ним в читальном зале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</si>
  <si>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</si>
  <si>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Количество прикладных научно-исследовательских работ</t>
  </si>
  <si>
    <t>Исполнено</t>
  </si>
  <si>
    <t>% исполнения</t>
  </si>
  <si>
    <t xml:space="preserve">к первона-чальному бюджету              </t>
  </si>
  <si>
    <t>к уточненному бюджету</t>
  </si>
  <si>
    <t>Проведение прикладных научных исследований  (Обследование имущественного комплекса учреждений здравоохранения области на основе прикладных научных исследований.
Комплексная разработка методических рекомендаций по внедрению современных технологий при эксплуатации объектов, находящихся в государственной собственности Саратовской области, на основе прикладных научных исследований с целью рационального использования объектов имущественного комплекса учреждений здравоохранения области)</t>
  </si>
  <si>
    <t>Количество обследованных учреждений здравоохранения Саратовской области</t>
  </si>
  <si>
    <t>Объем хранящейся информации</t>
  </si>
  <si>
    <t>Количество объектов недвижимости, для которых определена кадастровая стоимость</t>
  </si>
  <si>
    <t>Объем собранной информации</t>
  </si>
  <si>
    <t>Количество поступивших обращений, запросов</t>
  </si>
  <si>
    <t>Количество поступивших обращений о рассмотрении замечаний</t>
  </si>
  <si>
    <t>Патрулирование лесов наземными средствами</t>
  </si>
  <si>
    <t>тыс. кв.м</t>
  </si>
  <si>
    <t>Количество отчетов, составленных по результатам услуги (подготовка документов на право получения субсидий)</t>
  </si>
  <si>
    <t>Сопровождение сайта ГБУ СО «Информационно-консультациооная служба агпромышленного комплекса Саратовской  области» www.saratovagro.ru</t>
  </si>
  <si>
    <t>Обслуживаемая площадь прилегающей территории к зданиям (сооружениям), и лесных участков</t>
  </si>
  <si>
    <t>5.14.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</si>
  <si>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</si>
  <si>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(очно-заочная)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</si>
  <si>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(заочная)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</si>
  <si>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</si>
  <si>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(без ОВЗ)</t>
  </si>
  <si>
    <t>Реализация основных профессиональных образовательных программ профессионального обучения - программам переподготовки рабочих и служащих</t>
  </si>
  <si>
    <t>Реализация дополнительных профессиональных программ программ профессиональной переподготовки</t>
  </si>
  <si>
    <t>8.44.</t>
  </si>
  <si>
    <t>8.45.</t>
  </si>
  <si>
    <t>8.46.</t>
  </si>
  <si>
    <t>8.47.</t>
  </si>
  <si>
    <t>8.48.</t>
  </si>
  <si>
    <t xml:space="preserve"> 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</si>
  <si>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>Организация и проведение культурно-массовых мероприятий</t>
  </si>
  <si>
    <t xml:space="preserve">Работы по профилактике неинфекционных заболеваний, формированию здорового образа жизни и санитарно-гигиеническому просвещению населения </t>
  </si>
  <si>
    <t>Площадь обработанных очагов</t>
  </si>
  <si>
    <t>Объем средств на финансовое обеспечение оказания соответствующей государственной услуги (выполнения работы)</t>
  </si>
  <si>
    <t>Проведение прикладных научных исследований в сфере государственных 
и муниципальных финансов</t>
  </si>
  <si>
    <t>Условных печатных листов</t>
  </si>
  <si>
    <t>Размещение официальной информации в средствах массовой информации  (на телевизионных каналах, вещающих на территории Саратова и Саратовской области)</t>
  </si>
  <si>
    <t>Изготовление парковой мебели</t>
  </si>
  <si>
    <t>Ремонт беседок и парковой мебели</t>
  </si>
  <si>
    <t>Очистка стоянок от снега и мусора</t>
  </si>
  <si>
    <t xml:space="preserve">Лесоразведение </t>
  </si>
  <si>
    <t>тыс. руб.</t>
  </si>
  <si>
    <t>Реализация основных общеобразовательных программ дошкольного образования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</si>
  <si>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(очно-заочная)</t>
  </si>
  <si>
    <t>828.</t>
  </si>
  <si>
    <t>Реализация основных общеобразовательных программ среднего общего образования ( с ОВЗ)</t>
  </si>
  <si>
    <t>Реализация дополнительных общеразвивающих программ (Очная с применением дистанционных образовательных технологий)</t>
  </si>
  <si>
    <t>Человек</t>
  </si>
  <si>
    <t>часов</t>
  </si>
  <si>
    <t>Министерство труда и социальной защиты Саратовской области</t>
  </si>
  <si>
    <t>Социально - бытовые услуги</t>
  </si>
  <si>
    <t>Социально-медицинские услуги</t>
  </si>
  <si>
    <t>Социально – психологические услуги</t>
  </si>
  <si>
    <t>Социально – педагогические услуги</t>
  </si>
  <si>
    <t>Социально – правовые услуги</t>
  </si>
  <si>
    <t>Социально – трудовые  услуги</t>
  </si>
  <si>
    <t>Услуги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</si>
  <si>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 xml:space="preserve">Организация и проведение официальных физкультурных (физкультурно-оздоровительных) мероприятий   региональные и   муниципальные    </t>
  </si>
  <si>
    <t>14.17.</t>
  </si>
  <si>
    <t>Подготовка граждан, выразивших желание принять детей-сирот и детей, оставшихся без попечения родителей, на семейные формы устройства</t>
  </si>
  <si>
    <t>Показатель характеризующий объем государственной услуги ( работы)</t>
  </si>
  <si>
    <t xml:space="preserve">Объем субсидии на финансовое обеспечение оказания соответствующей государственной услуги </t>
  </si>
  <si>
    <t>Проведение мероприятий по клинической диагностике животных без владельцев</t>
  </si>
  <si>
    <t>Обслуживание и сопровождение информационной базы (единая федеральная информационная система земель сельхозназначения агропромышленнго комплекса Саратовской области «Агроуправление», центр развития кооперации)</t>
  </si>
  <si>
    <t xml:space="preserve">Число обращений </t>
  </si>
  <si>
    <t>Машино-часы работы автомобилей</t>
  </si>
  <si>
    <t>Условная единица</t>
  </si>
  <si>
    <t>Организация питания при проведении официальных мероприятий</t>
  </si>
  <si>
    <t>1.15.</t>
  </si>
  <si>
    <t>Количество участников мероприятий</t>
  </si>
  <si>
    <t xml:space="preserve">Реализация дополнительных общеразвивающих программ </t>
  </si>
  <si>
    <t>Проведение мероприятий, направленных на развитие детей и молодежи, в том числе одаренных</t>
  </si>
  <si>
    <t>количество часов</t>
  </si>
  <si>
    <t xml:space="preserve">Сведения о выполнении государственными учреждениями Саратовской области государственных заданий на оказание государственных услуг (выполнение работ) и об объемах средств на их финансовое обеспечение за 2021 год </t>
  </si>
  <si>
    <t xml:space="preserve">первоначальный бюджет              (ред. 141-ЗСО        от 01.12.2020) </t>
  </si>
  <si>
    <t xml:space="preserve">уточненный бюджет           (ред. 154-ЗСО от 23.12.2021)  </t>
  </si>
  <si>
    <t xml:space="preserve">Закон Саратовской области           «Об областном бюджете на 2021 год и на плановый период 2022 и 2023 годов» </t>
  </si>
  <si>
    <t>Комитет культурного наследия Саратовской области</t>
  </si>
  <si>
    <t>Разработка проектов предметов охраны объектов культурного наследия</t>
  </si>
  <si>
    <t>Представление (предоставление) разъяснений, копий хранящихся отчетов, документов и материалов  (предоставление разъяснений, связанных с определением кадастровой стоимости)</t>
  </si>
  <si>
    <t>Представление (предоставление) разъяснений, копий хранящихся отчетов, документов и материалов (представление копий хранящихся отчетов, документов и материалов)</t>
  </si>
  <si>
    <t>Рассмотрение заявлений об исправлении ошибок, допущенных при определении кадастровой стоимости (рассмотрение заявлений об исправлении ошибок, допу-щенных при определении кадастровой стоимости)</t>
  </si>
  <si>
    <t>Рассмотрение обращений, связанных с наличием ошибок, допущенных при определении кадастровой стоимости (рассмотрение обращений об исправлении ошибок, допущенных при определении кадастровой стоимости)</t>
  </si>
  <si>
    <t>Установление кадастровой стоимости в размере рыночной стоимости</t>
  </si>
  <si>
    <t>Предоставление копий архивных документов в сфере технического учета и технической инвентаризации недвижимого имущества</t>
  </si>
  <si>
    <t>Сбор, обработка, систематизация, накопление и хранение информации при определении кадастровой стоимости  (Сбор, обработка,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проведения)</t>
  </si>
  <si>
    <t>6.14.</t>
  </si>
  <si>
    <t>Сбор, обработка, систематизация, накопление и хранение информации при определении кадастровой стоимости (хранение отчетов и иных документов, формируемых в ходе определения кадастровой стоимости)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</si>
  <si>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со статьей 14 Федерального закона от 3 июля 2016 года № 237-ФЗ «О государственной кадастровой оценке»)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</si>
  <si>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со статьей 16 Федерального закона от 3 июля 2016 года № 237-ФЗ «О государственной кадастровой оценке»)</t>
  </si>
  <si>
    <t>Обеспечение сохранности и учета архивных документов в сфере технического учета и технической инвентаризации недвижимого имущества</t>
  </si>
  <si>
    <t>кол. публичных выступлений</t>
  </si>
  <si>
    <t xml:space="preserve">Показ (организация показа) спектаклей (театральных постановок) </t>
  </si>
  <si>
    <t>кол. выставок</t>
  </si>
  <si>
    <t>Создание экспозиций (выставок) музеев, организация выездных выставок</t>
  </si>
  <si>
    <t xml:space="preserve">Реализация основных профессиональных образовательных программ среднего профессионального образования в области искусств, интегрированные с образовательными программами основного общего образования, по укрупненной группе направлений подготовки и специальностей (профессий) 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</si>
  <si>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</si>
  <si>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 xml:space="preserve">Затраты на содержание имущества учреждений, не используемого для оказания государственных услуг (выполнения работ) и для общехозяйственных нужд
</t>
  </si>
  <si>
    <t>Размещение официальной информации в средствах массовой информации (сетевое издание «Регион 64»)</t>
  </si>
  <si>
    <t>10.7.</t>
  </si>
  <si>
    <t>«Создание и поддержание функционирования сайта 
«Книга Памяти Саратовской области»</t>
  </si>
  <si>
    <t>Создание сайта</t>
  </si>
  <si>
    <t>Заготовка семян лесных растений</t>
  </si>
  <si>
    <t>Очистка леса от захламленности и иного негативного воздействия</t>
  </si>
  <si>
    <t>Рубка аварийных деревьев</t>
  </si>
  <si>
    <t>Проведение социально-психологической реабилитации в амбулаторных условиях</t>
  </si>
  <si>
    <t>14.18.</t>
  </si>
  <si>
    <t>Обеспечение участия лиц, проходящих спортивную подготовку, в спортивных соревнованиях</t>
  </si>
  <si>
    <t>Организация и проведение спортивно-оздоровительной работы по развитию физической культуры и спорта среди различчных групп населения</t>
  </si>
  <si>
    <t>Вес обработанных в дезинфекционных камерах вещей из очаг</t>
  </si>
  <si>
    <t xml:space="preserve">Организация мероприятий социальной направленности в сфере молодежной политики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</si>
</sst>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0.0"/>
    <numFmt numFmtId="167" formatCode="#\ 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7">
    <xf numFmtId="0" fontId="0" fillId="0" borderId="0" xfId="0"/>
    <xf numFmtId="0" fontId="0" fillId="0" borderId="0" xfId="0"/>
    <xf numFmtId="0" fontId="0" fillId="5" borderId="0" xfId="0" applyFill="1"/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4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3" fontId="2" fillId="0" borderId="1" xfId="0" applyNumberFormat="1" applyFont="1" applyBorder="1" applyAlignment="1">
      <alignment horizontal="center" vertical="center" wrapText="1"/>
    </xf>
    <xf numFmtId="0" fontId="4" fillId="5" borderId="0" xfId="0" applyFont="1" applyFill="1"/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3" fontId="4" fillId="5" borderId="0" xfId="0" applyNumberFormat="1" applyFont="1" applyFill="1"/>
    <xf numFmtId="164" fontId="5" fillId="5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3" fontId="6" fillId="0" borderId="0" xfId="0" applyNumberFormat="1" applyFont="1"/>
    <xf numFmtId="164" fontId="6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3" fontId="2" fillId="5" borderId="4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166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2" fillId="5" borderId="1" xfId="0" applyNumberFormat="1" applyFont="1" applyFill="1" applyBorder="1" applyAlignment="1">
      <alignment horizontal="center" vertical="center"/>
    </xf>
    <xf numFmtId="166" fontId="2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top" wrapText="1"/>
    </xf>
    <xf numFmtId="0" fontId="2" fillId="5" borderId="0" xfId="0" applyFont="1" applyFill="1" applyAlignment="1">
      <alignment vertical="center" wrapText="1"/>
    </xf>
    <xf numFmtId="0" fontId="2" fillId="5" borderId="1" xfId="0" applyFont="1" applyFill="1" applyBorder="1" applyAlignment="1">
      <alignment vertical="top" wrapText="1"/>
    </xf>
    <xf numFmtId="166" fontId="2" fillId="0" borderId="1" xfId="0" applyNumberFormat="1" applyFont="1" applyFill="1" applyBorder="1" applyAlignment="1">
      <alignment horizontal="center" vertical="center" wrapText="1"/>
    </xf>
    <xf numFmtId="167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" fontId="2" fillId="0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" fontId="2" fillId="0" borderId="3" xfId="0" applyNumberFormat="1" applyFont="1" applyBorder="1" applyAlignment="1">
      <alignment horizontal="center" vertical="center" wrapText="1"/>
    </xf>
    <xf numFmtId="16" fontId="2" fillId="0" borderId="4" xfId="0" applyNumberFormat="1" applyFont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16" fontId="2" fillId="0" borderId="3" xfId="0" applyNumberFormat="1" applyFont="1" applyFill="1" applyBorder="1" applyAlignment="1">
      <alignment horizontal="center" vertical="center" wrapText="1"/>
    </xf>
    <xf numFmtId="16" fontId="2" fillId="0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" fontId="2" fillId="0" borderId="1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" fontId="2" fillId="5" borderId="1" xfId="0" applyNumberFormat="1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3"/>
  <sheetViews>
    <sheetView tabSelected="1" view="pageBreakPreview" zoomScale="55" zoomScaleNormal="100" zoomScaleSheetLayoutView="55" workbookViewId="0">
      <pane ySplit="4" topLeftCell="A5" activePane="bottomLeft" state="frozen"/>
      <selection pane="bottomLeft" activeCell="M3" sqref="M3"/>
    </sheetView>
  </sheetViews>
  <sheetFormatPr defaultRowHeight="15.75" x14ac:dyDescent="0.25"/>
  <cols>
    <col min="1" max="1" width="8.5703125" style="148" customWidth="1"/>
    <col min="2" max="2" width="55.7109375" style="17" customWidth="1"/>
    <col min="3" max="3" width="42.28515625" style="17" customWidth="1"/>
    <col min="4" max="4" width="23.85546875" style="17" customWidth="1"/>
    <col min="5" max="5" width="20.5703125" style="17" customWidth="1"/>
    <col min="6" max="6" width="16.5703125" style="18" customWidth="1"/>
    <col min="7" max="7" width="15" style="18" customWidth="1"/>
    <col min="8" max="9" width="15.85546875" style="19" customWidth="1"/>
    <col min="12" max="16" width="12.28515625" bestFit="1" customWidth="1"/>
    <col min="17" max="18" width="9.5703125" bestFit="1" customWidth="1"/>
    <col min="19" max="23" width="12.28515625" bestFit="1" customWidth="1"/>
    <col min="24" max="24" width="9.5703125" bestFit="1" customWidth="1"/>
  </cols>
  <sheetData>
    <row r="1" spans="1:9" ht="67.5" customHeight="1" x14ac:dyDescent="0.25">
      <c r="A1" s="130" t="s">
        <v>558</v>
      </c>
      <c r="B1" s="130"/>
      <c r="C1" s="130"/>
      <c r="D1" s="130"/>
      <c r="E1" s="130"/>
      <c r="F1" s="130"/>
      <c r="G1" s="130"/>
      <c r="H1" s="130"/>
      <c r="I1" s="130"/>
    </row>
    <row r="2" spans="1:9" ht="19.5" customHeight="1" x14ac:dyDescent="0.25">
      <c r="A2" s="131"/>
      <c r="B2" s="131"/>
      <c r="C2" s="131"/>
      <c r="D2" s="131"/>
      <c r="E2" s="131"/>
      <c r="F2" s="131"/>
      <c r="G2" s="131"/>
      <c r="H2" s="131"/>
      <c r="I2" s="131"/>
    </row>
    <row r="3" spans="1:9" ht="69" customHeight="1" x14ac:dyDescent="0.25">
      <c r="A3" s="122" t="s">
        <v>0</v>
      </c>
      <c r="B3" s="122" t="s">
        <v>1</v>
      </c>
      <c r="C3" s="122" t="s">
        <v>6</v>
      </c>
      <c r="D3" s="122" t="s">
        <v>8</v>
      </c>
      <c r="E3" s="124" t="s">
        <v>561</v>
      </c>
      <c r="F3" s="125"/>
      <c r="G3" s="126" t="s">
        <v>485</v>
      </c>
      <c r="H3" s="128" t="s">
        <v>486</v>
      </c>
      <c r="I3" s="129"/>
    </row>
    <row r="4" spans="1:9" s="1" customFormat="1" ht="69.75" customHeight="1" x14ac:dyDescent="0.25">
      <c r="A4" s="123"/>
      <c r="B4" s="123"/>
      <c r="C4" s="123"/>
      <c r="D4" s="123"/>
      <c r="E4" s="16" t="s">
        <v>559</v>
      </c>
      <c r="F4" s="16" t="s">
        <v>560</v>
      </c>
      <c r="G4" s="127"/>
      <c r="H4" s="16" t="s">
        <v>487</v>
      </c>
      <c r="I4" s="16" t="s">
        <v>488</v>
      </c>
    </row>
    <row r="5" spans="1:9" s="8" customFormat="1" ht="28.5" customHeight="1" x14ac:dyDescent="0.25">
      <c r="A5" s="6" t="s">
        <v>2</v>
      </c>
      <c r="B5" s="112" t="s">
        <v>3</v>
      </c>
      <c r="C5" s="113"/>
      <c r="D5" s="113"/>
      <c r="E5" s="113"/>
      <c r="F5" s="113"/>
      <c r="G5" s="113"/>
      <c r="H5" s="113"/>
      <c r="I5" s="113"/>
    </row>
    <row r="6" spans="1:9" s="8" customFormat="1" x14ac:dyDescent="0.25">
      <c r="A6" s="120" t="s">
        <v>4</v>
      </c>
      <c r="B6" s="117" t="s">
        <v>360</v>
      </c>
      <c r="C6" s="43" t="s">
        <v>149</v>
      </c>
      <c r="D6" s="44" t="s">
        <v>82</v>
      </c>
      <c r="E6" s="29">
        <v>2405</v>
      </c>
      <c r="F6" s="29">
        <v>1455</v>
      </c>
      <c r="G6" s="29">
        <v>1482</v>
      </c>
      <c r="H6" s="30">
        <f>G6/E6*100</f>
        <v>61.621621621621628</v>
      </c>
      <c r="I6" s="30">
        <f>G6/F6*100</f>
        <v>101.85567010309278</v>
      </c>
    </row>
    <row r="7" spans="1:9" s="8" customFormat="1" ht="99.75" customHeight="1" x14ac:dyDescent="0.25">
      <c r="A7" s="121"/>
      <c r="B7" s="118"/>
      <c r="C7" s="40" t="s">
        <v>518</v>
      </c>
      <c r="D7" s="39" t="s">
        <v>278</v>
      </c>
      <c r="E7" s="30">
        <v>8172.7</v>
      </c>
      <c r="F7" s="30">
        <v>5181.2</v>
      </c>
      <c r="G7" s="30">
        <v>5176.8</v>
      </c>
      <c r="H7" s="30">
        <f t="shared" ref="H7:H35" si="0">G7/E7*100</f>
        <v>63.342591799527703</v>
      </c>
      <c r="I7" s="30">
        <f t="shared" ref="I7:I35" si="1">G7/F7*100</f>
        <v>99.915077588203516</v>
      </c>
    </row>
    <row r="8" spans="1:9" s="1" customFormat="1" ht="24" customHeight="1" x14ac:dyDescent="0.25">
      <c r="A8" s="99" t="s">
        <v>5</v>
      </c>
      <c r="B8" s="117" t="s">
        <v>482</v>
      </c>
      <c r="C8" s="45" t="s">
        <v>149</v>
      </c>
      <c r="D8" s="44" t="s">
        <v>82</v>
      </c>
      <c r="E8" s="29">
        <v>4950</v>
      </c>
      <c r="F8" s="10">
        <v>3590</v>
      </c>
      <c r="G8" s="29">
        <v>3712</v>
      </c>
      <c r="H8" s="30">
        <f t="shared" si="0"/>
        <v>74.98989898989899</v>
      </c>
      <c r="I8" s="30">
        <f t="shared" si="1"/>
        <v>103.3983286908078</v>
      </c>
    </row>
    <row r="9" spans="1:9" s="1" customFormat="1" ht="63" x14ac:dyDescent="0.25">
      <c r="A9" s="100"/>
      <c r="B9" s="118"/>
      <c r="C9" s="40" t="s">
        <v>518</v>
      </c>
      <c r="D9" s="39" t="s">
        <v>278</v>
      </c>
      <c r="E9" s="3">
        <v>4421.3</v>
      </c>
      <c r="F9" s="3">
        <v>3127</v>
      </c>
      <c r="G9" s="30">
        <v>3128</v>
      </c>
      <c r="H9" s="30">
        <f t="shared" si="0"/>
        <v>70.748422409698492</v>
      </c>
      <c r="I9" s="30">
        <f t="shared" si="1"/>
        <v>100.03197953309882</v>
      </c>
    </row>
    <row r="10" spans="1:9" s="8" customFormat="1" x14ac:dyDescent="0.25">
      <c r="A10" s="99" t="s">
        <v>139</v>
      </c>
      <c r="B10" s="117" t="s">
        <v>361</v>
      </c>
      <c r="C10" s="43" t="s">
        <v>149</v>
      </c>
      <c r="D10" s="44" t="s">
        <v>82</v>
      </c>
      <c r="E10" s="29">
        <v>9310</v>
      </c>
      <c r="F10" s="29">
        <v>10757</v>
      </c>
      <c r="G10" s="29">
        <v>11135</v>
      </c>
      <c r="H10" s="30">
        <f t="shared" si="0"/>
        <v>119.60257787325457</v>
      </c>
      <c r="I10" s="30">
        <f t="shared" si="1"/>
        <v>103.51399088965326</v>
      </c>
    </row>
    <row r="11" spans="1:9" s="8" customFormat="1" ht="67.5" customHeight="1" x14ac:dyDescent="0.25">
      <c r="A11" s="100"/>
      <c r="B11" s="118"/>
      <c r="C11" s="40" t="s">
        <v>518</v>
      </c>
      <c r="D11" s="39" t="s">
        <v>278</v>
      </c>
      <c r="E11" s="30">
        <v>17366.5</v>
      </c>
      <c r="F11" s="30">
        <v>19412.900000000001</v>
      </c>
      <c r="G11" s="30">
        <v>19339.3</v>
      </c>
      <c r="H11" s="30">
        <f t="shared" si="0"/>
        <v>111.3598019174848</v>
      </c>
      <c r="I11" s="30">
        <f t="shared" si="1"/>
        <v>99.620870658170588</v>
      </c>
    </row>
    <row r="12" spans="1:9" s="8" customFormat="1" ht="63" x14ac:dyDescent="0.25">
      <c r="A12" s="99" t="s">
        <v>140</v>
      </c>
      <c r="B12" s="117" t="s">
        <v>362</v>
      </c>
      <c r="C12" s="43" t="s">
        <v>363</v>
      </c>
      <c r="D12" s="44" t="s">
        <v>82</v>
      </c>
      <c r="E12" s="29">
        <v>144876</v>
      </c>
      <c r="F12" s="29">
        <v>143433</v>
      </c>
      <c r="G12" s="29">
        <v>149361</v>
      </c>
      <c r="H12" s="30">
        <f t="shared" si="0"/>
        <v>103.09575084900192</v>
      </c>
      <c r="I12" s="30">
        <f t="shared" si="1"/>
        <v>104.13294011838279</v>
      </c>
    </row>
    <row r="13" spans="1:9" s="8" customFormat="1" ht="67.5" customHeight="1" x14ac:dyDescent="0.25">
      <c r="A13" s="100"/>
      <c r="B13" s="118"/>
      <c r="C13" s="40" t="s">
        <v>518</v>
      </c>
      <c r="D13" s="39" t="s">
        <v>278</v>
      </c>
      <c r="E13" s="30">
        <v>19295.3</v>
      </c>
      <c r="F13" s="30">
        <v>19131.3</v>
      </c>
      <c r="G13" s="30">
        <v>19236.2</v>
      </c>
      <c r="H13" s="30">
        <f t="shared" si="0"/>
        <v>99.693707794126041</v>
      </c>
      <c r="I13" s="30">
        <f t="shared" si="1"/>
        <v>100.54831611024866</v>
      </c>
    </row>
    <row r="14" spans="1:9" s="8" customFormat="1" ht="31.5" x14ac:dyDescent="0.25">
      <c r="A14" s="99" t="s">
        <v>141</v>
      </c>
      <c r="B14" s="117" t="s">
        <v>364</v>
      </c>
      <c r="C14" s="43" t="s">
        <v>365</v>
      </c>
      <c r="D14" s="39" t="s">
        <v>82</v>
      </c>
      <c r="E14" s="39">
        <v>424</v>
      </c>
      <c r="F14" s="29">
        <v>399</v>
      </c>
      <c r="G14" s="29">
        <v>388</v>
      </c>
      <c r="H14" s="30">
        <f t="shared" si="0"/>
        <v>91.509433962264154</v>
      </c>
      <c r="I14" s="30">
        <f t="shared" si="1"/>
        <v>97.24310776942356</v>
      </c>
    </row>
    <row r="15" spans="1:9" s="8" customFormat="1" ht="67.5" customHeight="1" x14ac:dyDescent="0.25">
      <c r="A15" s="100"/>
      <c r="B15" s="118"/>
      <c r="C15" s="40" t="s">
        <v>518</v>
      </c>
      <c r="D15" s="39" t="s">
        <v>278</v>
      </c>
      <c r="E15" s="30">
        <v>2590.9</v>
      </c>
      <c r="F15" s="30">
        <v>2457.3000000000002</v>
      </c>
      <c r="G15" s="30">
        <v>2456.4</v>
      </c>
      <c r="H15" s="30">
        <f t="shared" si="0"/>
        <v>94.808753714925317</v>
      </c>
      <c r="I15" s="30">
        <f t="shared" si="1"/>
        <v>99.963374435355874</v>
      </c>
    </row>
    <row r="16" spans="1:9" s="8" customFormat="1" x14ac:dyDescent="0.25">
      <c r="A16" s="99" t="s">
        <v>142</v>
      </c>
      <c r="B16" s="117" t="s">
        <v>366</v>
      </c>
      <c r="C16" s="43" t="s">
        <v>367</v>
      </c>
      <c r="D16" s="39" t="s">
        <v>82</v>
      </c>
      <c r="E16" s="29">
        <v>1638</v>
      </c>
      <c r="F16" s="29">
        <v>1743</v>
      </c>
      <c r="G16" s="29">
        <v>1804</v>
      </c>
      <c r="H16" s="30">
        <f t="shared" si="0"/>
        <v>110.13431013431014</v>
      </c>
      <c r="I16" s="30">
        <f t="shared" si="1"/>
        <v>103.49971313826735</v>
      </c>
    </row>
    <row r="17" spans="1:9" s="8" customFormat="1" ht="66" customHeight="1" x14ac:dyDescent="0.25">
      <c r="A17" s="100"/>
      <c r="B17" s="118"/>
      <c r="C17" s="40" t="s">
        <v>518</v>
      </c>
      <c r="D17" s="39" t="s">
        <v>278</v>
      </c>
      <c r="E17" s="30">
        <v>8451.5</v>
      </c>
      <c r="F17" s="30">
        <v>9124.6</v>
      </c>
      <c r="G17" s="30">
        <v>9118.7999999999993</v>
      </c>
      <c r="H17" s="30">
        <f t="shared" si="0"/>
        <v>107.8956398272496</v>
      </c>
      <c r="I17" s="30">
        <f t="shared" si="1"/>
        <v>99.936435569778396</v>
      </c>
    </row>
    <row r="18" spans="1:9" s="8" customFormat="1" ht="31.5" x14ac:dyDescent="0.25">
      <c r="A18" s="99" t="s">
        <v>144</v>
      </c>
      <c r="B18" s="117" t="s">
        <v>136</v>
      </c>
      <c r="C18" s="43" t="s">
        <v>368</v>
      </c>
      <c r="D18" s="39" t="s">
        <v>82</v>
      </c>
      <c r="E18" s="29">
        <v>30718</v>
      </c>
      <c r="F18" s="29">
        <v>34565</v>
      </c>
      <c r="G18" s="29">
        <v>35261</v>
      </c>
      <c r="H18" s="30">
        <f t="shared" si="0"/>
        <v>114.7893743082232</v>
      </c>
      <c r="I18" s="30">
        <f t="shared" si="1"/>
        <v>102.01359756979605</v>
      </c>
    </row>
    <row r="19" spans="1:9" s="8" customFormat="1" ht="66" customHeight="1" x14ac:dyDescent="0.25">
      <c r="A19" s="100"/>
      <c r="B19" s="118"/>
      <c r="C19" s="40" t="s">
        <v>518</v>
      </c>
      <c r="D19" s="39" t="s">
        <v>278</v>
      </c>
      <c r="E19" s="30">
        <v>2637.5</v>
      </c>
      <c r="F19" s="30">
        <v>2791.6</v>
      </c>
      <c r="G19" s="30">
        <v>2789.7</v>
      </c>
      <c r="H19" s="30">
        <f t="shared" si="0"/>
        <v>105.77061611374407</v>
      </c>
      <c r="I19" s="30">
        <f t="shared" si="1"/>
        <v>99.93193867316235</v>
      </c>
    </row>
    <row r="20" spans="1:9" s="8" customFormat="1" ht="47.25" x14ac:dyDescent="0.25">
      <c r="A20" s="99" t="s">
        <v>145</v>
      </c>
      <c r="B20" s="117" t="s">
        <v>369</v>
      </c>
      <c r="C20" s="43" t="s">
        <v>370</v>
      </c>
      <c r="D20" s="39" t="s">
        <v>82</v>
      </c>
      <c r="E20" s="39">
        <v>281</v>
      </c>
      <c r="F20" s="29">
        <v>305</v>
      </c>
      <c r="G20" s="29">
        <v>317</v>
      </c>
      <c r="H20" s="30">
        <f t="shared" si="0"/>
        <v>112.81138790035587</v>
      </c>
      <c r="I20" s="30">
        <f t="shared" si="1"/>
        <v>103.93442622950819</v>
      </c>
    </row>
    <row r="21" spans="1:9" s="8" customFormat="1" ht="66" customHeight="1" x14ac:dyDescent="0.25">
      <c r="A21" s="100"/>
      <c r="B21" s="118"/>
      <c r="C21" s="40" t="s">
        <v>518</v>
      </c>
      <c r="D21" s="39" t="s">
        <v>278</v>
      </c>
      <c r="E21" s="30">
        <v>12027.6</v>
      </c>
      <c r="F21" s="30">
        <v>13557.1</v>
      </c>
      <c r="G21" s="30">
        <v>13553.3</v>
      </c>
      <c r="H21" s="30">
        <f t="shared" si="0"/>
        <v>112.68499118693671</v>
      </c>
      <c r="I21" s="30">
        <f t="shared" si="1"/>
        <v>99.971970406650385</v>
      </c>
    </row>
    <row r="22" spans="1:9" s="8" customFormat="1" ht="47.25" x14ac:dyDescent="0.25">
      <c r="A22" s="99" t="s">
        <v>146</v>
      </c>
      <c r="B22" s="117" t="s">
        <v>371</v>
      </c>
      <c r="C22" s="43" t="s">
        <v>372</v>
      </c>
      <c r="D22" s="39" t="s">
        <v>82</v>
      </c>
      <c r="E22" s="29">
        <v>294794</v>
      </c>
      <c r="F22" s="29">
        <v>294841</v>
      </c>
      <c r="G22" s="29">
        <v>306959</v>
      </c>
      <c r="H22" s="30">
        <f t="shared" si="0"/>
        <v>104.12661044661695</v>
      </c>
      <c r="I22" s="30">
        <f t="shared" si="1"/>
        <v>104.11001183688835</v>
      </c>
    </row>
    <row r="23" spans="1:9" s="8" customFormat="1" ht="66" customHeight="1" x14ac:dyDescent="0.25">
      <c r="A23" s="100"/>
      <c r="B23" s="118"/>
      <c r="C23" s="40" t="s">
        <v>518</v>
      </c>
      <c r="D23" s="39" t="s">
        <v>278</v>
      </c>
      <c r="E23" s="30">
        <v>11264.4</v>
      </c>
      <c r="F23" s="30">
        <v>11278.7</v>
      </c>
      <c r="G23" s="30">
        <v>11268.9</v>
      </c>
      <c r="H23" s="30">
        <f t="shared" si="0"/>
        <v>100.03994886545222</v>
      </c>
      <c r="I23" s="30">
        <f t="shared" si="1"/>
        <v>99.913110553521236</v>
      </c>
    </row>
    <row r="24" spans="1:9" s="8" customFormat="1" ht="31.5" x14ac:dyDescent="0.25">
      <c r="A24" s="99" t="s">
        <v>148</v>
      </c>
      <c r="B24" s="117" t="s">
        <v>143</v>
      </c>
      <c r="C24" s="43" t="s">
        <v>373</v>
      </c>
      <c r="D24" s="39" t="s">
        <v>82</v>
      </c>
      <c r="E24" s="39">
        <v>756</v>
      </c>
      <c r="F24" s="29">
        <v>756</v>
      </c>
      <c r="G24" s="29">
        <v>756</v>
      </c>
      <c r="H24" s="30">
        <f t="shared" si="0"/>
        <v>100</v>
      </c>
      <c r="I24" s="30">
        <f t="shared" si="1"/>
        <v>100</v>
      </c>
    </row>
    <row r="25" spans="1:9" s="8" customFormat="1" ht="66" customHeight="1" x14ac:dyDescent="0.25">
      <c r="A25" s="100"/>
      <c r="B25" s="118"/>
      <c r="C25" s="40" t="s">
        <v>518</v>
      </c>
      <c r="D25" s="39" t="s">
        <v>278</v>
      </c>
      <c r="E25" s="30">
        <v>1697.6</v>
      </c>
      <c r="F25" s="30">
        <v>1694.8</v>
      </c>
      <c r="G25" s="30">
        <v>1692.1</v>
      </c>
      <c r="H25" s="30">
        <f t="shared" si="0"/>
        <v>99.67601319509896</v>
      </c>
      <c r="I25" s="30">
        <f t="shared" si="1"/>
        <v>99.840689166863342</v>
      </c>
    </row>
    <row r="26" spans="1:9" s="8" customFormat="1" x14ac:dyDescent="0.25">
      <c r="A26" s="99" t="s">
        <v>376</v>
      </c>
      <c r="B26" s="117" t="s">
        <v>374</v>
      </c>
      <c r="C26" s="43" t="s">
        <v>375</v>
      </c>
      <c r="D26" s="39" t="s">
        <v>82</v>
      </c>
      <c r="E26" s="39">
        <v>81</v>
      </c>
      <c r="F26" s="29">
        <v>83</v>
      </c>
      <c r="G26" s="29">
        <v>86</v>
      </c>
      <c r="H26" s="30">
        <f t="shared" si="0"/>
        <v>106.17283950617285</v>
      </c>
      <c r="I26" s="30">
        <f t="shared" si="1"/>
        <v>103.6144578313253</v>
      </c>
    </row>
    <row r="27" spans="1:9" s="8" customFormat="1" ht="63" x14ac:dyDescent="0.25">
      <c r="A27" s="100"/>
      <c r="B27" s="118"/>
      <c r="C27" s="40" t="s">
        <v>518</v>
      </c>
      <c r="D27" s="39" t="s">
        <v>278</v>
      </c>
      <c r="E27" s="30">
        <v>5483</v>
      </c>
      <c r="F27" s="30">
        <v>5651.8</v>
      </c>
      <c r="G27" s="30">
        <v>5648.8</v>
      </c>
      <c r="H27" s="30">
        <f t="shared" si="0"/>
        <v>103.02389202991064</v>
      </c>
      <c r="I27" s="30">
        <f t="shared" si="1"/>
        <v>99.946919565448184</v>
      </c>
    </row>
    <row r="28" spans="1:9" s="8" customFormat="1" x14ac:dyDescent="0.25">
      <c r="A28" s="99" t="s">
        <v>377</v>
      </c>
      <c r="B28" s="117" t="s">
        <v>111</v>
      </c>
      <c r="C28" s="43" t="s">
        <v>550</v>
      </c>
      <c r="D28" s="39" t="s">
        <v>82</v>
      </c>
      <c r="E28" s="29">
        <v>265761</v>
      </c>
      <c r="F28" s="29">
        <v>269784</v>
      </c>
      <c r="G28" s="29">
        <v>263226</v>
      </c>
      <c r="H28" s="30">
        <f t="shared" si="0"/>
        <v>99.046135437479549</v>
      </c>
      <c r="I28" s="30">
        <f t="shared" si="1"/>
        <v>97.569166444266514</v>
      </c>
    </row>
    <row r="29" spans="1:9" s="8" customFormat="1" ht="63" x14ac:dyDescent="0.25">
      <c r="A29" s="100"/>
      <c r="B29" s="118"/>
      <c r="C29" s="40" t="s">
        <v>518</v>
      </c>
      <c r="D29" s="39" t="s">
        <v>278</v>
      </c>
      <c r="E29" s="30">
        <v>207663.8</v>
      </c>
      <c r="F29" s="46">
        <v>219111.5</v>
      </c>
      <c r="G29" s="46">
        <v>219111.5</v>
      </c>
      <c r="H29" s="30">
        <f t="shared" si="0"/>
        <v>105.51261221262445</v>
      </c>
      <c r="I29" s="30">
        <f t="shared" si="1"/>
        <v>100</v>
      </c>
    </row>
    <row r="30" spans="1:9" s="8" customFormat="1" x14ac:dyDescent="0.25">
      <c r="A30" s="99" t="s">
        <v>378</v>
      </c>
      <c r="B30" s="117" t="s">
        <v>380</v>
      </c>
      <c r="C30" s="43" t="s">
        <v>549</v>
      </c>
      <c r="D30" s="39" t="s">
        <v>551</v>
      </c>
      <c r="E30" s="29">
        <v>1217</v>
      </c>
      <c r="F30" s="29">
        <v>1217</v>
      </c>
      <c r="G30" s="29">
        <v>1278</v>
      </c>
      <c r="H30" s="30">
        <f t="shared" si="0"/>
        <v>105.01232539030403</v>
      </c>
      <c r="I30" s="30">
        <f t="shared" si="1"/>
        <v>105.01232539030403</v>
      </c>
    </row>
    <row r="31" spans="1:9" s="8" customFormat="1" ht="63" x14ac:dyDescent="0.25">
      <c r="A31" s="100"/>
      <c r="B31" s="118"/>
      <c r="C31" s="40" t="s">
        <v>518</v>
      </c>
      <c r="D31" s="39" t="s">
        <v>278</v>
      </c>
      <c r="E31" s="30">
        <v>2886.6</v>
      </c>
      <c r="F31" s="30">
        <v>2886.6</v>
      </c>
      <c r="G31" s="30">
        <v>2886.6</v>
      </c>
      <c r="H31" s="30">
        <f t="shared" si="0"/>
        <v>100</v>
      </c>
      <c r="I31" s="30">
        <f t="shared" si="1"/>
        <v>100</v>
      </c>
    </row>
    <row r="32" spans="1:9" s="8" customFormat="1" ht="78.75" x14ac:dyDescent="0.25">
      <c r="A32" s="99" t="s">
        <v>379</v>
      </c>
      <c r="B32" s="117" t="s">
        <v>481</v>
      </c>
      <c r="C32" s="43" t="s">
        <v>480</v>
      </c>
      <c r="D32" s="39" t="s">
        <v>381</v>
      </c>
      <c r="E32" s="39">
        <v>373.5</v>
      </c>
      <c r="F32" s="10">
        <v>373.5</v>
      </c>
      <c r="G32" s="46">
        <v>373.5</v>
      </c>
      <c r="H32" s="30">
        <f t="shared" si="0"/>
        <v>100</v>
      </c>
      <c r="I32" s="30">
        <f t="shared" si="1"/>
        <v>100</v>
      </c>
    </row>
    <row r="33" spans="1:9" s="8" customFormat="1" ht="63" x14ac:dyDescent="0.25">
      <c r="A33" s="100"/>
      <c r="B33" s="118"/>
      <c r="C33" s="40" t="s">
        <v>518</v>
      </c>
      <c r="D33" s="39" t="s">
        <v>278</v>
      </c>
      <c r="E33" s="3">
        <v>54425.9</v>
      </c>
      <c r="F33" s="3">
        <v>58914.5</v>
      </c>
      <c r="G33" s="46">
        <v>58914.5</v>
      </c>
      <c r="H33" s="30">
        <f t="shared" si="0"/>
        <v>108.24717643621878</v>
      </c>
      <c r="I33" s="30">
        <f t="shared" si="1"/>
        <v>100</v>
      </c>
    </row>
    <row r="34" spans="1:9" s="8" customFormat="1" ht="31.5" customHeight="1" x14ac:dyDescent="0.25">
      <c r="A34" s="99" t="s">
        <v>553</v>
      </c>
      <c r="B34" s="98" t="s">
        <v>552</v>
      </c>
      <c r="C34" s="40" t="s">
        <v>554</v>
      </c>
      <c r="D34" s="39" t="s">
        <v>82</v>
      </c>
      <c r="E34" s="29">
        <v>570</v>
      </c>
      <c r="F34" s="29">
        <v>1010</v>
      </c>
      <c r="G34" s="29">
        <v>969</v>
      </c>
      <c r="H34" s="30">
        <f t="shared" si="0"/>
        <v>170</v>
      </c>
      <c r="I34" s="30">
        <f t="shared" si="1"/>
        <v>95.940594059405939</v>
      </c>
    </row>
    <row r="35" spans="1:9" s="8" customFormat="1" ht="63" x14ac:dyDescent="0.25">
      <c r="A35" s="100"/>
      <c r="B35" s="98"/>
      <c r="C35" s="40" t="s">
        <v>518</v>
      </c>
      <c r="D35" s="39" t="s">
        <v>278</v>
      </c>
      <c r="E35" s="3">
        <v>7778.9</v>
      </c>
      <c r="F35" s="3">
        <v>9452.5</v>
      </c>
      <c r="G35" s="46">
        <v>9450.7999999999993</v>
      </c>
      <c r="H35" s="30">
        <f t="shared" si="0"/>
        <v>121.49275604519917</v>
      </c>
      <c r="I35" s="30">
        <f t="shared" si="1"/>
        <v>99.982015339857185</v>
      </c>
    </row>
    <row r="36" spans="1:9" s="8" customFormat="1" x14ac:dyDescent="0.25">
      <c r="A36" s="7"/>
      <c r="B36" s="96" t="s">
        <v>9</v>
      </c>
      <c r="C36" s="97"/>
      <c r="D36" s="22" t="s">
        <v>278</v>
      </c>
      <c r="E36" s="4">
        <f>E7+E9+E11+E13+E15+E17+E19+E21+E23+E25+E27+E29+E31+E33+E35</f>
        <v>366163.5</v>
      </c>
      <c r="F36" s="4">
        <f t="shared" ref="F36:G36" si="2">F7+F9+F11+F13+F15+F17+F19+F21+F23+F25+F27+F29+F31+F33+F35</f>
        <v>383773.39999999997</v>
      </c>
      <c r="G36" s="4">
        <f t="shared" si="2"/>
        <v>383771.69999999995</v>
      </c>
      <c r="H36" s="4">
        <f t="shared" ref="H36" si="3">G36/E36*100</f>
        <v>104.80883539730202</v>
      </c>
      <c r="I36" s="4">
        <f t="shared" ref="I36" si="4">G36/F36*100</f>
        <v>99.999557030268377</v>
      </c>
    </row>
    <row r="37" spans="1:9" s="8" customFormat="1" ht="30" customHeight="1" x14ac:dyDescent="0.25">
      <c r="A37" s="6" t="s">
        <v>11</v>
      </c>
      <c r="B37" s="112" t="s">
        <v>50</v>
      </c>
      <c r="C37" s="113"/>
      <c r="D37" s="113"/>
      <c r="E37" s="113"/>
      <c r="F37" s="113"/>
      <c r="G37" s="113"/>
      <c r="H37" s="113"/>
      <c r="I37" s="113"/>
    </row>
    <row r="38" spans="1:9" s="1" customFormat="1" ht="31.5" x14ac:dyDescent="0.25">
      <c r="A38" s="95" t="s">
        <v>12</v>
      </c>
      <c r="B38" s="103" t="s">
        <v>519</v>
      </c>
      <c r="C38" s="23" t="s">
        <v>484</v>
      </c>
      <c r="D38" s="24" t="s">
        <v>226</v>
      </c>
      <c r="E38" s="24">
        <v>9</v>
      </c>
      <c r="F38" s="29">
        <v>6</v>
      </c>
      <c r="G38" s="29">
        <v>6</v>
      </c>
      <c r="H38" s="30">
        <f>G38/E38*100</f>
        <v>66.666666666666657</v>
      </c>
      <c r="I38" s="3">
        <f>G38/F38*100</f>
        <v>100</v>
      </c>
    </row>
    <row r="39" spans="1:9" s="1" customFormat="1" ht="63" x14ac:dyDescent="0.25">
      <c r="A39" s="95"/>
      <c r="B39" s="103"/>
      <c r="C39" s="25" t="s">
        <v>518</v>
      </c>
      <c r="D39" s="24" t="s">
        <v>278</v>
      </c>
      <c r="E39" s="5">
        <v>11074.8</v>
      </c>
      <c r="F39" s="30">
        <v>11074.8</v>
      </c>
      <c r="G39" s="30">
        <v>7392.8</v>
      </c>
      <c r="H39" s="30">
        <f>G39/E39*100</f>
        <v>66.753349947628863</v>
      </c>
      <c r="I39" s="3">
        <f>G39/F39*100</f>
        <v>66.753349947628863</v>
      </c>
    </row>
    <row r="40" spans="1:9" s="1" customFormat="1" x14ac:dyDescent="0.25">
      <c r="A40" s="7"/>
      <c r="B40" s="96" t="s">
        <v>9</v>
      </c>
      <c r="C40" s="97"/>
      <c r="D40" s="22" t="s">
        <v>278</v>
      </c>
      <c r="E40" s="4">
        <f>E39</f>
        <v>11074.8</v>
      </c>
      <c r="F40" s="4">
        <f>F39</f>
        <v>11074.8</v>
      </c>
      <c r="G40" s="4">
        <f t="shared" ref="G40:I40" si="5">G39</f>
        <v>7392.8</v>
      </c>
      <c r="H40" s="4">
        <f t="shared" si="5"/>
        <v>66.753349947628863</v>
      </c>
      <c r="I40" s="4">
        <f t="shared" si="5"/>
        <v>66.753349947628863</v>
      </c>
    </row>
    <row r="41" spans="1:9" s="11" customFormat="1" ht="31.5" customHeight="1" x14ac:dyDescent="0.25">
      <c r="A41" s="6" t="s">
        <v>14</v>
      </c>
      <c r="B41" s="112" t="s">
        <v>46</v>
      </c>
      <c r="C41" s="113"/>
      <c r="D41" s="113"/>
      <c r="E41" s="113"/>
      <c r="F41" s="113"/>
      <c r="G41" s="113"/>
      <c r="H41" s="113"/>
      <c r="I41" s="113"/>
    </row>
    <row r="42" spans="1:9" s="11" customFormat="1" x14ac:dyDescent="0.25">
      <c r="A42" s="95" t="s">
        <v>15</v>
      </c>
      <c r="B42" s="93" t="s">
        <v>398</v>
      </c>
      <c r="C42" s="23" t="s">
        <v>284</v>
      </c>
      <c r="D42" s="77" t="s">
        <v>82</v>
      </c>
      <c r="E42" s="82">
        <v>902887</v>
      </c>
      <c r="F42" s="82">
        <v>914471</v>
      </c>
      <c r="G42" s="82">
        <v>1061632</v>
      </c>
      <c r="H42" s="83">
        <f>G42/E42*100</f>
        <v>117.58193439489106</v>
      </c>
      <c r="I42" s="83">
        <f>G42/F42*100</f>
        <v>116.0924731347413</v>
      </c>
    </row>
    <row r="43" spans="1:9" s="11" customFormat="1" ht="63" x14ac:dyDescent="0.25">
      <c r="A43" s="95"/>
      <c r="B43" s="94"/>
      <c r="C43" s="76" t="s">
        <v>78</v>
      </c>
      <c r="D43" s="77" t="s">
        <v>278</v>
      </c>
      <c r="E43" s="5">
        <v>467047.1</v>
      </c>
      <c r="F43" s="5">
        <v>473035.9</v>
      </c>
      <c r="G43" s="5">
        <v>473035.9</v>
      </c>
      <c r="H43" s="83">
        <f t="shared" ref="H43:H44" si="6">G43/E43*100</f>
        <v>101.28226896173855</v>
      </c>
      <c r="I43" s="83">
        <f t="shared" ref="I43:I44" si="7">G43/F43*100</f>
        <v>100</v>
      </c>
    </row>
    <row r="44" spans="1:9" s="11" customFormat="1" x14ac:dyDescent="0.25">
      <c r="A44" s="7"/>
      <c r="B44" s="96" t="s">
        <v>9</v>
      </c>
      <c r="C44" s="97"/>
      <c r="D44" s="78" t="s">
        <v>278</v>
      </c>
      <c r="E44" s="26">
        <f>E43</f>
        <v>467047.1</v>
      </c>
      <c r="F44" s="26">
        <f>F43</f>
        <v>473035.9</v>
      </c>
      <c r="G44" s="26">
        <f t="shared" ref="G44" si="8">G43</f>
        <v>473035.9</v>
      </c>
      <c r="H44" s="26">
        <f t="shared" si="6"/>
        <v>101.28226896173855</v>
      </c>
      <c r="I44" s="26">
        <f t="shared" si="7"/>
        <v>100</v>
      </c>
    </row>
    <row r="45" spans="1:9" s="11" customFormat="1" ht="33" customHeight="1" x14ac:dyDescent="0.25">
      <c r="A45" s="6" t="s">
        <v>16</v>
      </c>
      <c r="B45" s="112" t="s">
        <v>10</v>
      </c>
      <c r="C45" s="113"/>
      <c r="D45" s="113"/>
      <c r="E45" s="113"/>
      <c r="F45" s="113"/>
      <c r="G45" s="113"/>
      <c r="H45" s="113"/>
      <c r="I45" s="113"/>
    </row>
    <row r="46" spans="1:9" s="2" customFormat="1" ht="31.5" x14ac:dyDescent="0.25">
      <c r="A46" s="95" t="s">
        <v>17</v>
      </c>
      <c r="B46" s="93" t="s">
        <v>326</v>
      </c>
      <c r="C46" s="23" t="s">
        <v>7</v>
      </c>
      <c r="D46" s="20" t="s">
        <v>138</v>
      </c>
      <c r="E46" s="10">
        <v>14725</v>
      </c>
      <c r="F46" s="10">
        <v>24512</v>
      </c>
      <c r="G46" s="10">
        <v>25544</v>
      </c>
      <c r="H46" s="5">
        <f>G46/E46*100</f>
        <v>173.4736842105263</v>
      </c>
      <c r="I46" s="5">
        <f>G46/F46*100</f>
        <v>104.21018276762402</v>
      </c>
    </row>
    <row r="47" spans="1:9" s="2" customFormat="1" ht="63" x14ac:dyDescent="0.25">
      <c r="A47" s="95"/>
      <c r="B47" s="94"/>
      <c r="C47" s="21" t="s">
        <v>518</v>
      </c>
      <c r="D47" s="20" t="s">
        <v>278</v>
      </c>
      <c r="E47" s="3">
        <v>3385.5</v>
      </c>
      <c r="F47" s="3">
        <v>8343.6</v>
      </c>
      <c r="G47" s="3">
        <v>8343.6</v>
      </c>
      <c r="H47" s="5">
        <f t="shared" ref="H47:H61" si="9">G47/E47*100</f>
        <v>246.45104120513957</v>
      </c>
      <c r="I47" s="5">
        <f t="shared" ref="I47:I61" si="10">G47/F47*100</f>
        <v>100</v>
      </c>
    </row>
    <row r="48" spans="1:9" s="2" customFormat="1" ht="31.5" x14ac:dyDescent="0.25">
      <c r="A48" s="92" t="s">
        <v>18</v>
      </c>
      <c r="B48" s="103" t="s">
        <v>327</v>
      </c>
      <c r="C48" s="23" t="s">
        <v>7</v>
      </c>
      <c r="D48" s="20" t="s">
        <v>82</v>
      </c>
      <c r="E48" s="10">
        <v>15191</v>
      </c>
      <c r="F48" s="10">
        <v>22332</v>
      </c>
      <c r="G48" s="10">
        <v>22964</v>
      </c>
      <c r="H48" s="5">
        <f t="shared" si="9"/>
        <v>151.16845500625371</v>
      </c>
      <c r="I48" s="5">
        <f t="shared" si="10"/>
        <v>102.83001970266881</v>
      </c>
    </row>
    <row r="49" spans="1:9" s="2" customFormat="1" ht="63" x14ac:dyDescent="0.25">
      <c r="A49" s="92"/>
      <c r="B49" s="103"/>
      <c r="C49" s="21" t="s">
        <v>518</v>
      </c>
      <c r="D49" s="20" t="s">
        <v>278</v>
      </c>
      <c r="E49" s="3">
        <v>2765.2</v>
      </c>
      <c r="F49" s="3">
        <v>5878</v>
      </c>
      <c r="G49" s="3">
        <v>5878</v>
      </c>
      <c r="H49" s="5">
        <f t="shared" si="9"/>
        <v>212.57051931144221</v>
      </c>
      <c r="I49" s="5">
        <f t="shared" si="10"/>
        <v>100</v>
      </c>
    </row>
    <row r="50" spans="1:9" s="2" customFormat="1" ht="31.5" x14ac:dyDescent="0.25">
      <c r="A50" s="92" t="s">
        <v>321</v>
      </c>
      <c r="B50" s="103" t="s">
        <v>328</v>
      </c>
      <c r="C50" s="23" t="s">
        <v>7</v>
      </c>
      <c r="D50" s="20" t="s">
        <v>82</v>
      </c>
      <c r="E50" s="10">
        <v>6744074</v>
      </c>
      <c r="F50" s="10">
        <v>4203720</v>
      </c>
      <c r="G50" s="10">
        <v>4245155</v>
      </c>
      <c r="H50" s="5">
        <f t="shared" si="9"/>
        <v>62.946447503393358</v>
      </c>
      <c r="I50" s="5">
        <f t="shared" si="10"/>
        <v>100.98567459297956</v>
      </c>
    </row>
    <row r="51" spans="1:9" s="2" customFormat="1" ht="63" x14ac:dyDescent="0.25">
      <c r="A51" s="92"/>
      <c r="B51" s="103"/>
      <c r="C51" s="21" t="s">
        <v>518</v>
      </c>
      <c r="D51" s="20" t="s">
        <v>278</v>
      </c>
      <c r="E51" s="3">
        <v>340221.9</v>
      </c>
      <c r="F51" s="3">
        <v>330369.3</v>
      </c>
      <c r="G51" s="3">
        <v>330369.3</v>
      </c>
      <c r="H51" s="5">
        <f t="shared" si="9"/>
        <v>97.104066493074072</v>
      </c>
      <c r="I51" s="5">
        <f t="shared" si="10"/>
        <v>100</v>
      </c>
    </row>
    <row r="52" spans="1:9" s="2" customFormat="1" ht="31.5" x14ac:dyDescent="0.25">
      <c r="A52" s="92" t="s">
        <v>322</v>
      </c>
      <c r="B52" s="103" t="s">
        <v>547</v>
      </c>
      <c r="C52" s="23" t="s">
        <v>7</v>
      </c>
      <c r="D52" s="20" t="s">
        <v>138</v>
      </c>
      <c r="E52" s="10">
        <v>1316</v>
      </c>
      <c r="F52" s="10">
        <v>3128</v>
      </c>
      <c r="G52" s="10">
        <v>3620</v>
      </c>
      <c r="H52" s="5">
        <f t="shared" si="9"/>
        <v>275.07598784194528</v>
      </c>
      <c r="I52" s="5">
        <f t="shared" si="10"/>
        <v>115.72890025575448</v>
      </c>
    </row>
    <row r="53" spans="1:9" s="2" customFormat="1" ht="63" x14ac:dyDescent="0.25">
      <c r="A53" s="92"/>
      <c r="B53" s="103"/>
      <c r="C53" s="21" t="s">
        <v>518</v>
      </c>
      <c r="D53" s="20" t="s">
        <v>278</v>
      </c>
      <c r="E53" s="20">
        <v>34.1</v>
      </c>
      <c r="F53" s="3">
        <v>168.2</v>
      </c>
      <c r="G53" s="3">
        <v>168.2</v>
      </c>
      <c r="H53" s="5">
        <f t="shared" si="9"/>
        <v>493.25513196480932</v>
      </c>
      <c r="I53" s="5">
        <f t="shared" si="10"/>
        <v>100</v>
      </c>
    </row>
    <row r="54" spans="1:9" s="2" customFormat="1" ht="31.5" x14ac:dyDescent="0.25">
      <c r="A54" s="92" t="s">
        <v>323</v>
      </c>
      <c r="B54" s="103" t="s">
        <v>329</v>
      </c>
      <c r="C54" s="23" t="s">
        <v>7</v>
      </c>
      <c r="D54" s="20" t="s">
        <v>138</v>
      </c>
      <c r="E54" s="20">
        <v>76</v>
      </c>
      <c r="F54" s="10">
        <v>121</v>
      </c>
      <c r="G54" s="10">
        <v>143</v>
      </c>
      <c r="H54" s="5">
        <f t="shared" si="9"/>
        <v>188.15789473684211</v>
      </c>
      <c r="I54" s="5">
        <f t="shared" si="10"/>
        <v>118.18181818181819</v>
      </c>
    </row>
    <row r="55" spans="1:9" s="2" customFormat="1" ht="63" x14ac:dyDescent="0.25">
      <c r="A55" s="92"/>
      <c r="B55" s="103"/>
      <c r="C55" s="21" t="s">
        <v>518</v>
      </c>
      <c r="D55" s="20" t="s">
        <v>278</v>
      </c>
      <c r="E55" s="3">
        <v>46.2</v>
      </c>
      <c r="F55" s="3">
        <v>112.1</v>
      </c>
      <c r="G55" s="3">
        <v>112.1</v>
      </c>
      <c r="H55" s="5">
        <f t="shared" si="9"/>
        <v>242.64069264069263</v>
      </c>
      <c r="I55" s="5">
        <f t="shared" si="10"/>
        <v>100</v>
      </c>
    </row>
    <row r="56" spans="1:9" s="2" customFormat="1" ht="31.5" x14ac:dyDescent="0.25">
      <c r="A56" s="92" t="s">
        <v>324</v>
      </c>
      <c r="B56" s="103" t="s">
        <v>331</v>
      </c>
      <c r="C56" s="23" t="s">
        <v>7</v>
      </c>
      <c r="D56" s="20" t="s">
        <v>138</v>
      </c>
      <c r="E56" s="10">
        <v>2071691</v>
      </c>
      <c r="F56" s="10">
        <v>2041604</v>
      </c>
      <c r="G56" s="10">
        <v>2214296</v>
      </c>
      <c r="H56" s="5">
        <f t="shared" si="9"/>
        <v>106.88350724118607</v>
      </c>
      <c r="I56" s="5">
        <f t="shared" si="10"/>
        <v>108.45864330203115</v>
      </c>
    </row>
    <row r="57" spans="1:9" s="2" customFormat="1" ht="63" x14ac:dyDescent="0.25">
      <c r="A57" s="92"/>
      <c r="B57" s="103"/>
      <c r="C57" s="21" t="s">
        <v>518</v>
      </c>
      <c r="D57" s="20" t="s">
        <v>278</v>
      </c>
      <c r="E57" s="3">
        <v>13891.9</v>
      </c>
      <c r="F57" s="3">
        <v>18982.400000000001</v>
      </c>
      <c r="G57" s="3">
        <v>18982.400000000001</v>
      </c>
      <c r="H57" s="5">
        <f t="shared" si="9"/>
        <v>136.6436556554539</v>
      </c>
      <c r="I57" s="5">
        <f t="shared" si="10"/>
        <v>100</v>
      </c>
    </row>
    <row r="58" spans="1:9" s="2" customFormat="1" ht="31.5" x14ac:dyDescent="0.25">
      <c r="A58" s="92" t="s">
        <v>325</v>
      </c>
      <c r="B58" s="103" t="s">
        <v>330</v>
      </c>
      <c r="C58" s="23" t="s">
        <v>7</v>
      </c>
      <c r="D58" s="20" t="s">
        <v>332</v>
      </c>
      <c r="E58" s="10">
        <v>17000000</v>
      </c>
      <c r="F58" s="10">
        <v>8654210</v>
      </c>
      <c r="G58" s="10">
        <v>8654210</v>
      </c>
      <c r="H58" s="5">
        <f t="shared" si="9"/>
        <v>50.907117647058818</v>
      </c>
      <c r="I58" s="5">
        <f t="shared" si="10"/>
        <v>100</v>
      </c>
    </row>
    <row r="59" spans="1:9" s="2" customFormat="1" ht="63" x14ac:dyDescent="0.25">
      <c r="A59" s="92"/>
      <c r="B59" s="103"/>
      <c r="C59" s="21" t="s">
        <v>518</v>
      </c>
      <c r="D59" s="20" t="s">
        <v>278</v>
      </c>
      <c r="E59" s="3">
        <v>389.3</v>
      </c>
      <c r="F59" s="3">
        <v>259.60000000000002</v>
      </c>
      <c r="G59" s="3">
        <v>259.60000000000002</v>
      </c>
      <c r="H59" s="5">
        <f t="shared" si="9"/>
        <v>66.683791420498338</v>
      </c>
      <c r="I59" s="5">
        <f t="shared" si="10"/>
        <v>100</v>
      </c>
    </row>
    <row r="60" spans="1:9" s="2" customFormat="1" x14ac:dyDescent="0.25">
      <c r="A60" s="87"/>
      <c r="B60" s="107" t="s">
        <v>320</v>
      </c>
      <c r="C60" s="108"/>
      <c r="D60" s="20" t="s">
        <v>278</v>
      </c>
      <c r="E60" s="3">
        <v>2037</v>
      </c>
      <c r="F60" s="3">
        <v>2037</v>
      </c>
      <c r="G60" s="3">
        <v>2037</v>
      </c>
      <c r="H60" s="5">
        <f t="shared" si="9"/>
        <v>100</v>
      </c>
      <c r="I60" s="5">
        <f t="shared" si="10"/>
        <v>100</v>
      </c>
    </row>
    <row r="61" spans="1:9" s="11" customFormat="1" x14ac:dyDescent="0.25">
      <c r="A61" s="7"/>
      <c r="B61" s="96" t="s">
        <v>9</v>
      </c>
      <c r="C61" s="97"/>
      <c r="D61" s="22" t="s">
        <v>278</v>
      </c>
      <c r="E61" s="26">
        <f>E47+E49+E51+E53+E55+E57+E59+E60</f>
        <v>362771.10000000003</v>
      </c>
      <c r="F61" s="26">
        <f t="shared" ref="F61:G61" si="11">F47+F49+F51+F53+F55+F57+F59+F60</f>
        <v>366150.19999999995</v>
      </c>
      <c r="G61" s="26">
        <f t="shared" si="11"/>
        <v>366150.19999999995</v>
      </c>
      <c r="H61" s="26">
        <f t="shared" si="9"/>
        <v>100.93146890697741</v>
      </c>
      <c r="I61" s="26">
        <f t="shared" si="10"/>
        <v>100</v>
      </c>
    </row>
    <row r="62" spans="1:9" s="11" customFormat="1" ht="26.25" customHeight="1" x14ac:dyDescent="0.25">
      <c r="A62" s="6" t="s">
        <v>20</v>
      </c>
      <c r="B62" s="112" t="s">
        <v>13</v>
      </c>
      <c r="C62" s="113"/>
      <c r="D62" s="113"/>
      <c r="E62" s="113"/>
      <c r="F62" s="113"/>
      <c r="G62" s="113"/>
      <c r="H62" s="113"/>
      <c r="I62" s="113"/>
    </row>
    <row r="63" spans="1:9" s="11" customFormat="1" ht="15.75" customHeight="1" x14ac:dyDescent="0.25">
      <c r="A63" s="95" t="s">
        <v>22</v>
      </c>
      <c r="B63" s="93" t="s">
        <v>193</v>
      </c>
      <c r="C63" s="23" t="s">
        <v>467</v>
      </c>
      <c r="D63" s="138" t="s">
        <v>497</v>
      </c>
      <c r="E63" s="139">
        <v>2.8039999999999998</v>
      </c>
      <c r="F63" s="139">
        <v>2.8039999999999998</v>
      </c>
      <c r="G63" s="138">
        <v>2.8039999999999998</v>
      </c>
      <c r="H63" s="30">
        <f>G63/E63*100</f>
        <v>100</v>
      </c>
      <c r="I63" s="30">
        <f>G63/F63*100</f>
        <v>100</v>
      </c>
    </row>
    <row r="64" spans="1:9" s="11" customFormat="1" ht="63" x14ac:dyDescent="0.25">
      <c r="A64" s="95"/>
      <c r="B64" s="94"/>
      <c r="C64" s="86" t="s">
        <v>518</v>
      </c>
      <c r="D64" s="140" t="s">
        <v>278</v>
      </c>
      <c r="E64" s="5">
        <v>14611.266</v>
      </c>
      <c r="F64" s="5">
        <v>15461.544970000001</v>
      </c>
      <c r="G64" s="141">
        <v>15461.544970000001</v>
      </c>
      <c r="H64" s="30">
        <f t="shared" ref="H64:H91" si="12">G64/E64*100</f>
        <v>105.81933810526756</v>
      </c>
      <c r="I64" s="30">
        <f t="shared" ref="I64:I91" si="13">G64/F64*100</f>
        <v>100</v>
      </c>
    </row>
    <row r="65" spans="1:9" s="11" customFormat="1" ht="54" customHeight="1" x14ac:dyDescent="0.25">
      <c r="A65" s="104" t="s">
        <v>23</v>
      </c>
      <c r="B65" s="93" t="s">
        <v>382</v>
      </c>
      <c r="C65" s="23" t="s">
        <v>500</v>
      </c>
      <c r="D65" s="142" t="s">
        <v>497</v>
      </c>
      <c r="E65" s="75">
        <v>2.5</v>
      </c>
      <c r="F65" s="75">
        <v>2.5</v>
      </c>
      <c r="G65" s="142">
        <v>2.5</v>
      </c>
      <c r="H65" s="30">
        <f>G65/E65*100</f>
        <v>100</v>
      </c>
      <c r="I65" s="30">
        <f>G65/F65*100</f>
        <v>100</v>
      </c>
    </row>
    <row r="66" spans="1:9" s="11" customFormat="1" ht="63" x14ac:dyDescent="0.25">
      <c r="A66" s="105"/>
      <c r="B66" s="94"/>
      <c r="C66" s="86" t="s">
        <v>518</v>
      </c>
      <c r="D66" s="140" t="s">
        <v>278</v>
      </c>
      <c r="E66" s="5">
        <v>932.63400000000001</v>
      </c>
      <c r="F66" s="5">
        <v>986.90711999999996</v>
      </c>
      <c r="G66" s="141">
        <v>986.90711999999996</v>
      </c>
      <c r="H66" s="30">
        <f t="shared" ref="H66" si="14">G66/E66*100</f>
        <v>105.81933748930447</v>
      </c>
      <c r="I66" s="30">
        <f t="shared" ref="I66" si="15">G66/F66*100</f>
        <v>100</v>
      </c>
    </row>
    <row r="67" spans="1:9" s="11" customFormat="1" ht="39.75" customHeight="1" x14ac:dyDescent="0.25">
      <c r="A67" s="104" t="s">
        <v>128</v>
      </c>
      <c r="B67" s="103" t="s">
        <v>457</v>
      </c>
      <c r="C67" s="23" t="s">
        <v>458</v>
      </c>
      <c r="D67" s="143" t="s">
        <v>138</v>
      </c>
      <c r="E67" s="143">
        <v>820</v>
      </c>
      <c r="F67" s="10">
        <v>820</v>
      </c>
      <c r="G67" s="10">
        <v>826</v>
      </c>
      <c r="H67" s="30">
        <f t="shared" si="12"/>
        <v>100.73170731707317</v>
      </c>
      <c r="I67" s="30">
        <f t="shared" si="13"/>
        <v>100.73170731707317</v>
      </c>
    </row>
    <row r="68" spans="1:9" s="11" customFormat="1" ht="63" x14ac:dyDescent="0.25">
      <c r="A68" s="105"/>
      <c r="B68" s="103"/>
      <c r="C68" s="86" t="s">
        <v>518</v>
      </c>
      <c r="D68" s="87" t="s">
        <v>278</v>
      </c>
      <c r="E68" s="5">
        <v>227.83</v>
      </c>
      <c r="F68" s="5">
        <v>227.83</v>
      </c>
      <c r="G68" s="5">
        <v>227.83</v>
      </c>
      <c r="H68" s="30">
        <f t="shared" si="12"/>
        <v>100</v>
      </c>
      <c r="I68" s="30">
        <f t="shared" si="13"/>
        <v>100</v>
      </c>
    </row>
    <row r="69" spans="1:9" s="11" customFormat="1" ht="31.5" x14ac:dyDescent="0.25">
      <c r="A69" s="95" t="s">
        <v>129</v>
      </c>
      <c r="B69" s="103" t="s">
        <v>457</v>
      </c>
      <c r="C69" s="23" t="s">
        <v>459</v>
      </c>
      <c r="D69" s="143" t="s">
        <v>138</v>
      </c>
      <c r="E69" s="143">
        <v>11</v>
      </c>
      <c r="F69" s="10">
        <v>11</v>
      </c>
      <c r="G69" s="10">
        <v>11</v>
      </c>
      <c r="H69" s="30">
        <f t="shared" si="12"/>
        <v>100</v>
      </c>
      <c r="I69" s="30">
        <f t="shared" si="13"/>
        <v>100</v>
      </c>
    </row>
    <row r="70" spans="1:9" s="11" customFormat="1" ht="63" x14ac:dyDescent="0.25">
      <c r="A70" s="95"/>
      <c r="B70" s="103"/>
      <c r="C70" s="86" t="s">
        <v>518</v>
      </c>
      <c r="D70" s="87" t="s">
        <v>278</v>
      </c>
      <c r="E70" s="5">
        <v>167.44</v>
      </c>
      <c r="F70" s="5">
        <v>167.44</v>
      </c>
      <c r="G70" s="5">
        <v>167.44</v>
      </c>
      <c r="H70" s="30">
        <f t="shared" si="12"/>
        <v>100</v>
      </c>
      <c r="I70" s="30">
        <f t="shared" si="13"/>
        <v>100</v>
      </c>
    </row>
    <row r="71" spans="1:9" s="11" customFormat="1" ht="63" x14ac:dyDescent="0.25">
      <c r="A71" s="95" t="s">
        <v>130</v>
      </c>
      <c r="B71" s="103" t="s">
        <v>457</v>
      </c>
      <c r="C71" s="23" t="s">
        <v>460</v>
      </c>
      <c r="D71" s="143" t="s">
        <v>138</v>
      </c>
      <c r="E71" s="143">
        <v>32</v>
      </c>
      <c r="F71" s="10">
        <v>32</v>
      </c>
      <c r="G71" s="10">
        <v>32</v>
      </c>
      <c r="H71" s="30">
        <f t="shared" si="12"/>
        <v>100</v>
      </c>
      <c r="I71" s="30">
        <f t="shared" si="13"/>
        <v>100</v>
      </c>
    </row>
    <row r="72" spans="1:9" s="11" customFormat="1" ht="63" x14ac:dyDescent="0.25">
      <c r="A72" s="95"/>
      <c r="B72" s="103"/>
      <c r="C72" s="86" t="s">
        <v>518</v>
      </c>
      <c r="D72" s="87" t="s">
        <v>278</v>
      </c>
      <c r="E72" s="5">
        <v>320.95999999999998</v>
      </c>
      <c r="F72" s="5">
        <v>320.95999999999998</v>
      </c>
      <c r="G72" s="5">
        <v>320.95999999999998</v>
      </c>
      <c r="H72" s="30">
        <f t="shared" si="12"/>
        <v>100</v>
      </c>
      <c r="I72" s="30">
        <f t="shared" si="13"/>
        <v>100</v>
      </c>
    </row>
    <row r="73" spans="1:9" s="11" customFormat="1" ht="63" x14ac:dyDescent="0.25">
      <c r="A73" s="95" t="s">
        <v>131</v>
      </c>
      <c r="B73" s="103" t="s">
        <v>457</v>
      </c>
      <c r="C73" s="23" t="s">
        <v>461</v>
      </c>
      <c r="D73" s="143" t="s">
        <v>138</v>
      </c>
      <c r="E73" s="143">
        <v>35</v>
      </c>
      <c r="F73" s="10">
        <v>35</v>
      </c>
      <c r="G73" s="10">
        <v>35</v>
      </c>
      <c r="H73" s="30">
        <f t="shared" si="12"/>
        <v>100</v>
      </c>
      <c r="I73" s="30">
        <f t="shared" si="13"/>
        <v>100</v>
      </c>
    </row>
    <row r="74" spans="1:9" s="11" customFormat="1" ht="63" x14ac:dyDescent="0.25">
      <c r="A74" s="95"/>
      <c r="B74" s="103"/>
      <c r="C74" s="86" t="s">
        <v>518</v>
      </c>
      <c r="D74" s="87" t="s">
        <v>278</v>
      </c>
      <c r="E74" s="5">
        <v>174.95</v>
      </c>
      <c r="F74" s="5">
        <v>174.95</v>
      </c>
      <c r="G74" s="5">
        <v>174.95</v>
      </c>
      <c r="H74" s="30">
        <f t="shared" si="12"/>
        <v>100</v>
      </c>
      <c r="I74" s="30">
        <f t="shared" si="13"/>
        <v>100</v>
      </c>
    </row>
    <row r="75" spans="1:9" s="11" customFormat="1" ht="63" x14ac:dyDescent="0.25">
      <c r="A75" s="95" t="s">
        <v>132</v>
      </c>
      <c r="B75" s="103" t="s">
        <v>457</v>
      </c>
      <c r="C75" s="23" t="s">
        <v>498</v>
      </c>
      <c r="D75" s="143" t="s">
        <v>138</v>
      </c>
      <c r="E75" s="10">
        <v>2000</v>
      </c>
      <c r="F75" s="10">
        <v>2000</v>
      </c>
      <c r="G75" s="10">
        <v>2000</v>
      </c>
      <c r="H75" s="30">
        <f t="shared" si="12"/>
        <v>100</v>
      </c>
      <c r="I75" s="30">
        <f t="shared" si="13"/>
        <v>100</v>
      </c>
    </row>
    <row r="76" spans="1:9" s="11" customFormat="1" ht="63" x14ac:dyDescent="0.25">
      <c r="A76" s="95"/>
      <c r="B76" s="103"/>
      <c r="C76" s="86" t="s">
        <v>518</v>
      </c>
      <c r="D76" s="87" t="s">
        <v>278</v>
      </c>
      <c r="E76" s="5">
        <v>3217.9</v>
      </c>
      <c r="F76" s="5">
        <v>3217.9</v>
      </c>
      <c r="G76" s="5">
        <v>3217.9</v>
      </c>
      <c r="H76" s="30">
        <f t="shared" si="12"/>
        <v>100</v>
      </c>
      <c r="I76" s="30">
        <f t="shared" si="13"/>
        <v>100</v>
      </c>
    </row>
    <row r="77" spans="1:9" s="2" customFormat="1" ht="32.25" customHeight="1" x14ac:dyDescent="0.25">
      <c r="A77" s="95" t="s">
        <v>133</v>
      </c>
      <c r="B77" s="103" t="s">
        <v>462</v>
      </c>
      <c r="C77" s="23" t="s">
        <v>463</v>
      </c>
      <c r="D77" s="87" t="s">
        <v>82</v>
      </c>
      <c r="E77" s="87">
        <v>40</v>
      </c>
      <c r="F77" s="10">
        <v>40</v>
      </c>
      <c r="G77" s="10">
        <v>65</v>
      </c>
      <c r="H77" s="30">
        <f t="shared" si="12"/>
        <v>162.5</v>
      </c>
      <c r="I77" s="30">
        <f t="shared" si="13"/>
        <v>162.5</v>
      </c>
    </row>
    <row r="78" spans="1:9" s="2" customFormat="1" ht="63" x14ac:dyDescent="0.25">
      <c r="A78" s="95"/>
      <c r="B78" s="103"/>
      <c r="C78" s="86" t="s">
        <v>518</v>
      </c>
      <c r="D78" s="87" t="s">
        <v>278</v>
      </c>
      <c r="E78" s="5">
        <v>340.74</v>
      </c>
      <c r="F78" s="5">
        <v>379</v>
      </c>
      <c r="G78" s="5">
        <v>379</v>
      </c>
      <c r="H78" s="30">
        <f t="shared" si="12"/>
        <v>111.22850267065797</v>
      </c>
      <c r="I78" s="30">
        <f t="shared" si="13"/>
        <v>100</v>
      </c>
    </row>
    <row r="79" spans="1:9" s="2" customFormat="1" ht="49.5" customHeight="1" x14ac:dyDescent="0.25">
      <c r="A79" s="95" t="s">
        <v>134</v>
      </c>
      <c r="B79" s="103" t="s">
        <v>462</v>
      </c>
      <c r="C79" s="23" t="s">
        <v>464</v>
      </c>
      <c r="D79" s="87" t="s">
        <v>82</v>
      </c>
      <c r="E79" s="87">
        <v>250</v>
      </c>
      <c r="F79" s="10">
        <v>250</v>
      </c>
      <c r="G79" s="10">
        <v>250</v>
      </c>
      <c r="H79" s="30">
        <f t="shared" si="12"/>
        <v>100</v>
      </c>
      <c r="I79" s="30">
        <f t="shared" si="13"/>
        <v>100</v>
      </c>
    </row>
    <row r="80" spans="1:9" s="2" customFormat="1" ht="63" x14ac:dyDescent="0.25">
      <c r="A80" s="95"/>
      <c r="B80" s="103"/>
      <c r="C80" s="86" t="s">
        <v>518</v>
      </c>
      <c r="D80" s="87" t="s">
        <v>278</v>
      </c>
      <c r="E80" s="5">
        <v>357.23</v>
      </c>
      <c r="F80" s="5">
        <v>357.23</v>
      </c>
      <c r="G80" s="5">
        <v>357.23</v>
      </c>
      <c r="H80" s="30">
        <f t="shared" si="12"/>
        <v>100</v>
      </c>
      <c r="I80" s="30">
        <f t="shared" si="13"/>
        <v>100</v>
      </c>
    </row>
    <row r="81" spans="1:24" s="11" customFormat="1" ht="63" x14ac:dyDescent="0.25">
      <c r="A81" s="95" t="s">
        <v>135</v>
      </c>
      <c r="B81" s="103" t="s">
        <v>383</v>
      </c>
      <c r="C81" s="23" t="s">
        <v>465</v>
      </c>
      <c r="D81" s="87" t="s">
        <v>82</v>
      </c>
      <c r="E81" s="10">
        <v>1200</v>
      </c>
      <c r="F81" s="10">
        <v>1200</v>
      </c>
      <c r="G81" s="10">
        <v>1674</v>
      </c>
      <c r="H81" s="30">
        <f t="shared" si="12"/>
        <v>139.5</v>
      </c>
      <c r="I81" s="30">
        <f t="shared" si="13"/>
        <v>139.5</v>
      </c>
    </row>
    <row r="82" spans="1:24" s="11" customFormat="1" ht="63" x14ac:dyDescent="0.25">
      <c r="A82" s="95"/>
      <c r="B82" s="103"/>
      <c r="C82" s="86" t="s">
        <v>518</v>
      </c>
      <c r="D82" s="87" t="s">
        <v>278</v>
      </c>
      <c r="E82" s="5">
        <v>888.73</v>
      </c>
      <c r="F82" s="5">
        <v>927</v>
      </c>
      <c r="G82" s="5">
        <v>927</v>
      </c>
      <c r="H82" s="30">
        <f t="shared" si="12"/>
        <v>104.3061447233693</v>
      </c>
      <c r="I82" s="30">
        <f t="shared" si="13"/>
        <v>100</v>
      </c>
    </row>
    <row r="83" spans="1:24" s="11" customFormat="1" ht="128.25" customHeight="1" x14ac:dyDescent="0.25">
      <c r="A83" s="95" t="s">
        <v>468</v>
      </c>
      <c r="B83" s="103" t="s">
        <v>383</v>
      </c>
      <c r="C83" s="23" t="s">
        <v>548</v>
      </c>
      <c r="D83" s="87" t="s">
        <v>82</v>
      </c>
      <c r="E83" s="87">
        <v>3</v>
      </c>
      <c r="F83" s="10">
        <v>3</v>
      </c>
      <c r="G83" s="10">
        <v>3</v>
      </c>
      <c r="H83" s="30">
        <f t="shared" si="12"/>
        <v>100</v>
      </c>
      <c r="I83" s="30">
        <f t="shared" si="13"/>
        <v>100</v>
      </c>
    </row>
    <row r="84" spans="1:24" s="11" customFormat="1" ht="63" x14ac:dyDescent="0.25">
      <c r="A84" s="95"/>
      <c r="B84" s="103"/>
      <c r="C84" s="86" t="s">
        <v>518</v>
      </c>
      <c r="D84" s="87" t="s">
        <v>278</v>
      </c>
      <c r="E84" s="5">
        <v>1273.7</v>
      </c>
      <c r="F84" s="5">
        <v>1273.7</v>
      </c>
      <c r="G84" s="5">
        <v>1273.7</v>
      </c>
      <c r="H84" s="30">
        <f t="shared" si="12"/>
        <v>100</v>
      </c>
      <c r="I84" s="30">
        <f t="shared" si="13"/>
        <v>100</v>
      </c>
    </row>
    <row r="85" spans="1:24" s="11" customFormat="1" ht="167.25" customHeight="1" x14ac:dyDescent="0.25">
      <c r="A85" s="95" t="s">
        <v>469</v>
      </c>
      <c r="B85" s="103" t="s">
        <v>383</v>
      </c>
      <c r="C85" s="23" t="s">
        <v>466</v>
      </c>
      <c r="D85" s="10" t="s">
        <v>82</v>
      </c>
      <c r="E85" s="10">
        <v>96</v>
      </c>
      <c r="F85" s="10">
        <v>96</v>
      </c>
      <c r="G85" s="10">
        <v>102</v>
      </c>
      <c r="H85" s="30">
        <f t="shared" si="12"/>
        <v>106.25</v>
      </c>
      <c r="I85" s="30">
        <f t="shared" si="13"/>
        <v>106.25</v>
      </c>
    </row>
    <row r="86" spans="1:24" s="11" customFormat="1" ht="63" x14ac:dyDescent="0.25">
      <c r="A86" s="95"/>
      <c r="B86" s="103"/>
      <c r="C86" s="86" t="s">
        <v>518</v>
      </c>
      <c r="D86" s="87" t="s">
        <v>278</v>
      </c>
      <c r="E86" s="5">
        <v>517.41</v>
      </c>
      <c r="F86" s="5">
        <v>517.41</v>
      </c>
      <c r="G86" s="5">
        <v>517.41</v>
      </c>
      <c r="H86" s="30">
        <f t="shared" si="12"/>
        <v>100</v>
      </c>
      <c r="I86" s="30">
        <f t="shared" si="13"/>
        <v>100</v>
      </c>
    </row>
    <row r="87" spans="1:24" s="11" customFormat="1" ht="90.75" customHeight="1" x14ac:dyDescent="0.25">
      <c r="A87" s="104" t="s">
        <v>470</v>
      </c>
      <c r="B87" s="103" t="s">
        <v>383</v>
      </c>
      <c r="C87" s="23" t="s">
        <v>499</v>
      </c>
      <c r="D87" s="87" t="s">
        <v>82</v>
      </c>
      <c r="E87" s="87">
        <v>220</v>
      </c>
      <c r="F87" s="10">
        <v>220</v>
      </c>
      <c r="G87" s="10">
        <v>139</v>
      </c>
      <c r="H87" s="30">
        <f t="shared" si="12"/>
        <v>63.181818181818187</v>
      </c>
      <c r="I87" s="30">
        <f t="shared" si="13"/>
        <v>63.181818181818187</v>
      </c>
      <c r="L87" s="14"/>
    </row>
    <row r="88" spans="1:24" s="11" customFormat="1" ht="74.25" customHeight="1" x14ac:dyDescent="0.35">
      <c r="A88" s="105"/>
      <c r="B88" s="103"/>
      <c r="C88" s="86" t="s">
        <v>518</v>
      </c>
      <c r="D88" s="87" t="s">
        <v>278</v>
      </c>
      <c r="E88" s="5">
        <v>122.78</v>
      </c>
      <c r="F88" s="5">
        <v>122.78</v>
      </c>
      <c r="G88" s="5">
        <v>122.78</v>
      </c>
      <c r="H88" s="30">
        <f t="shared" si="12"/>
        <v>100</v>
      </c>
      <c r="I88" s="30">
        <f t="shared" si="13"/>
        <v>100</v>
      </c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</row>
    <row r="89" spans="1:24" s="11" customFormat="1" ht="39.75" customHeight="1" x14ac:dyDescent="0.25">
      <c r="A89" s="104" t="s">
        <v>501</v>
      </c>
      <c r="B89" s="103" t="s">
        <v>385</v>
      </c>
      <c r="C89" s="86" t="s">
        <v>384</v>
      </c>
      <c r="D89" s="87" t="s">
        <v>82</v>
      </c>
      <c r="E89" s="87">
        <v>650</v>
      </c>
      <c r="F89" s="10">
        <v>650</v>
      </c>
      <c r="G89" s="10">
        <v>957</v>
      </c>
      <c r="H89" s="30">
        <f t="shared" si="12"/>
        <v>147.23076923076923</v>
      </c>
      <c r="I89" s="30">
        <f t="shared" si="13"/>
        <v>147.23076923076923</v>
      </c>
    </row>
    <row r="90" spans="1:24" s="11" customFormat="1" ht="63" x14ac:dyDescent="0.25">
      <c r="A90" s="105"/>
      <c r="B90" s="103"/>
      <c r="C90" s="86" t="s">
        <v>518</v>
      </c>
      <c r="D90" s="87" t="s">
        <v>278</v>
      </c>
      <c r="E90" s="5">
        <v>28759.4</v>
      </c>
      <c r="F90" s="5">
        <v>28759.4</v>
      </c>
      <c r="G90" s="5">
        <v>28759.4</v>
      </c>
      <c r="H90" s="30">
        <f t="shared" si="12"/>
        <v>100</v>
      </c>
      <c r="I90" s="30">
        <f t="shared" si="13"/>
        <v>100</v>
      </c>
    </row>
    <row r="91" spans="1:24" s="11" customFormat="1" x14ac:dyDescent="0.25">
      <c r="A91" s="7"/>
      <c r="B91" s="96" t="s">
        <v>9</v>
      </c>
      <c r="C91" s="97"/>
      <c r="D91" s="90" t="s">
        <v>278</v>
      </c>
      <c r="E91" s="4">
        <f>E64+E66+E68+E70+E72+E74+E76+E78+E80+E82+E84+E86+E88+E90</f>
        <v>51912.97</v>
      </c>
      <c r="F91" s="4">
        <f>F64+F66+F68+F70+F72+F74+F76+F78+F80+F82+F84+F86+F88+F90</f>
        <v>52894.052090000005</v>
      </c>
      <c r="G91" s="4">
        <f>G64+G66+G68+G70+G72+G74+G76+G78+G80+G82+G84+G86+G88+G90</f>
        <v>52894.052090000005</v>
      </c>
      <c r="H91" s="4">
        <f t="shared" si="12"/>
        <v>101.88985929720454</v>
      </c>
      <c r="I91" s="4">
        <f t="shared" si="13"/>
        <v>100</v>
      </c>
    </row>
    <row r="92" spans="1:24" s="11" customFormat="1" ht="30" customHeight="1" x14ac:dyDescent="0.25">
      <c r="A92" s="6" t="s">
        <v>24</v>
      </c>
      <c r="B92" s="112" t="s">
        <v>357</v>
      </c>
      <c r="C92" s="113"/>
      <c r="D92" s="113"/>
      <c r="E92" s="113"/>
      <c r="F92" s="113"/>
      <c r="G92" s="113"/>
      <c r="H92" s="113"/>
      <c r="I92" s="113"/>
    </row>
    <row r="93" spans="1:24" s="11" customFormat="1" ht="30" customHeight="1" x14ac:dyDescent="0.25">
      <c r="A93" s="95" t="s">
        <v>25</v>
      </c>
      <c r="B93" s="93" t="s">
        <v>564</v>
      </c>
      <c r="C93" s="23" t="s">
        <v>494</v>
      </c>
      <c r="D93" s="27" t="s">
        <v>138</v>
      </c>
      <c r="E93" s="27">
        <v>150</v>
      </c>
      <c r="F93" s="10">
        <v>26</v>
      </c>
      <c r="G93" s="10">
        <v>26</v>
      </c>
      <c r="H93" s="5">
        <f>G93/E93*100</f>
        <v>17.333333333333336</v>
      </c>
      <c r="I93" s="5">
        <f>G93/F93*100</f>
        <v>100</v>
      </c>
    </row>
    <row r="94" spans="1:24" s="11" customFormat="1" ht="69" customHeight="1" x14ac:dyDescent="0.25">
      <c r="A94" s="95"/>
      <c r="B94" s="94"/>
      <c r="C94" s="28" t="s">
        <v>518</v>
      </c>
      <c r="D94" s="27" t="s">
        <v>278</v>
      </c>
      <c r="E94" s="5">
        <v>1216.0999999999999</v>
      </c>
      <c r="F94" s="3">
        <v>1504.7</v>
      </c>
      <c r="G94" s="3">
        <v>1504.7</v>
      </c>
      <c r="H94" s="5">
        <f t="shared" ref="H94:H122" si="16">G94/E94*100</f>
        <v>123.731601019653</v>
      </c>
      <c r="I94" s="5">
        <f t="shared" ref="I94:I122" si="17">G94/F94*100</f>
        <v>100</v>
      </c>
    </row>
    <row r="95" spans="1:24" s="11" customFormat="1" ht="36" customHeight="1" x14ac:dyDescent="0.25">
      <c r="A95" s="92" t="s">
        <v>26</v>
      </c>
      <c r="B95" s="93" t="s">
        <v>565</v>
      </c>
      <c r="C95" s="23" t="s">
        <v>494</v>
      </c>
      <c r="D95" s="31" t="s">
        <v>138</v>
      </c>
      <c r="E95" s="31">
        <v>10</v>
      </c>
      <c r="F95" s="10" t="s">
        <v>303</v>
      </c>
      <c r="G95" s="10" t="s">
        <v>303</v>
      </c>
      <c r="H95" s="5" t="s">
        <v>303</v>
      </c>
      <c r="I95" s="5" t="s">
        <v>303</v>
      </c>
    </row>
    <row r="96" spans="1:24" s="11" customFormat="1" ht="69" customHeight="1" x14ac:dyDescent="0.25">
      <c r="A96" s="92"/>
      <c r="B96" s="94"/>
      <c r="C96" s="28" t="s">
        <v>518</v>
      </c>
      <c r="D96" s="27" t="s">
        <v>278</v>
      </c>
      <c r="E96" s="5">
        <v>584.29999999999995</v>
      </c>
      <c r="F96" s="3">
        <v>0</v>
      </c>
      <c r="G96" s="3">
        <v>0</v>
      </c>
      <c r="H96" s="5" t="s">
        <v>303</v>
      </c>
      <c r="I96" s="5" t="s">
        <v>303</v>
      </c>
    </row>
    <row r="97" spans="1:9" s="11" customFormat="1" ht="40.5" customHeight="1" x14ac:dyDescent="0.25">
      <c r="A97" s="92" t="s">
        <v>358</v>
      </c>
      <c r="B97" s="93" t="s">
        <v>566</v>
      </c>
      <c r="C97" s="23" t="s">
        <v>494</v>
      </c>
      <c r="D97" s="31" t="s">
        <v>138</v>
      </c>
      <c r="E97" s="31">
        <v>50</v>
      </c>
      <c r="F97" s="10">
        <v>20</v>
      </c>
      <c r="G97" s="10">
        <v>20</v>
      </c>
      <c r="H97" s="5">
        <f t="shared" si="16"/>
        <v>40</v>
      </c>
      <c r="I97" s="5">
        <f t="shared" si="17"/>
        <v>100</v>
      </c>
    </row>
    <row r="98" spans="1:9" s="11" customFormat="1" ht="69" customHeight="1" x14ac:dyDescent="0.25">
      <c r="A98" s="92"/>
      <c r="B98" s="94"/>
      <c r="C98" s="28" t="s">
        <v>518</v>
      </c>
      <c r="D98" s="27" t="s">
        <v>278</v>
      </c>
      <c r="E98" s="3">
        <v>1220.9000000000001</v>
      </c>
      <c r="F98" s="3">
        <v>1510</v>
      </c>
      <c r="G98" s="3">
        <v>1510</v>
      </c>
      <c r="H98" s="5">
        <f t="shared" si="16"/>
        <v>123.67925301007452</v>
      </c>
      <c r="I98" s="5">
        <f t="shared" si="17"/>
        <v>100</v>
      </c>
    </row>
    <row r="99" spans="1:9" s="11" customFormat="1" ht="35.25" customHeight="1" x14ac:dyDescent="0.25">
      <c r="A99" s="92" t="s">
        <v>359</v>
      </c>
      <c r="B99" s="93" t="s">
        <v>451</v>
      </c>
      <c r="C99" s="23" t="s">
        <v>494</v>
      </c>
      <c r="D99" s="27" t="s">
        <v>138</v>
      </c>
      <c r="E99" s="10">
        <v>90</v>
      </c>
      <c r="F99" s="10">
        <v>85</v>
      </c>
      <c r="G99" s="10">
        <v>87</v>
      </c>
      <c r="H99" s="5">
        <f t="shared" si="16"/>
        <v>96.666666666666671</v>
      </c>
      <c r="I99" s="5">
        <f t="shared" si="17"/>
        <v>102.35294117647058</v>
      </c>
    </row>
    <row r="100" spans="1:9" s="11" customFormat="1" ht="75.75" customHeight="1" x14ac:dyDescent="0.25">
      <c r="A100" s="92"/>
      <c r="B100" s="94"/>
      <c r="C100" s="28" t="s">
        <v>518</v>
      </c>
      <c r="D100" s="27" t="s">
        <v>278</v>
      </c>
      <c r="E100" s="3">
        <v>1216.7</v>
      </c>
      <c r="F100" s="3">
        <v>1505.7</v>
      </c>
      <c r="G100" s="3">
        <v>1505.7</v>
      </c>
      <c r="H100" s="5">
        <f t="shared" si="16"/>
        <v>123.75277389660558</v>
      </c>
      <c r="I100" s="5">
        <f t="shared" si="17"/>
        <v>100</v>
      </c>
    </row>
    <row r="101" spans="1:9" s="11" customFormat="1" ht="32.25" customHeight="1" x14ac:dyDescent="0.25">
      <c r="A101" s="92" t="s">
        <v>446</v>
      </c>
      <c r="B101" s="93" t="s">
        <v>567</v>
      </c>
      <c r="C101" s="28" t="s">
        <v>494</v>
      </c>
      <c r="D101" s="27" t="s">
        <v>138</v>
      </c>
      <c r="E101" s="27">
        <v>30</v>
      </c>
      <c r="F101" s="10">
        <v>68</v>
      </c>
      <c r="G101" s="10">
        <v>71</v>
      </c>
      <c r="H101" s="5">
        <f t="shared" si="16"/>
        <v>236.66666666666666</v>
      </c>
      <c r="I101" s="5">
        <f t="shared" si="17"/>
        <v>104.41176470588236</v>
      </c>
    </row>
    <row r="102" spans="1:9" s="11" customFormat="1" ht="63" x14ac:dyDescent="0.25">
      <c r="A102" s="92"/>
      <c r="B102" s="94"/>
      <c r="C102" s="28" t="s">
        <v>518</v>
      </c>
      <c r="D102" s="27" t="s">
        <v>278</v>
      </c>
      <c r="E102" s="3">
        <v>1219.7</v>
      </c>
      <c r="F102" s="3">
        <v>1514.3</v>
      </c>
      <c r="G102" s="3">
        <v>1514.3</v>
      </c>
      <c r="H102" s="5">
        <f t="shared" si="16"/>
        <v>124.15348036402393</v>
      </c>
      <c r="I102" s="5">
        <f t="shared" si="17"/>
        <v>100</v>
      </c>
    </row>
    <row r="103" spans="1:9" s="11" customFormat="1" ht="42.75" customHeight="1" x14ac:dyDescent="0.25">
      <c r="A103" s="95" t="s">
        <v>447</v>
      </c>
      <c r="B103" s="93" t="s">
        <v>454</v>
      </c>
      <c r="C103" s="23" t="s">
        <v>495</v>
      </c>
      <c r="D103" s="10" t="s">
        <v>226</v>
      </c>
      <c r="E103" s="10">
        <v>50</v>
      </c>
      <c r="F103" s="10" t="s">
        <v>303</v>
      </c>
      <c r="G103" s="10" t="s">
        <v>303</v>
      </c>
      <c r="H103" s="5" t="s">
        <v>303</v>
      </c>
      <c r="I103" s="5" t="s">
        <v>303</v>
      </c>
    </row>
    <row r="104" spans="1:9" s="11" customFormat="1" ht="84" customHeight="1" x14ac:dyDescent="0.25">
      <c r="A104" s="95"/>
      <c r="B104" s="94"/>
      <c r="C104" s="28" t="s">
        <v>518</v>
      </c>
      <c r="D104" s="27" t="s">
        <v>278</v>
      </c>
      <c r="E104" s="3">
        <v>1219.8</v>
      </c>
      <c r="F104" s="3">
        <v>0</v>
      </c>
      <c r="G104" s="3">
        <v>0</v>
      </c>
      <c r="H104" s="5" t="s">
        <v>303</v>
      </c>
      <c r="I104" s="5" t="s">
        <v>303</v>
      </c>
    </row>
    <row r="105" spans="1:9" s="2" customFormat="1" ht="39.75" customHeight="1" x14ac:dyDescent="0.25">
      <c r="A105" s="95" t="s">
        <v>448</v>
      </c>
      <c r="B105" s="93" t="s">
        <v>568</v>
      </c>
      <c r="C105" s="23" t="s">
        <v>7</v>
      </c>
      <c r="D105" s="10" t="s">
        <v>226</v>
      </c>
      <c r="E105" s="10">
        <v>4000</v>
      </c>
      <c r="F105" s="10">
        <v>1262</v>
      </c>
      <c r="G105" s="10">
        <v>1272</v>
      </c>
      <c r="H105" s="5">
        <f t="shared" si="16"/>
        <v>31.8</v>
      </c>
      <c r="I105" s="5">
        <f t="shared" si="17"/>
        <v>100.79239302694137</v>
      </c>
    </row>
    <row r="106" spans="1:9" s="2" customFormat="1" ht="78.75" customHeight="1" x14ac:dyDescent="0.25">
      <c r="A106" s="95"/>
      <c r="B106" s="94"/>
      <c r="C106" s="28" t="s">
        <v>518</v>
      </c>
      <c r="D106" s="27" t="s">
        <v>278</v>
      </c>
      <c r="E106" s="3">
        <v>3489.6</v>
      </c>
      <c r="F106" s="3">
        <v>3526.1</v>
      </c>
      <c r="G106" s="3">
        <v>3526</v>
      </c>
      <c r="H106" s="5">
        <f t="shared" si="16"/>
        <v>101.04309949564421</v>
      </c>
      <c r="I106" s="5">
        <f t="shared" si="17"/>
        <v>99.997164005558545</v>
      </c>
    </row>
    <row r="107" spans="1:9" s="2" customFormat="1" ht="37.5" customHeight="1" x14ac:dyDescent="0.25">
      <c r="A107" s="95" t="s">
        <v>449</v>
      </c>
      <c r="B107" s="93" t="s">
        <v>569</v>
      </c>
      <c r="C107" s="23" t="s">
        <v>7</v>
      </c>
      <c r="D107" s="10" t="s">
        <v>226</v>
      </c>
      <c r="E107" s="10" t="s">
        <v>303</v>
      </c>
      <c r="F107" s="10">
        <v>1125</v>
      </c>
      <c r="G107" s="10">
        <v>1105</v>
      </c>
      <c r="H107" s="5" t="s">
        <v>303</v>
      </c>
      <c r="I107" s="5">
        <f t="shared" si="17"/>
        <v>98.222222222222229</v>
      </c>
    </row>
    <row r="108" spans="1:9" s="2" customFormat="1" ht="78.75" customHeight="1" x14ac:dyDescent="0.25">
      <c r="A108" s="95"/>
      <c r="B108" s="94"/>
      <c r="C108" s="28" t="s">
        <v>518</v>
      </c>
      <c r="D108" s="27" t="s">
        <v>278</v>
      </c>
      <c r="E108" s="3">
        <v>0</v>
      </c>
      <c r="F108" s="3">
        <v>809.2</v>
      </c>
      <c r="G108" s="3">
        <v>809.2</v>
      </c>
      <c r="H108" s="5" t="s">
        <v>303</v>
      </c>
      <c r="I108" s="5">
        <f t="shared" si="17"/>
        <v>100</v>
      </c>
    </row>
    <row r="109" spans="1:9" s="11" customFormat="1" ht="54" customHeight="1" x14ac:dyDescent="0.25">
      <c r="A109" s="92" t="s">
        <v>450</v>
      </c>
      <c r="B109" s="93" t="s">
        <v>570</v>
      </c>
      <c r="C109" s="28" t="s">
        <v>493</v>
      </c>
      <c r="D109" s="10" t="s">
        <v>226</v>
      </c>
      <c r="E109" s="10">
        <v>2933755</v>
      </c>
      <c r="F109" s="10">
        <v>2928753</v>
      </c>
      <c r="G109" s="10">
        <v>2928753</v>
      </c>
      <c r="H109" s="5">
        <f t="shared" si="16"/>
        <v>99.829501781846133</v>
      </c>
      <c r="I109" s="5">
        <f t="shared" si="17"/>
        <v>100</v>
      </c>
    </row>
    <row r="110" spans="1:9" s="11" customFormat="1" ht="118.5" customHeight="1" x14ac:dyDescent="0.25">
      <c r="A110" s="92"/>
      <c r="B110" s="94"/>
      <c r="C110" s="28" t="s">
        <v>518</v>
      </c>
      <c r="D110" s="27" t="s">
        <v>278</v>
      </c>
      <c r="E110" s="3">
        <v>19990.5</v>
      </c>
      <c r="F110" s="3">
        <v>13043.6</v>
      </c>
      <c r="G110" s="3">
        <v>13043.6</v>
      </c>
      <c r="H110" s="5">
        <f t="shared" si="16"/>
        <v>65.24899327180411</v>
      </c>
      <c r="I110" s="5">
        <f t="shared" si="17"/>
        <v>100</v>
      </c>
    </row>
    <row r="111" spans="1:9" s="11" customFormat="1" ht="33.75" customHeight="1" x14ac:dyDescent="0.25">
      <c r="A111" s="92" t="s">
        <v>452</v>
      </c>
      <c r="B111" s="93" t="s">
        <v>572</v>
      </c>
      <c r="C111" s="28" t="s">
        <v>491</v>
      </c>
      <c r="D111" s="31" t="s">
        <v>82</v>
      </c>
      <c r="E111" s="32">
        <v>4</v>
      </c>
      <c r="F111" s="32">
        <v>4</v>
      </c>
      <c r="G111" s="33">
        <v>4</v>
      </c>
      <c r="H111" s="5">
        <f t="shared" si="16"/>
        <v>100</v>
      </c>
      <c r="I111" s="5">
        <f t="shared" si="17"/>
        <v>100</v>
      </c>
    </row>
    <row r="112" spans="1:9" s="11" customFormat="1" ht="78.75" customHeight="1" x14ac:dyDescent="0.25">
      <c r="A112" s="92"/>
      <c r="B112" s="94"/>
      <c r="C112" s="28" t="s">
        <v>518</v>
      </c>
      <c r="D112" s="27" t="s">
        <v>278</v>
      </c>
      <c r="E112" s="34">
        <v>319.7</v>
      </c>
      <c r="F112" s="34">
        <v>568.70000000000005</v>
      </c>
      <c r="G112" s="35">
        <v>568.70000000000005</v>
      </c>
      <c r="H112" s="5">
        <f t="shared" si="16"/>
        <v>177.88551767281828</v>
      </c>
      <c r="I112" s="5">
        <f t="shared" si="17"/>
        <v>100</v>
      </c>
    </row>
    <row r="113" spans="1:9" s="11" customFormat="1" ht="50.25" customHeight="1" x14ac:dyDescent="0.25">
      <c r="A113" s="92" t="s">
        <v>453</v>
      </c>
      <c r="B113" s="93" t="s">
        <v>573</v>
      </c>
      <c r="C113" s="28" t="s">
        <v>492</v>
      </c>
      <c r="D113" s="31" t="s">
        <v>82</v>
      </c>
      <c r="E113" s="10">
        <v>116638</v>
      </c>
      <c r="F113" s="10">
        <v>115802</v>
      </c>
      <c r="G113" s="10">
        <v>115802</v>
      </c>
      <c r="H113" s="5">
        <f t="shared" si="16"/>
        <v>99.28325245631784</v>
      </c>
      <c r="I113" s="5">
        <f t="shared" si="17"/>
        <v>100</v>
      </c>
    </row>
    <row r="114" spans="1:9" s="11" customFormat="1" ht="78.75" customHeight="1" x14ac:dyDescent="0.25">
      <c r="A114" s="92"/>
      <c r="B114" s="94"/>
      <c r="C114" s="28" t="s">
        <v>518</v>
      </c>
      <c r="D114" s="27" t="s">
        <v>278</v>
      </c>
      <c r="E114" s="34">
        <v>1514.8</v>
      </c>
      <c r="F114" s="34">
        <v>1409.1</v>
      </c>
      <c r="G114" s="34">
        <v>1409.1</v>
      </c>
      <c r="H114" s="5">
        <f t="shared" si="16"/>
        <v>93.022181146025872</v>
      </c>
      <c r="I114" s="5">
        <f t="shared" si="17"/>
        <v>100</v>
      </c>
    </row>
    <row r="115" spans="1:9" s="11" customFormat="1" ht="57" customHeight="1" x14ac:dyDescent="0.25">
      <c r="A115" s="92" t="s">
        <v>455</v>
      </c>
      <c r="B115" s="93" t="s">
        <v>574</v>
      </c>
      <c r="C115" s="28" t="s">
        <v>492</v>
      </c>
      <c r="D115" s="31" t="s">
        <v>82</v>
      </c>
      <c r="E115" s="32">
        <v>256000</v>
      </c>
      <c r="F115" s="32">
        <v>3305335</v>
      </c>
      <c r="G115" s="32">
        <v>3327116</v>
      </c>
      <c r="H115" s="5">
        <f t="shared" si="16"/>
        <v>1299.6546874999999</v>
      </c>
      <c r="I115" s="5">
        <f t="shared" si="17"/>
        <v>100.65896497631859</v>
      </c>
    </row>
    <row r="116" spans="1:9" s="11" customFormat="1" ht="78.75" customHeight="1" x14ac:dyDescent="0.25">
      <c r="A116" s="92"/>
      <c r="B116" s="94"/>
      <c r="C116" s="28" t="s">
        <v>518</v>
      </c>
      <c r="D116" s="27" t="s">
        <v>278</v>
      </c>
      <c r="E116" s="34">
        <v>2176.5</v>
      </c>
      <c r="F116" s="34">
        <v>9084.9</v>
      </c>
      <c r="G116" s="35">
        <v>9085</v>
      </c>
      <c r="H116" s="5">
        <f t="shared" si="16"/>
        <v>417.41327819894326</v>
      </c>
      <c r="I116" s="5">
        <f t="shared" si="17"/>
        <v>100.00110072758093</v>
      </c>
    </row>
    <row r="117" spans="1:9" s="11" customFormat="1" ht="45.75" customHeight="1" x14ac:dyDescent="0.25">
      <c r="A117" s="92" t="s">
        <v>456</v>
      </c>
      <c r="B117" s="93" t="s">
        <v>575</v>
      </c>
      <c r="C117" s="36" t="s">
        <v>7</v>
      </c>
      <c r="D117" s="31" t="s">
        <v>82</v>
      </c>
      <c r="E117" s="32" t="s">
        <v>303</v>
      </c>
      <c r="F117" s="32">
        <v>17763</v>
      </c>
      <c r="G117" s="32">
        <v>17763</v>
      </c>
      <c r="H117" s="5" t="s">
        <v>303</v>
      </c>
      <c r="I117" s="5">
        <f t="shared" si="17"/>
        <v>100</v>
      </c>
    </row>
    <row r="118" spans="1:9" s="11" customFormat="1" ht="78.75" customHeight="1" x14ac:dyDescent="0.25">
      <c r="A118" s="92"/>
      <c r="B118" s="94"/>
      <c r="C118" s="28" t="s">
        <v>518</v>
      </c>
      <c r="D118" s="27" t="s">
        <v>278</v>
      </c>
      <c r="E118" s="34">
        <v>0</v>
      </c>
      <c r="F118" s="34">
        <v>5933</v>
      </c>
      <c r="G118" s="34">
        <f>F118</f>
        <v>5933</v>
      </c>
      <c r="H118" s="5" t="s">
        <v>303</v>
      </c>
      <c r="I118" s="5">
        <f t="shared" si="17"/>
        <v>100</v>
      </c>
    </row>
    <row r="119" spans="1:9" s="2" customFormat="1" ht="47.25" x14ac:dyDescent="0.25">
      <c r="A119" s="92" t="s">
        <v>571</v>
      </c>
      <c r="B119" s="93" t="s">
        <v>489</v>
      </c>
      <c r="C119" s="28" t="s">
        <v>490</v>
      </c>
      <c r="D119" s="27" t="s">
        <v>138</v>
      </c>
      <c r="E119" s="27">
        <v>10</v>
      </c>
      <c r="F119" s="10">
        <v>10</v>
      </c>
      <c r="G119" s="10">
        <v>10</v>
      </c>
      <c r="H119" s="5">
        <f t="shared" si="16"/>
        <v>100</v>
      </c>
      <c r="I119" s="5">
        <f t="shared" si="17"/>
        <v>100</v>
      </c>
    </row>
    <row r="120" spans="1:9" s="2" customFormat="1" ht="172.5" customHeight="1" x14ac:dyDescent="0.25">
      <c r="A120" s="92"/>
      <c r="B120" s="94"/>
      <c r="C120" s="28" t="s">
        <v>518</v>
      </c>
      <c r="D120" s="27" t="s">
        <v>278</v>
      </c>
      <c r="E120" s="27">
        <v>197.9</v>
      </c>
      <c r="F120" s="3">
        <v>196.1</v>
      </c>
      <c r="G120" s="3">
        <v>196.1</v>
      </c>
      <c r="H120" s="5">
        <f t="shared" si="16"/>
        <v>99.090449722081857</v>
      </c>
      <c r="I120" s="5">
        <f t="shared" si="17"/>
        <v>100</v>
      </c>
    </row>
    <row r="121" spans="1:9" s="11" customFormat="1" ht="25.5" customHeight="1" x14ac:dyDescent="0.25">
      <c r="A121" s="87"/>
      <c r="B121" s="107" t="s">
        <v>320</v>
      </c>
      <c r="C121" s="108"/>
      <c r="D121" s="27" t="s">
        <v>278</v>
      </c>
      <c r="E121" s="27">
        <v>58.4</v>
      </c>
      <c r="F121" s="3">
        <v>58.4</v>
      </c>
      <c r="G121" s="3">
        <v>58.4</v>
      </c>
      <c r="H121" s="5">
        <f t="shared" si="16"/>
        <v>100</v>
      </c>
      <c r="I121" s="5">
        <f t="shared" si="17"/>
        <v>100</v>
      </c>
    </row>
    <row r="122" spans="1:9" s="11" customFormat="1" x14ac:dyDescent="0.25">
      <c r="A122" s="7"/>
      <c r="B122" s="96" t="s">
        <v>9</v>
      </c>
      <c r="C122" s="97"/>
      <c r="D122" s="22" t="s">
        <v>278</v>
      </c>
      <c r="E122" s="26">
        <f>E94+E96+E98+E100+E102+E104+E106+E108+E110+E112+E114+E116+E118+E120+E121</f>
        <v>34424.9</v>
      </c>
      <c r="F122" s="26">
        <f t="shared" ref="F122:G122" si="18">F94+F96+F98+F100+F102+F104+F106+F108+F110+F112+F114+F116+F118+F120+F121</f>
        <v>40663.799999999996</v>
      </c>
      <c r="G122" s="26">
        <f t="shared" si="18"/>
        <v>40663.800000000003</v>
      </c>
      <c r="H122" s="26">
        <f t="shared" si="16"/>
        <v>118.12321894907465</v>
      </c>
      <c r="I122" s="26">
        <f t="shared" si="17"/>
        <v>100.00000000000003</v>
      </c>
    </row>
    <row r="123" spans="1:9" s="11" customFormat="1" ht="30.75" customHeight="1" x14ac:dyDescent="0.25">
      <c r="A123" s="6" t="s">
        <v>27</v>
      </c>
      <c r="B123" s="112" t="s">
        <v>19</v>
      </c>
      <c r="C123" s="113"/>
      <c r="D123" s="113"/>
      <c r="E123" s="113"/>
      <c r="F123" s="113"/>
      <c r="G123" s="113"/>
      <c r="H123" s="113"/>
      <c r="I123" s="113"/>
    </row>
    <row r="124" spans="1:9" s="11" customFormat="1" ht="31.5" x14ac:dyDescent="0.25">
      <c r="A124" s="104" t="s">
        <v>28</v>
      </c>
      <c r="B124" s="119" t="s">
        <v>399</v>
      </c>
      <c r="C124" s="36" t="s">
        <v>496</v>
      </c>
      <c r="D124" s="37" t="s">
        <v>174</v>
      </c>
      <c r="E124" s="32">
        <v>671229</v>
      </c>
      <c r="F124" s="32">
        <v>671229</v>
      </c>
      <c r="G124" s="32">
        <v>671229</v>
      </c>
      <c r="H124" s="61">
        <f t="shared" ref="H124:H175" si="19">G124/E124*100</f>
        <v>100</v>
      </c>
      <c r="I124" s="61">
        <f t="shared" ref="I124:I175" si="20">G124/F124*100</f>
        <v>100</v>
      </c>
    </row>
    <row r="125" spans="1:9" s="11" customFormat="1" ht="63" x14ac:dyDescent="0.25">
      <c r="A125" s="105"/>
      <c r="B125" s="119"/>
      <c r="C125" s="38" t="s">
        <v>518</v>
      </c>
      <c r="D125" s="37" t="s">
        <v>278</v>
      </c>
      <c r="E125" s="35">
        <v>7631.9</v>
      </c>
      <c r="F125" s="35">
        <v>7631.9</v>
      </c>
      <c r="G125" s="35">
        <v>7631.9</v>
      </c>
      <c r="H125" s="61">
        <f t="shared" si="19"/>
        <v>100</v>
      </c>
      <c r="I125" s="61">
        <f t="shared" si="20"/>
        <v>100</v>
      </c>
    </row>
    <row r="126" spans="1:9" s="11" customFormat="1" ht="85.5" customHeight="1" x14ac:dyDescent="0.25">
      <c r="A126" s="104" t="s">
        <v>29</v>
      </c>
      <c r="B126" s="119" t="s">
        <v>399</v>
      </c>
      <c r="C126" s="23" t="s">
        <v>173</v>
      </c>
      <c r="D126" s="47" t="s">
        <v>174</v>
      </c>
      <c r="E126" s="62">
        <v>52954</v>
      </c>
      <c r="F126" s="62">
        <v>52954</v>
      </c>
      <c r="G126" s="62">
        <v>52954</v>
      </c>
      <c r="H126" s="61">
        <f t="shared" si="19"/>
        <v>100</v>
      </c>
      <c r="I126" s="61">
        <f t="shared" si="20"/>
        <v>100</v>
      </c>
    </row>
    <row r="127" spans="1:9" s="11" customFormat="1" ht="63" x14ac:dyDescent="0.25">
      <c r="A127" s="105"/>
      <c r="B127" s="119"/>
      <c r="C127" s="38" t="s">
        <v>518</v>
      </c>
      <c r="D127" s="47" t="s">
        <v>278</v>
      </c>
      <c r="E127" s="3">
        <v>144</v>
      </c>
      <c r="F127" s="3">
        <v>144</v>
      </c>
      <c r="G127" s="3">
        <v>144</v>
      </c>
      <c r="H127" s="61">
        <f t="shared" si="19"/>
        <v>100</v>
      </c>
      <c r="I127" s="61">
        <f t="shared" si="20"/>
        <v>100</v>
      </c>
    </row>
    <row r="128" spans="1:9" s="2" customFormat="1" ht="31.5" x14ac:dyDescent="0.25">
      <c r="A128" s="104" t="s">
        <v>154</v>
      </c>
      <c r="B128" s="119" t="s">
        <v>399</v>
      </c>
      <c r="C128" s="36" t="s">
        <v>171</v>
      </c>
      <c r="D128" s="37" t="s">
        <v>170</v>
      </c>
      <c r="E128" s="35">
        <v>2850.8</v>
      </c>
      <c r="F128" s="35">
        <v>2850.8</v>
      </c>
      <c r="G128" s="35">
        <v>2850.8</v>
      </c>
      <c r="H128" s="61">
        <f t="shared" si="19"/>
        <v>100</v>
      </c>
      <c r="I128" s="61">
        <f t="shared" si="20"/>
        <v>100</v>
      </c>
    </row>
    <row r="129" spans="1:9" s="2" customFormat="1" ht="63" x14ac:dyDescent="0.25">
      <c r="A129" s="105"/>
      <c r="B129" s="119"/>
      <c r="C129" s="38" t="s">
        <v>518</v>
      </c>
      <c r="D129" s="37" t="s">
        <v>278</v>
      </c>
      <c r="E129" s="35">
        <v>2342</v>
      </c>
      <c r="F129" s="35">
        <v>2342</v>
      </c>
      <c r="G129" s="35">
        <v>2342</v>
      </c>
      <c r="H129" s="61">
        <f t="shared" si="19"/>
        <v>100</v>
      </c>
      <c r="I129" s="61">
        <f t="shared" si="20"/>
        <v>100</v>
      </c>
    </row>
    <row r="130" spans="1:9" s="11" customFormat="1" ht="47.25" x14ac:dyDescent="0.25">
      <c r="A130" s="95" t="s">
        <v>155</v>
      </c>
      <c r="B130" s="119" t="s">
        <v>399</v>
      </c>
      <c r="C130" s="36" t="s">
        <v>172</v>
      </c>
      <c r="D130" s="37" t="s">
        <v>170</v>
      </c>
      <c r="E130" s="35">
        <v>19626.599999999999</v>
      </c>
      <c r="F130" s="35">
        <v>19626.599999999999</v>
      </c>
      <c r="G130" s="35">
        <v>19626.599999999999</v>
      </c>
      <c r="H130" s="61">
        <f t="shared" si="19"/>
        <v>100</v>
      </c>
      <c r="I130" s="61">
        <f t="shared" si="20"/>
        <v>100</v>
      </c>
    </row>
    <row r="131" spans="1:9" s="11" customFormat="1" ht="63" x14ac:dyDescent="0.25">
      <c r="A131" s="95"/>
      <c r="B131" s="119"/>
      <c r="C131" s="38" t="s">
        <v>518</v>
      </c>
      <c r="D131" s="37" t="s">
        <v>278</v>
      </c>
      <c r="E131" s="35">
        <v>11103.3</v>
      </c>
      <c r="F131" s="35">
        <v>11103.3</v>
      </c>
      <c r="G131" s="35">
        <v>11103.3</v>
      </c>
      <c r="H131" s="61">
        <f t="shared" si="19"/>
        <v>100</v>
      </c>
      <c r="I131" s="61">
        <f t="shared" si="20"/>
        <v>100</v>
      </c>
    </row>
    <row r="132" spans="1:9" s="11" customFormat="1" ht="56.25" customHeight="1" x14ac:dyDescent="0.25">
      <c r="A132" s="95" t="s">
        <v>156</v>
      </c>
      <c r="B132" s="119" t="s">
        <v>399</v>
      </c>
      <c r="C132" s="36" t="s">
        <v>400</v>
      </c>
      <c r="D132" s="37" t="s">
        <v>138</v>
      </c>
      <c r="E132" s="63">
        <v>71</v>
      </c>
      <c r="F132" s="63">
        <v>71</v>
      </c>
      <c r="G132" s="63">
        <v>71</v>
      </c>
      <c r="H132" s="61">
        <f t="shared" si="19"/>
        <v>100</v>
      </c>
      <c r="I132" s="61">
        <f t="shared" si="20"/>
        <v>100</v>
      </c>
    </row>
    <row r="133" spans="1:9" s="11" customFormat="1" ht="63" x14ac:dyDescent="0.25">
      <c r="A133" s="95"/>
      <c r="B133" s="119"/>
      <c r="C133" s="38" t="s">
        <v>518</v>
      </c>
      <c r="D133" s="37" t="s">
        <v>278</v>
      </c>
      <c r="E133" s="37">
        <v>397.6</v>
      </c>
      <c r="F133" s="64">
        <v>397.6</v>
      </c>
      <c r="G133" s="64">
        <v>397.6</v>
      </c>
      <c r="H133" s="61">
        <f t="shared" si="19"/>
        <v>100</v>
      </c>
      <c r="I133" s="61">
        <f t="shared" si="20"/>
        <v>100</v>
      </c>
    </row>
    <row r="134" spans="1:9" s="2" customFormat="1" ht="63" x14ac:dyDescent="0.25">
      <c r="A134" s="95" t="s">
        <v>157</v>
      </c>
      <c r="B134" s="119" t="s">
        <v>399</v>
      </c>
      <c r="C134" s="36" t="s">
        <v>401</v>
      </c>
      <c r="D134" s="37" t="s">
        <v>138</v>
      </c>
      <c r="E134" s="63">
        <v>268</v>
      </c>
      <c r="F134" s="63">
        <v>268</v>
      </c>
      <c r="G134" s="63">
        <v>268</v>
      </c>
      <c r="H134" s="61">
        <f t="shared" si="19"/>
        <v>100</v>
      </c>
      <c r="I134" s="61">
        <f t="shared" si="20"/>
        <v>100</v>
      </c>
    </row>
    <row r="135" spans="1:9" s="2" customFormat="1" ht="63" x14ac:dyDescent="0.25">
      <c r="A135" s="95"/>
      <c r="B135" s="119"/>
      <c r="C135" s="38" t="s">
        <v>518</v>
      </c>
      <c r="D135" s="37" t="s">
        <v>278</v>
      </c>
      <c r="E135" s="34">
        <v>1117</v>
      </c>
      <c r="F135" s="65">
        <v>1117</v>
      </c>
      <c r="G135" s="65">
        <v>1117</v>
      </c>
      <c r="H135" s="61">
        <f t="shared" si="19"/>
        <v>100</v>
      </c>
      <c r="I135" s="61">
        <f t="shared" si="20"/>
        <v>100</v>
      </c>
    </row>
    <row r="136" spans="1:9" s="11" customFormat="1" ht="31.5" x14ac:dyDescent="0.25">
      <c r="A136" s="95" t="s">
        <v>158</v>
      </c>
      <c r="B136" s="119" t="s">
        <v>399</v>
      </c>
      <c r="C136" s="36" t="s">
        <v>472</v>
      </c>
      <c r="D136" s="37" t="s">
        <v>138</v>
      </c>
      <c r="E136" s="37">
        <v>135</v>
      </c>
      <c r="F136" s="33">
        <v>135</v>
      </c>
      <c r="G136" s="32">
        <v>135</v>
      </c>
      <c r="H136" s="61">
        <f t="shared" si="19"/>
        <v>100</v>
      </c>
      <c r="I136" s="61">
        <f t="shared" si="20"/>
        <v>100</v>
      </c>
    </row>
    <row r="137" spans="1:9" s="11" customFormat="1" ht="63" x14ac:dyDescent="0.25">
      <c r="A137" s="95"/>
      <c r="B137" s="119"/>
      <c r="C137" s="38" t="s">
        <v>518</v>
      </c>
      <c r="D137" s="37" t="s">
        <v>278</v>
      </c>
      <c r="E137" s="35">
        <v>677.7</v>
      </c>
      <c r="F137" s="35">
        <v>677.7</v>
      </c>
      <c r="G137" s="64">
        <v>677.7</v>
      </c>
      <c r="H137" s="61">
        <f t="shared" si="19"/>
        <v>100</v>
      </c>
      <c r="I137" s="61">
        <f t="shared" si="20"/>
        <v>100</v>
      </c>
    </row>
    <row r="138" spans="1:9" s="11" customFormat="1" ht="63" x14ac:dyDescent="0.25">
      <c r="A138" s="95" t="s">
        <v>159</v>
      </c>
      <c r="B138" s="119" t="s">
        <v>399</v>
      </c>
      <c r="C138" s="36" t="s">
        <v>402</v>
      </c>
      <c r="D138" s="37" t="s">
        <v>138</v>
      </c>
      <c r="E138" s="37">
        <v>131</v>
      </c>
      <c r="F138" s="32">
        <v>131</v>
      </c>
      <c r="G138" s="32">
        <v>131</v>
      </c>
      <c r="H138" s="61">
        <f t="shared" si="19"/>
        <v>100</v>
      </c>
      <c r="I138" s="61">
        <f t="shared" si="20"/>
        <v>100</v>
      </c>
    </row>
    <row r="139" spans="1:9" s="11" customFormat="1" ht="63" x14ac:dyDescent="0.25">
      <c r="A139" s="95"/>
      <c r="B139" s="119"/>
      <c r="C139" s="38" t="s">
        <v>518</v>
      </c>
      <c r="D139" s="37" t="s">
        <v>278</v>
      </c>
      <c r="E139" s="64">
        <v>311.3</v>
      </c>
      <c r="F139" s="64">
        <v>311.3</v>
      </c>
      <c r="G139" s="64">
        <v>311.3</v>
      </c>
      <c r="H139" s="61">
        <f t="shared" si="19"/>
        <v>100</v>
      </c>
      <c r="I139" s="61">
        <f t="shared" si="20"/>
        <v>100</v>
      </c>
    </row>
    <row r="140" spans="1:9" s="11" customFormat="1" ht="47.25" x14ac:dyDescent="0.25">
      <c r="A140" s="95" t="s">
        <v>160</v>
      </c>
      <c r="B140" s="119" t="s">
        <v>399</v>
      </c>
      <c r="C140" s="38" t="s">
        <v>403</v>
      </c>
      <c r="D140" s="37" t="s">
        <v>170</v>
      </c>
      <c r="E140" s="37">
        <v>279.5</v>
      </c>
      <c r="F140" s="35">
        <v>279.5</v>
      </c>
      <c r="G140" s="35">
        <v>279.5</v>
      </c>
      <c r="H140" s="61">
        <f t="shared" si="19"/>
        <v>100</v>
      </c>
      <c r="I140" s="61">
        <f t="shared" si="20"/>
        <v>100</v>
      </c>
    </row>
    <row r="141" spans="1:9" s="11" customFormat="1" ht="63" x14ac:dyDescent="0.25">
      <c r="A141" s="95"/>
      <c r="B141" s="119"/>
      <c r="C141" s="38" t="s">
        <v>518</v>
      </c>
      <c r="D141" s="37" t="s">
        <v>283</v>
      </c>
      <c r="E141" s="35">
        <v>1459</v>
      </c>
      <c r="F141" s="35">
        <v>1459</v>
      </c>
      <c r="G141" s="35">
        <v>1459</v>
      </c>
      <c r="H141" s="61">
        <f t="shared" si="19"/>
        <v>100</v>
      </c>
      <c r="I141" s="61">
        <f t="shared" si="20"/>
        <v>100</v>
      </c>
    </row>
    <row r="142" spans="1:9" s="11" customFormat="1" x14ac:dyDescent="0.25">
      <c r="A142" s="95" t="s">
        <v>161</v>
      </c>
      <c r="B142" s="119" t="s">
        <v>399</v>
      </c>
      <c r="C142" s="38" t="s">
        <v>471</v>
      </c>
      <c r="D142" s="37" t="s">
        <v>170</v>
      </c>
      <c r="E142" s="37">
        <v>41.8</v>
      </c>
      <c r="F142" s="33">
        <v>41.8</v>
      </c>
      <c r="G142" s="35">
        <v>41.8</v>
      </c>
      <c r="H142" s="61">
        <f t="shared" si="19"/>
        <v>100</v>
      </c>
      <c r="I142" s="61">
        <f t="shared" si="20"/>
        <v>100</v>
      </c>
    </row>
    <row r="143" spans="1:9" s="11" customFormat="1" ht="63" x14ac:dyDescent="0.25">
      <c r="A143" s="95"/>
      <c r="B143" s="119"/>
      <c r="C143" s="38" t="s">
        <v>518</v>
      </c>
      <c r="D143" s="37" t="s">
        <v>283</v>
      </c>
      <c r="E143" s="35">
        <v>1637.7</v>
      </c>
      <c r="F143" s="35">
        <v>1637.7</v>
      </c>
      <c r="G143" s="35">
        <v>1637.7</v>
      </c>
      <c r="H143" s="61">
        <f t="shared" si="19"/>
        <v>100</v>
      </c>
      <c r="I143" s="61">
        <f t="shared" si="20"/>
        <v>100</v>
      </c>
    </row>
    <row r="144" spans="1:9" s="11" customFormat="1" ht="15.75" customHeight="1" x14ac:dyDescent="0.25">
      <c r="A144" s="104" t="s">
        <v>162</v>
      </c>
      <c r="B144" s="119" t="s">
        <v>399</v>
      </c>
      <c r="C144" s="66" t="s">
        <v>191</v>
      </c>
      <c r="D144" s="37" t="s">
        <v>174</v>
      </c>
      <c r="E144" s="35">
        <v>1573.5</v>
      </c>
      <c r="F144" s="35">
        <v>5328.75</v>
      </c>
      <c r="G144" s="35">
        <v>5328.75</v>
      </c>
      <c r="H144" s="61">
        <f t="shared" si="19"/>
        <v>338.6558627264061</v>
      </c>
      <c r="I144" s="61">
        <f t="shared" si="20"/>
        <v>100</v>
      </c>
    </row>
    <row r="145" spans="1:9" s="11" customFormat="1" ht="63" x14ac:dyDescent="0.25">
      <c r="A145" s="105"/>
      <c r="B145" s="119"/>
      <c r="C145" s="38" t="s">
        <v>518</v>
      </c>
      <c r="D145" s="37" t="s">
        <v>278</v>
      </c>
      <c r="E145" s="35">
        <v>799.8</v>
      </c>
      <c r="F145" s="35">
        <v>861.1</v>
      </c>
      <c r="G145" s="35">
        <v>861.1</v>
      </c>
      <c r="H145" s="61">
        <f t="shared" si="19"/>
        <v>107.66441610402602</v>
      </c>
      <c r="I145" s="61">
        <f t="shared" si="20"/>
        <v>100</v>
      </c>
    </row>
    <row r="146" spans="1:9" s="11" customFormat="1" x14ac:dyDescent="0.25">
      <c r="A146" s="104" t="s">
        <v>163</v>
      </c>
      <c r="B146" s="119" t="s">
        <v>399</v>
      </c>
      <c r="C146" s="67" t="s">
        <v>404</v>
      </c>
      <c r="D146" s="37" t="s">
        <v>170</v>
      </c>
      <c r="E146" s="37">
        <v>111.8</v>
      </c>
      <c r="F146" s="64">
        <v>111.8</v>
      </c>
      <c r="G146" s="64">
        <v>111.8</v>
      </c>
      <c r="H146" s="61">
        <f t="shared" si="19"/>
        <v>100</v>
      </c>
      <c r="I146" s="61">
        <f t="shared" si="20"/>
        <v>100</v>
      </c>
    </row>
    <row r="147" spans="1:9" s="11" customFormat="1" ht="63" x14ac:dyDescent="0.25">
      <c r="A147" s="105"/>
      <c r="B147" s="119"/>
      <c r="C147" s="38" t="s">
        <v>518</v>
      </c>
      <c r="D147" s="37" t="s">
        <v>283</v>
      </c>
      <c r="E147" s="35">
        <v>2180.1</v>
      </c>
      <c r="F147" s="35">
        <v>2180.1</v>
      </c>
      <c r="G147" s="35">
        <v>2180.1</v>
      </c>
      <c r="H147" s="61">
        <f t="shared" si="19"/>
        <v>100</v>
      </c>
      <c r="I147" s="61">
        <f t="shared" si="20"/>
        <v>100</v>
      </c>
    </row>
    <row r="148" spans="1:9" s="11" customFormat="1" ht="31.5" x14ac:dyDescent="0.25">
      <c r="A148" s="104" t="s">
        <v>164</v>
      </c>
      <c r="B148" s="119" t="s">
        <v>405</v>
      </c>
      <c r="C148" s="66" t="s">
        <v>406</v>
      </c>
      <c r="D148" s="37" t="s">
        <v>174</v>
      </c>
      <c r="E148" s="35">
        <v>200</v>
      </c>
      <c r="F148" s="35">
        <v>200</v>
      </c>
      <c r="G148" s="35">
        <v>200</v>
      </c>
      <c r="H148" s="61">
        <f t="shared" si="19"/>
        <v>100</v>
      </c>
      <c r="I148" s="61">
        <f t="shared" si="20"/>
        <v>100</v>
      </c>
    </row>
    <row r="149" spans="1:9" s="11" customFormat="1" ht="63" x14ac:dyDescent="0.25">
      <c r="A149" s="105"/>
      <c r="B149" s="119"/>
      <c r="C149" s="38" t="s">
        <v>518</v>
      </c>
      <c r="D149" s="37" t="s">
        <v>278</v>
      </c>
      <c r="E149" s="35">
        <v>18</v>
      </c>
      <c r="F149" s="35">
        <v>18</v>
      </c>
      <c r="G149" s="35">
        <v>18</v>
      </c>
      <c r="H149" s="61">
        <f t="shared" si="19"/>
        <v>100</v>
      </c>
      <c r="I149" s="61">
        <f t="shared" si="20"/>
        <v>100</v>
      </c>
    </row>
    <row r="150" spans="1:9" s="11" customFormat="1" ht="31.5" x14ac:dyDescent="0.25">
      <c r="A150" s="104" t="s">
        <v>165</v>
      </c>
      <c r="B150" s="119" t="s">
        <v>405</v>
      </c>
      <c r="C150" s="66" t="s">
        <v>407</v>
      </c>
      <c r="D150" s="37" t="s">
        <v>174</v>
      </c>
      <c r="E150" s="35">
        <v>876</v>
      </c>
      <c r="F150" s="35">
        <v>876</v>
      </c>
      <c r="G150" s="35">
        <v>876</v>
      </c>
      <c r="H150" s="61">
        <f t="shared" si="19"/>
        <v>100</v>
      </c>
      <c r="I150" s="61">
        <f t="shared" si="20"/>
        <v>100</v>
      </c>
    </row>
    <row r="151" spans="1:9" s="11" customFormat="1" ht="63" x14ac:dyDescent="0.25">
      <c r="A151" s="105"/>
      <c r="B151" s="119"/>
      <c r="C151" s="38" t="s">
        <v>518</v>
      </c>
      <c r="D151" s="37" t="s">
        <v>278</v>
      </c>
      <c r="E151" s="35">
        <v>2365.1999999999998</v>
      </c>
      <c r="F151" s="35">
        <v>2365.1999999999998</v>
      </c>
      <c r="G151" s="35">
        <v>2365.1999999999998</v>
      </c>
      <c r="H151" s="61">
        <f t="shared" si="19"/>
        <v>100</v>
      </c>
      <c r="I151" s="61">
        <f t="shared" si="20"/>
        <v>100</v>
      </c>
    </row>
    <row r="152" spans="1:9" s="11" customFormat="1" x14ac:dyDescent="0.25">
      <c r="A152" s="95" t="s">
        <v>166</v>
      </c>
      <c r="B152" s="119" t="s">
        <v>405</v>
      </c>
      <c r="C152" s="38" t="s">
        <v>589</v>
      </c>
      <c r="D152" s="37" t="s">
        <v>305</v>
      </c>
      <c r="E152" s="70">
        <v>46</v>
      </c>
      <c r="F152" s="70">
        <v>46</v>
      </c>
      <c r="G152" s="70">
        <v>46</v>
      </c>
      <c r="H152" s="61">
        <f t="shared" si="19"/>
        <v>100</v>
      </c>
      <c r="I152" s="61">
        <f t="shared" si="20"/>
        <v>100</v>
      </c>
    </row>
    <row r="153" spans="1:9" s="11" customFormat="1" ht="63" x14ac:dyDescent="0.25">
      <c r="A153" s="95"/>
      <c r="B153" s="119"/>
      <c r="C153" s="38" t="s">
        <v>518</v>
      </c>
      <c r="D153" s="37" t="s">
        <v>278</v>
      </c>
      <c r="E153" s="70">
        <v>208.75</v>
      </c>
      <c r="F153" s="70">
        <v>208.75</v>
      </c>
      <c r="G153" s="70">
        <v>208.75</v>
      </c>
      <c r="H153" s="61">
        <f t="shared" si="19"/>
        <v>100</v>
      </c>
      <c r="I153" s="61">
        <f t="shared" si="20"/>
        <v>100</v>
      </c>
    </row>
    <row r="154" spans="1:9" s="11" customFormat="1" ht="31.5" x14ac:dyDescent="0.25">
      <c r="A154" s="95" t="s">
        <v>167</v>
      </c>
      <c r="B154" s="119" t="s">
        <v>405</v>
      </c>
      <c r="C154" s="66" t="s">
        <v>588</v>
      </c>
      <c r="D154" s="37" t="s">
        <v>174</v>
      </c>
      <c r="E154" s="34">
        <v>2043</v>
      </c>
      <c r="F154" s="35">
        <v>2043</v>
      </c>
      <c r="G154" s="35">
        <v>2043</v>
      </c>
      <c r="H154" s="61">
        <f t="shared" si="19"/>
        <v>100</v>
      </c>
      <c r="I154" s="61">
        <f t="shared" si="20"/>
        <v>100</v>
      </c>
    </row>
    <row r="155" spans="1:9" s="11" customFormat="1" ht="63" x14ac:dyDescent="0.25">
      <c r="A155" s="95"/>
      <c r="B155" s="119"/>
      <c r="C155" s="38" t="s">
        <v>518</v>
      </c>
      <c r="D155" s="37" t="s">
        <v>278</v>
      </c>
      <c r="E155" s="34">
        <v>1714.1</v>
      </c>
      <c r="F155" s="35">
        <v>1714.1</v>
      </c>
      <c r="G155" s="35">
        <v>1714.1</v>
      </c>
      <c r="H155" s="61">
        <f t="shared" si="19"/>
        <v>100</v>
      </c>
      <c r="I155" s="61">
        <f t="shared" si="20"/>
        <v>100</v>
      </c>
    </row>
    <row r="156" spans="1:9" s="11" customFormat="1" x14ac:dyDescent="0.25">
      <c r="A156" s="95" t="s">
        <v>168</v>
      </c>
      <c r="B156" s="119" t="s">
        <v>405</v>
      </c>
      <c r="C156" s="66" t="s">
        <v>473</v>
      </c>
      <c r="D156" s="37" t="s">
        <v>174</v>
      </c>
      <c r="E156" s="35">
        <v>17</v>
      </c>
      <c r="F156" s="35">
        <v>17</v>
      </c>
      <c r="G156" s="35">
        <v>17</v>
      </c>
      <c r="H156" s="61">
        <f t="shared" si="19"/>
        <v>100</v>
      </c>
      <c r="I156" s="61">
        <f t="shared" si="20"/>
        <v>100</v>
      </c>
    </row>
    <row r="157" spans="1:9" s="11" customFormat="1" ht="63" x14ac:dyDescent="0.25">
      <c r="A157" s="95"/>
      <c r="B157" s="119"/>
      <c r="C157" s="38" t="s">
        <v>518</v>
      </c>
      <c r="D157" s="37" t="s">
        <v>278</v>
      </c>
      <c r="E157" s="35">
        <v>555.95000000000005</v>
      </c>
      <c r="F157" s="35">
        <v>555.95000000000005</v>
      </c>
      <c r="G157" s="35">
        <v>555.95000000000005</v>
      </c>
      <c r="H157" s="61">
        <f t="shared" si="19"/>
        <v>100</v>
      </c>
      <c r="I157" s="61">
        <f t="shared" si="20"/>
        <v>100</v>
      </c>
    </row>
    <row r="158" spans="1:9" s="11" customFormat="1" x14ac:dyDescent="0.25">
      <c r="A158" s="95" t="s">
        <v>169</v>
      </c>
      <c r="B158" s="119" t="s">
        <v>408</v>
      </c>
      <c r="C158" s="66" t="s">
        <v>179</v>
      </c>
      <c r="D158" s="31" t="s">
        <v>174</v>
      </c>
      <c r="E158" s="35">
        <v>644.6</v>
      </c>
      <c r="F158" s="35">
        <v>644.6</v>
      </c>
      <c r="G158" s="35">
        <v>644.6</v>
      </c>
      <c r="H158" s="61">
        <f t="shared" si="19"/>
        <v>100</v>
      </c>
      <c r="I158" s="61">
        <f t="shared" si="20"/>
        <v>100</v>
      </c>
    </row>
    <row r="159" spans="1:9" s="11" customFormat="1" ht="63" x14ac:dyDescent="0.25">
      <c r="A159" s="95"/>
      <c r="B159" s="119"/>
      <c r="C159" s="38" t="s">
        <v>518</v>
      </c>
      <c r="D159" s="37" t="s">
        <v>278</v>
      </c>
      <c r="E159" s="35">
        <v>9863.4</v>
      </c>
      <c r="F159" s="35">
        <v>9863.4</v>
      </c>
      <c r="G159" s="35">
        <v>9863.4</v>
      </c>
      <c r="H159" s="61">
        <f t="shared" si="19"/>
        <v>100</v>
      </c>
      <c r="I159" s="61">
        <f t="shared" si="20"/>
        <v>100</v>
      </c>
    </row>
    <row r="160" spans="1:9" s="11" customFormat="1" ht="31.5" customHeight="1" x14ac:dyDescent="0.25">
      <c r="A160" s="95" t="s">
        <v>175</v>
      </c>
      <c r="B160" s="119" t="s">
        <v>408</v>
      </c>
      <c r="C160" s="66" t="s">
        <v>409</v>
      </c>
      <c r="D160" s="31" t="s">
        <v>174</v>
      </c>
      <c r="E160" s="35">
        <v>210</v>
      </c>
      <c r="F160" s="35">
        <v>210</v>
      </c>
      <c r="G160" s="35">
        <v>210</v>
      </c>
      <c r="H160" s="61">
        <f t="shared" si="19"/>
        <v>100</v>
      </c>
      <c r="I160" s="61">
        <f t="shared" si="20"/>
        <v>100</v>
      </c>
    </row>
    <row r="161" spans="1:9" s="11" customFormat="1" ht="63" x14ac:dyDescent="0.25">
      <c r="A161" s="95"/>
      <c r="B161" s="119"/>
      <c r="C161" s="38" t="s">
        <v>518</v>
      </c>
      <c r="D161" s="37" t="s">
        <v>278</v>
      </c>
      <c r="E161" s="35">
        <v>800.4</v>
      </c>
      <c r="F161" s="35">
        <v>800.4</v>
      </c>
      <c r="G161" s="35">
        <v>800.4</v>
      </c>
      <c r="H161" s="61">
        <f t="shared" si="19"/>
        <v>100</v>
      </c>
      <c r="I161" s="61">
        <f t="shared" si="20"/>
        <v>100</v>
      </c>
    </row>
    <row r="162" spans="1:9" s="11" customFormat="1" x14ac:dyDescent="0.25">
      <c r="A162" s="95" t="s">
        <v>176</v>
      </c>
      <c r="B162" s="119" t="s">
        <v>408</v>
      </c>
      <c r="C162" s="36" t="s">
        <v>410</v>
      </c>
      <c r="D162" s="37" t="s">
        <v>174</v>
      </c>
      <c r="E162" s="35">
        <v>50</v>
      </c>
      <c r="F162" s="35">
        <v>50</v>
      </c>
      <c r="G162" s="35">
        <v>50</v>
      </c>
      <c r="H162" s="61">
        <f t="shared" si="19"/>
        <v>100</v>
      </c>
      <c r="I162" s="61">
        <f t="shared" si="20"/>
        <v>100</v>
      </c>
    </row>
    <row r="163" spans="1:9" s="11" customFormat="1" ht="63" x14ac:dyDescent="0.25">
      <c r="A163" s="95"/>
      <c r="B163" s="119"/>
      <c r="C163" s="38" t="s">
        <v>518</v>
      </c>
      <c r="D163" s="37" t="s">
        <v>278</v>
      </c>
      <c r="E163" s="35">
        <v>610</v>
      </c>
      <c r="F163" s="35">
        <v>610</v>
      </c>
      <c r="G163" s="35">
        <v>610</v>
      </c>
      <c r="H163" s="61">
        <f t="shared" si="19"/>
        <v>100</v>
      </c>
      <c r="I163" s="61">
        <f t="shared" si="20"/>
        <v>100</v>
      </c>
    </row>
    <row r="164" spans="1:9" s="11" customFormat="1" x14ac:dyDescent="0.25">
      <c r="A164" s="95" t="s">
        <v>177</v>
      </c>
      <c r="B164" s="119" t="s">
        <v>408</v>
      </c>
      <c r="C164" s="36" t="s">
        <v>180</v>
      </c>
      <c r="D164" s="37" t="s">
        <v>190</v>
      </c>
      <c r="E164" s="37">
        <v>22.9</v>
      </c>
      <c r="F164" s="35">
        <v>22.9</v>
      </c>
      <c r="G164" s="35">
        <v>22.9</v>
      </c>
      <c r="H164" s="61">
        <f t="shared" si="19"/>
        <v>100</v>
      </c>
      <c r="I164" s="61">
        <f t="shared" si="20"/>
        <v>100</v>
      </c>
    </row>
    <row r="165" spans="1:9" s="11" customFormat="1" ht="63" x14ac:dyDescent="0.25">
      <c r="A165" s="95"/>
      <c r="B165" s="119"/>
      <c r="C165" s="38" t="s">
        <v>518</v>
      </c>
      <c r="D165" s="37" t="s">
        <v>278</v>
      </c>
      <c r="E165" s="35">
        <v>1115.4000000000001</v>
      </c>
      <c r="F165" s="35">
        <v>1115.4000000000001</v>
      </c>
      <c r="G165" s="35">
        <v>1115.4000000000001</v>
      </c>
      <c r="H165" s="61">
        <f t="shared" si="19"/>
        <v>100</v>
      </c>
      <c r="I165" s="61">
        <f t="shared" si="20"/>
        <v>100</v>
      </c>
    </row>
    <row r="166" spans="1:9" s="11" customFormat="1" ht="29.25" customHeight="1" x14ac:dyDescent="0.25">
      <c r="A166" s="104" t="s">
        <v>178</v>
      </c>
      <c r="B166" s="119" t="s">
        <v>408</v>
      </c>
      <c r="C166" s="38" t="s">
        <v>525</v>
      </c>
      <c r="D166" s="37" t="s">
        <v>174</v>
      </c>
      <c r="E166" s="35">
        <v>95.4</v>
      </c>
      <c r="F166" s="35">
        <v>95.4</v>
      </c>
      <c r="G166" s="35">
        <v>95.4</v>
      </c>
      <c r="H166" s="61">
        <f t="shared" si="19"/>
        <v>100</v>
      </c>
      <c r="I166" s="61">
        <f t="shared" si="20"/>
        <v>100</v>
      </c>
    </row>
    <row r="167" spans="1:9" s="11" customFormat="1" ht="72.75" customHeight="1" x14ac:dyDescent="0.25">
      <c r="A167" s="105"/>
      <c r="B167" s="119"/>
      <c r="C167" s="38" t="s">
        <v>518</v>
      </c>
      <c r="D167" s="37" t="s">
        <v>526</v>
      </c>
      <c r="E167" s="35">
        <v>1668.9</v>
      </c>
      <c r="F167" s="35">
        <v>1668.9</v>
      </c>
      <c r="G167" s="35">
        <v>1668.9</v>
      </c>
      <c r="H167" s="61">
        <f t="shared" si="19"/>
        <v>100</v>
      </c>
      <c r="I167" s="61">
        <f t="shared" si="20"/>
        <v>100</v>
      </c>
    </row>
    <row r="168" spans="1:9" s="11" customFormat="1" ht="35.25" customHeight="1" x14ac:dyDescent="0.25">
      <c r="A168" s="104" t="s">
        <v>183</v>
      </c>
      <c r="B168" s="119" t="s">
        <v>408</v>
      </c>
      <c r="C168" s="36" t="s">
        <v>181</v>
      </c>
      <c r="D168" s="37" t="s">
        <v>174</v>
      </c>
      <c r="E168" s="35">
        <v>740</v>
      </c>
      <c r="F168" s="35">
        <v>740</v>
      </c>
      <c r="G168" s="35">
        <v>740</v>
      </c>
      <c r="H168" s="61">
        <f t="shared" si="19"/>
        <v>100</v>
      </c>
      <c r="I168" s="61">
        <f t="shared" si="20"/>
        <v>100</v>
      </c>
    </row>
    <row r="169" spans="1:9" s="11" customFormat="1" ht="63" x14ac:dyDescent="0.25">
      <c r="A169" s="105"/>
      <c r="B169" s="119"/>
      <c r="C169" s="38" t="s">
        <v>518</v>
      </c>
      <c r="D169" s="37" t="s">
        <v>278</v>
      </c>
      <c r="E169" s="35">
        <v>1659.98</v>
      </c>
      <c r="F169" s="35">
        <v>1659.98</v>
      </c>
      <c r="G169" s="35">
        <v>1659.98</v>
      </c>
      <c r="H169" s="61">
        <f t="shared" si="19"/>
        <v>100</v>
      </c>
      <c r="I169" s="61">
        <f t="shared" si="20"/>
        <v>100</v>
      </c>
    </row>
    <row r="170" spans="1:9" s="11" customFormat="1" x14ac:dyDescent="0.25">
      <c r="A170" s="104" t="s">
        <v>184</v>
      </c>
      <c r="B170" s="101" t="s">
        <v>411</v>
      </c>
      <c r="C170" s="68" t="s">
        <v>192</v>
      </c>
      <c r="D170" s="31" t="s">
        <v>174</v>
      </c>
      <c r="E170" s="31">
        <v>585</v>
      </c>
      <c r="F170" s="35">
        <v>585</v>
      </c>
      <c r="G170" s="35">
        <v>585</v>
      </c>
      <c r="H170" s="61">
        <f t="shared" si="19"/>
        <v>100</v>
      </c>
      <c r="I170" s="61">
        <f t="shared" si="20"/>
        <v>100</v>
      </c>
    </row>
    <row r="171" spans="1:9" s="11" customFormat="1" ht="63" x14ac:dyDescent="0.25">
      <c r="A171" s="105"/>
      <c r="B171" s="102"/>
      <c r="C171" s="38" t="s">
        <v>518</v>
      </c>
      <c r="D171" s="37" t="s">
        <v>278</v>
      </c>
      <c r="E171" s="35">
        <v>1111.5</v>
      </c>
      <c r="F171" s="35">
        <v>1111.5</v>
      </c>
      <c r="G171" s="35">
        <v>1111.5</v>
      </c>
      <c r="H171" s="61">
        <f t="shared" si="19"/>
        <v>100</v>
      </c>
      <c r="I171" s="61">
        <f t="shared" si="20"/>
        <v>100</v>
      </c>
    </row>
    <row r="172" spans="1:9" s="11" customFormat="1" x14ac:dyDescent="0.25">
      <c r="A172" s="120" t="s">
        <v>185</v>
      </c>
      <c r="B172" s="101" t="s">
        <v>412</v>
      </c>
      <c r="C172" s="66" t="s">
        <v>189</v>
      </c>
      <c r="D172" s="37" t="s">
        <v>190</v>
      </c>
      <c r="E172" s="37">
        <v>98.4</v>
      </c>
      <c r="F172" s="35">
        <v>98.4</v>
      </c>
      <c r="G172" s="35">
        <v>98.4</v>
      </c>
      <c r="H172" s="61">
        <f t="shared" si="19"/>
        <v>100</v>
      </c>
      <c r="I172" s="61">
        <f t="shared" si="20"/>
        <v>100</v>
      </c>
    </row>
    <row r="173" spans="1:9" s="11" customFormat="1" ht="63" x14ac:dyDescent="0.25">
      <c r="A173" s="121"/>
      <c r="B173" s="102"/>
      <c r="C173" s="38" t="s">
        <v>518</v>
      </c>
      <c r="D173" s="37" t="s">
        <v>278</v>
      </c>
      <c r="E173" s="37">
        <v>77.2</v>
      </c>
      <c r="F173" s="35">
        <v>77.2</v>
      </c>
      <c r="G173" s="35">
        <v>77.2</v>
      </c>
      <c r="H173" s="61">
        <f t="shared" si="19"/>
        <v>100</v>
      </c>
      <c r="I173" s="61">
        <f t="shared" si="20"/>
        <v>100</v>
      </c>
    </row>
    <row r="174" spans="1:9" s="11" customFormat="1" x14ac:dyDescent="0.25">
      <c r="A174" s="104" t="s">
        <v>186</v>
      </c>
      <c r="B174" s="117" t="s">
        <v>412</v>
      </c>
      <c r="C174" s="48" t="s">
        <v>587</v>
      </c>
      <c r="D174" s="37" t="s">
        <v>190</v>
      </c>
      <c r="E174" s="62">
        <v>19.5</v>
      </c>
      <c r="F174" s="62">
        <v>19.5</v>
      </c>
      <c r="G174" s="62">
        <v>19.5</v>
      </c>
      <c r="H174" s="61">
        <f t="shared" si="19"/>
        <v>100</v>
      </c>
      <c r="I174" s="61">
        <f t="shared" si="20"/>
        <v>100</v>
      </c>
    </row>
    <row r="175" spans="1:9" s="11" customFormat="1" ht="63" x14ac:dyDescent="0.25">
      <c r="A175" s="105"/>
      <c r="B175" s="118"/>
      <c r="C175" s="48" t="s">
        <v>518</v>
      </c>
      <c r="D175" s="39" t="s">
        <v>278</v>
      </c>
      <c r="E175" s="39">
        <v>172.9</v>
      </c>
      <c r="F175" s="62">
        <v>172.9</v>
      </c>
      <c r="G175" s="62">
        <v>172.9</v>
      </c>
      <c r="H175" s="61">
        <f t="shared" si="19"/>
        <v>100</v>
      </c>
      <c r="I175" s="61">
        <f t="shared" si="20"/>
        <v>100</v>
      </c>
    </row>
    <row r="176" spans="1:9" s="11" customFormat="1" ht="31.5" x14ac:dyDescent="0.25">
      <c r="A176" s="95" t="s">
        <v>187</v>
      </c>
      <c r="B176" s="101" t="s">
        <v>475</v>
      </c>
      <c r="C176" s="38" t="s">
        <v>476</v>
      </c>
      <c r="D176" s="37" t="s">
        <v>82</v>
      </c>
      <c r="E176" s="37">
        <v>25</v>
      </c>
      <c r="F176" s="63">
        <v>25</v>
      </c>
      <c r="G176" s="63">
        <v>25</v>
      </c>
      <c r="H176" s="61">
        <f>G176/E176*100</f>
        <v>100</v>
      </c>
      <c r="I176" s="61">
        <f>G176/F176*100</f>
        <v>100</v>
      </c>
    </row>
    <row r="177" spans="1:9" s="11" customFormat="1" ht="63" x14ac:dyDescent="0.25">
      <c r="A177" s="95"/>
      <c r="B177" s="102"/>
      <c r="C177" s="38" t="s">
        <v>518</v>
      </c>
      <c r="D177" s="37" t="s">
        <v>278</v>
      </c>
      <c r="E177" s="35">
        <v>51399.6</v>
      </c>
      <c r="F177" s="35">
        <v>51399.6</v>
      </c>
      <c r="G177" s="35">
        <v>51399.6</v>
      </c>
      <c r="H177" s="61">
        <f t="shared" ref="H177:H191" si="21">G177/E177*100</f>
        <v>100</v>
      </c>
      <c r="I177" s="61">
        <f t="shared" ref="I177:I191" si="22">G177/F177*100</f>
        <v>100</v>
      </c>
    </row>
    <row r="178" spans="1:9" s="11" customFormat="1" ht="47.25" x14ac:dyDescent="0.25">
      <c r="A178" s="95" t="s">
        <v>188</v>
      </c>
      <c r="B178" s="101" t="s">
        <v>477</v>
      </c>
      <c r="C178" s="38" t="s">
        <v>478</v>
      </c>
      <c r="D178" s="37" t="s">
        <v>174</v>
      </c>
      <c r="E178" s="37">
        <v>0.1</v>
      </c>
      <c r="F178" s="35">
        <v>0.1</v>
      </c>
      <c r="G178" s="35">
        <v>0.1</v>
      </c>
      <c r="H178" s="61">
        <f t="shared" si="21"/>
        <v>100</v>
      </c>
      <c r="I178" s="61">
        <f t="shared" si="22"/>
        <v>100</v>
      </c>
    </row>
    <row r="179" spans="1:9" s="11" customFormat="1" ht="63" x14ac:dyDescent="0.25">
      <c r="A179" s="95"/>
      <c r="B179" s="102"/>
      <c r="C179" s="38" t="s">
        <v>518</v>
      </c>
      <c r="D179" s="37" t="s">
        <v>278</v>
      </c>
      <c r="E179" s="37">
        <v>916.3</v>
      </c>
      <c r="F179" s="35">
        <v>916.3</v>
      </c>
      <c r="G179" s="35">
        <v>916.3</v>
      </c>
      <c r="H179" s="61">
        <f t="shared" si="21"/>
        <v>100</v>
      </c>
      <c r="I179" s="61">
        <f t="shared" si="22"/>
        <v>100</v>
      </c>
    </row>
    <row r="180" spans="1:9" s="11" customFormat="1" ht="31.5" x14ac:dyDescent="0.25">
      <c r="A180" s="95" t="s">
        <v>413</v>
      </c>
      <c r="B180" s="101" t="s">
        <v>419</v>
      </c>
      <c r="C180" s="38" t="s">
        <v>474</v>
      </c>
      <c r="D180" s="37" t="s">
        <v>174</v>
      </c>
      <c r="E180" s="35">
        <v>5</v>
      </c>
      <c r="F180" s="35">
        <v>5</v>
      </c>
      <c r="G180" s="35">
        <v>5</v>
      </c>
      <c r="H180" s="61">
        <f t="shared" si="21"/>
        <v>100</v>
      </c>
      <c r="I180" s="61">
        <f t="shared" si="22"/>
        <v>100</v>
      </c>
    </row>
    <row r="181" spans="1:9" s="11" customFormat="1" ht="63" x14ac:dyDescent="0.25">
      <c r="A181" s="95"/>
      <c r="B181" s="102"/>
      <c r="C181" s="38" t="s">
        <v>518</v>
      </c>
      <c r="D181" s="37" t="s">
        <v>278</v>
      </c>
      <c r="E181" s="35">
        <v>1366.4</v>
      </c>
      <c r="F181" s="35">
        <v>1366.4</v>
      </c>
      <c r="G181" s="35">
        <v>1366.4</v>
      </c>
      <c r="H181" s="61">
        <f t="shared" si="21"/>
        <v>100</v>
      </c>
      <c r="I181" s="61">
        <f t="shared" si="22"/>
        <v>100</v>
      </c>
    </row>
    <row r="182" spans="1:9" s="11" customFormat="1" ht="67.5" customHeight="1" x14ac:dyDescent="0.25">
      <c r="A182" s="95" t="s">
        <v>414</v>
      </c>
      <c r="B182" s="101" t="s">
        <v>479</v>
      </c>
      <c r="C182" s="48" t="s">
        <v>522</v>
      </c>
      <c r="D182" s="37" t="s">
        <v>82</v>
      </c>
      <c r="E182" s="37">
        <v>5</v>
      </c>
      <c r="F182" s="63">
        <v>5</v>
      </c>
      <c r="G182" s="63">
        <v>5</v>
      </c>
      <c r="H182" s="61">
        <f t="shared" si="21"/>
        <v>100</v>
      </c>
      <c r="I182" s="61">
        <f t="shared" si="22"/>
        <v>100</v>
      </c>
    </row>
    <row r="183" spans="1:9" s="11" customFormat="1" ht="71.25" customHeight="1" x14ac:dyDescent="0.25">
      <c r="A183" s="95"/>
      <c r="B183" s="102"/>
      <c r="C183" s="38" t="s">
        <v>518</v>
      </c>
      <c r="D183" s="37" t="s">
        <v>278</v>
      </c>
      <c r="E183" s="35">
        <v>160.30000000000001</v>
      </c>
      <c r="F183" s="35">
        <v>160.30000000000001</v>
      </c>
      <c r="G183" s="35">
        <v>160.30000000000001</v>
      </c>
      <c r="H183" s="61">
        <f t="shared" si="21"/>
        <v>100</v>
      </c>
      <c r="I183" s="61">
        <f t="shared" si="22"/>
        <v>100</v>
      </c>
    </row>
    <row r="184" spans="1:9" s="11" customFormat="1" ht="59.25" customHeight="1" x14ac:dyDescent="0.25">
      <c r="A184" s="95" t="s">
        <v>415</v>
      </c>
      <c r="B184" s="101" t="s">
        <v>479</v>
      </c>
      <c r="C184" s="38" t="s">
        <v>523</v>
      </c>
      <c r="D184" s="37" t="s">
        <v>138</v>
      </c>
      <c r="E184" s="35">
        <v>20</v>
      </c>
      <c r="F184" s="35">
        <v>20</v>
      </c>
      <c r="G184" s="35">
        <v>20</v>
      </c>
      <c r="H184" s="61">
        <f t="shared" si="21"/>
        <v>100</v>
      </c>
      <c r="I184" s="61">
        <f t="shared" si="22"/>
        <v>100</v>
      </c>
    </row>
    <row r="185" spans="1:9" s="11" customFormat="1" ht="67.5" customHeight="1" x14ac:dyDescent="0.25">
      <c r="A185" s="95"/>
      <c r="B185" s="102"/>
      <c r="C185" s="38" t="s">
        <v>518</v>
      </c>
      <c r="D185" s="37" t="s">
        <v>278</v>
      </c>
      <c r="E185" s="35">
        <v>641.29999999999995</v>
      </c>
      <c r="F185" s="35">
        <v>641.29999999999995</v>
      </c>
      <c r="G185" s="35">
        <v>641.29999999999995</v>
      </c>
      <c r="H185" s="61">
        <f t="shared" si="21"/>
        <v>100</v>
      </c>
      <c r="I185" s="61">
        <f t="shared" si="22"/>
        <v>100</v>
      </c>
    </row>
    <row r="186" spans="1:9" s="11" customFormat="1" ht="59.25" customHeight="1" x14ac:dyDescent="0.25">
      <c r="A186" s="132" t="s">
        <v>416</v>
      </c>
      <c r="B186" s="101" t="s">
        <v>479</v>
      </c>
      <c r="C186" s="38" t="s">
        <v>524</v>
      </c>
      <c r="D186" s="37" t="s">
        <v>82</v>
      </c>
      <c r="E186" s="35">
        <v>40</v>
      </c>
      <c r="F186" s="35">
        <v>40</v>
      </c>
      <c r="G186" s="35">
        <v>40</v>
      </c>
      <c r="H186" s="61">
        <f t="shared" si="21"/>
        <v>100</v>
      </c>
      <c r="I186" s="61">
        <f t="shared" si="22"/>
        <v>100</v>
      </c>
    </row>
    <row r="187" spans="1:9" s="11" customFormat="1" ht="59.25" customHeight="1" x14ac:dyDescent="0.25">
      <c r="A187" s="132"/>
      <c r="B187" s="102"/>
      <c r="C187" s="38" t="s">
        <v>518</v>
      </c>
      <c r="D187" s="37" t="s">
        <v>278</v>
      </c>
      <c r="E187" s="35">
        <v>1320.2</v>
      </c>
      <c r="F187" s="35">
        <v>1320.2</v>
      </c>
      <c r="G187" s="35">
        <v>1320.2</v>
      </c>
      <c r="H187" s="61">
        <f t="shared" si="21"/>
        <v>100</v>
      </c>
      <c r="I187" s="61">
        <f t="shared" si="22"/>
        <v>100</v>
      </c>
    </row>
    <row r="188" spans="1:9" s="11" customFormat="1" ht="31.5" x14ac:dyDescent="0.25">
      <c r="A188" s="132" t="s">
        <v>417</v>
      </c>
      <c r="B188" s="117" t="s">
        <v>418</v>
      </c>
      <c r="C188" s="48" t="s">
        <v>182</v>
      </c>
      <c r="D188" s="39" t="s">
        <v>174</v>
      </c>
      <c r="E188" s="62">
        <v>4519.3999999999996</v>
      </c>
      <c r="F188" s="62">
        <v>4519.3999999999996</v>
      </c>
      <c r="G188" s="62">
        <v>4519.3999999999996</v>
      </c>
      <c r="H188" s="69">
        <f t="shared" si="21"/>
        <v>100</v>
      </c>
      <c r="I188" s="69">
        <f t="shared" si="22"/>
        <v>100</v>
      </c>
    </row>
    <row r="189" spans="1:9" s="11" customFormat="1" ht="63" x14ac:dyDescent="0.25">
      <c r="A189" s="132"/>
      <c r="B189" s="118"/>
      <c r="C189" s="48" t="s">
        <v>518</v>
      </c>
      <c r="D189" s="39" t="s">
        <v>278</v>
      </c>
      <c r="E189" s="62">
        <v>1463.1</v>
      </c>
      <c r="F189" s="62">
        <v>1463.1</v>
      </c>
      <c r="G189" s="62">
        <v>1463.1</v>
      </c>
      <c r="H189" s="69">
        <f t="shared" si="21"/>
        <v>100</v>
      </c>
      <c r="I189" s="69">
        <f t="shared" si="22"/>
        <v>100</v>
      </c>
    </row>
    <row r="190" spans="1:9" s="11" customFormat="1" x14ac:dyDescent="0.25">
      <c r="A190" s="89"/>
      <c r="B190" s="136" t="s">
        <v>320</v>
      </c>
      <c r="C190" s="137"/>
      <c r="D190" s="39" t="s">
        <v>278</v>
      </c>
      <c r="E190" s="62">
        <v>3218.3</v>
      </c>
      <c r="F190" s="62">
        <v>31183.4</v>
      </c>
      <c r="G190" s="62">
        <v>31183.4</v>
      </c>
      <c r="H190" s="69">
        <f t="shared" ref="H190" si="23">G190/E190*100</f>
        <v>968.94012366777497</v>
      </c>
      <c r="I190" s="69">
        <f t="shared" ref="I190" si="24">G190/F190*100</f>
        <v>100</v>
      </c>
    </row>
    <row r="191" spans="1:9" s="11" customFormat="1" x14ac:dyDescent="0.25">
      <c r="A191" s="7"/>
      <c r="B191" s="96" t="s">
        <v>9</v>
      </c>
      <c r="C191" s="97"/>
      <c r="D191" s="22" t="s">
        <v>278</v>
      </c>
      <c r="E191" s="4">
        <f>E125+E127+E129+E131+E133+E135+E137+E139+E141+E143+E145+E147+E149+E151+E153+E155+E157+E159+E161+E163+E165+E167+E169+E171+E173+E175+E177+E179+E181+E183+E185+E187+E189+E190</f>
        <v>112228.58</v>
      </c>
      <c r="F191" s="4">
        <f t="shared" ref="F191:G191" si="25">F125+F127+F129+F131+F133+F135+F137+F139+F141+F143+F145+F147+F149+F151+F153+F155+F157+F159+F161+F163+F165+F167+F169+F171+F173+F175+F177+F179+F181+F183+F185+F187+F189+F190</f>
        <v>140254.98000000001</v>
      </c>
      <c r="G191" s="4">
        <f t="shared" si="25"/>
        <v>140254.98000000001</v>
      </c>
      <c r="H191" s="4">
        <f t="shared" si="21"/>
        <v>124.97260501736724</v>
      </c>
      <c r="I191" s="4">
        <f t="shared" si="22"/>
        <v>100</v>
      </c>
    </row>
    <row r="192" spans="1:9" s="11" customFormat="1" ht="28.5" customHeight="1" x14ac:dyDescent="0.25">
      <c r="A192" s="6" t="s">
        <v>30</v>
      </c>
      <c r="B192" s="112" t="s">
        <v>21</v>
      </c>
      <c r="C192" s="113"/>
      <c r="D192" s="113"/>
      <c r="E192" s="113"/>
      <c r="F192" s="113"/>
      <c r="G192" s="113"/>
      <c r="H192" s="113"/>
      <c r="I192" s="113"/>
    </row>
    <row r="193" spans="1:9" s="11" customFormat="1" x14ac:dyDescent="0.25">
      <c r="A193" s="95" t="s">
        <v>32</v>
      </c>
      <c r="B193" s="103" t="s">
        <v>527</v>
      </c>
      <c r="C193" s="144" t="s">
        <v>333</v>
      </c>
      <c r="D193" s="87" t="s">
        <v>137</v>
      </c>
      <c r="E193" s="87">
        <v>246</v>
      </c>
      <c r="F193" s="63">
        <v>246</v>
      </c>
      <c r="G193" s="63">
        <v>246</v>
      </c>
      <c r="H193" s="65">
        <f>G193/E193*100</f>
        <v>100</v>
      </c>
      <c r="I193" s="65">
        <f>G193/F193*100</f>
        <v>100</v>
      </c>
    </row>
    <row r="194" spans="1:9" s="11" customFormat="1" ht="63" x14ac:dyDescent="0.25">
      <c r="A194" s="95"/>
      <c r="B194" s="103"/>
      <c r="C194" s="84" t="s">
        <v>518</v>
      </c>
      <c r="D194" s="87" t="s">
        <v>278</v>
      </c>
      <c r="E194" s="65">
        <v>45651.5</v>
      </c>
      <c r="F194" s="65">
        <v>45651.5</v>
      </c>
      <c r="G194" s="65">
        <v>45651.5</v>
      </c>
      <c r="H194" s="65">
        <f t="shared" ref="H194:H255" si="26">G194/E194*100</f>
        <v>100</v>
      </c>
      <c r="I194" s="65">
        <f t="shared" ref="I194:I255" si="27">G194/F194*100</f>
        <v>100</v>
      </c>
    </row>
    <row r="195" spans="1:9" s="11" customFormat="1" x14ac:dyDescent="0.25">
      <c r="A195" s="95" t="s">
        <v>33</v>
      </c>
      <c r="B195" s="119" t="s">
        <v>74</v>
      </c>
      <c r="C195" s="86" t="s">
        <v>334</v>
      </c>
      <c r="D195" s="87" t="s">
        <v>137</v>
      </c>
      <c r="E195" s="87">
        <v>245</v>
      </c>
      <c r="F195" s="63">
        <v>245</v>
      </c>
      <c r="G195" s="63">
        <v>245</v>
      </c>
      <c r="H195" s="65">
        <f t="shared" si="26"/>
        <v>100</v>
      </c>
      <c r="I195" s="65">
        <f t="shared" si="27"/>
        <v>100</v>
      </c>
    </row>
    <row r="196" spans="1:9" s="11" customFormat="1" ht="63" x14ac:dyDescent="0.25">
      <c r="A196" s="95"/>
      <c r="B196" s="119"/>
      <c r="C196" s="84" t="s">
        <v>518</v>
      </c>
      <c r="D196" s="87" t="s">
        <v>278</v>
      </c>
      <c r="E196" s="65">
        <v>20195.599999999999</v>
      </c>
      <c r="F196" s="65">
        <v>20195.599999999999</v>
      </c>
      <c r="G196" s="65">
        <v>20195.599999999999</v>
      </c>
      <c r="H196" s="65">
        <f t="shared" si="26"/>
        <v>100</v>
      </c>
      <c r="I196" s="65">
        <f t="shared" si="27"/>
        <v>100</v>
      </c>
    </row>
    <row r="197" spans="1:9" s="11" customFormat="1" x14ac:dyDescent="0.25">
      <c r="A197" s="95" t="s">
        <v>56</v>
      </c>
      <c r="B197" s="119" t="s">
        <v>76</v>
      </c>
      <c r="C197" s="86" t="s">
        <v>334</v>
      </c>
      <c r="D197" s="87" t="s">
        <v>137</v>
      </c>
      <c r="E197" s="63">
        <v>1296</v>
      </c>
      <c r="F197" s="63">
        <v>1296</v>
      </c>
      <c r="G197" s="63">
        <v>1296</v>
      </c>
      <c r="H197" s="65">
        <f t="shared" si="26"/>
        <v>100</v>
      </c>
      <c r="I197" s="65">
        <f t="shared" si="27"/>
        <v>100</v>
      </c>
    </row>
    <row r="198" spans="1:9" s="11" customFormat="1" ht="63" x14ac:dyDescent="0.25">
      <c r="A198" s="95"/>
      <c r="B198" s="119"/>
      <c r="C198" s="84" t="s">
        <v>518</v>
      </c>
      <c r="D198" s="87" t="s">
        <v>278</v>
      </c>
      <c r="E198" s="65">
        <v>58634.7</v>
      </c>
      <c r="F198" s="65">
        <v>58634.7</v>
      </c>
      <c r="G198" s="65">
        <v>58634.7</v>
      </c>
      <c r="H198" s="65">
        <f t="shared" si="26"/>
        <v>100</v>
      </c>
      <c r="I198" s="65">
        <f t="shared" si="27"/>
        <v>100</v>
      </c>
    </row>
    <row r="199" spans="1:9" s="11" customFormat="1" ht="31.5" x14ac:dyDescent="0.25">
      <c r="A199" s="95" t="s">
        <v>57</v>
      </c>
      <c r="B199" s="103" t="s">
        <v>335</v>
      </c>
      <c r="C199" s="86" t="s">
        <v>336</v>
      </c>
      <c r="D199" s="87" t="s">
        <v>137</v>
      </c>
      <c r="E199" s="87">
        <v>350</v>
      </c>
      <c r="F199" s="63">
        <v>350</v>
      </c>
      <c r="G199" s="63">
        <v>350</v>
      </c>
      <c r="H199" s="65">
        <f t="shared" si="26"/>
        <v>100</v>
      </c>
      <c r="I199" s="65">
        <f t="shared" si="27"/>
        <v>100</v>
      </c>
    </row>
    <row r="200" spans="1:9" s="11" customFormat="1" ht="63" x14ac:dyDescent="0.25">
      <c r="A200" s="95"/>
      <c r="B200" s="103"/>
      <c r="C200" s="84" t="s">
        <v>518</v>
      </c>
      <c r="D200" s="87" t="s">
        <v>278</v>
      </c>
      <c r="E200" s="65">
        <v>65148.3</v>
      </c>
      <c r="F200" s="65">
        <v>65148.3</v>
      </c>
      <c r="G200" s="65">
        <v>65148.3</v>
      </c>
      <c r="H200" s="65">
        <f t="shared" si="26"/>
        <v>100</v>
      </c>
      <c r="I200" s="65">
        <f t="shared" si="27"/>
        <v>100</v>
      </c>
    </row>
    <row r="201" spans="1:9" s="11" customFormat="1" ht="31.5" customHeight="1" x14ac:dyDescent="0.25">
      <c r="A201" s="95" t="s">
        <v>58</v>
      </c>
      <c r="B201" s="117" t="s">
        <v>514</v>
      </c>
      <c r="C201" s="86" t="s">
        <v>336</v>
      </c>
      <c r="D201" s="87" t="s">
        <v>137</v>
      </c>
      <c r="E201" s="87">
        <v>23</v>
      </c>
      <c r="F201" s="63">
        <v>23</v>
      </c>
      <c r="G201" s="63">
        <v>23</v>
      </c>
      <c r="H201" s="65">
        <f t="shared" ref="H201:H202" si="28">G201/E201*100</f>
        <v>100</v>
      </c>
      <c r="I201" s="65">
        <f t="shared" ref="I201:I202" si="29">G201/F201*100</f>
        <v>100</v>
      </c>
    </row>
    <row r="202" spans="1:9" s="11" customFormat="1" ht="63" x14ac:dyDescent="0.25">
      <c r="A202" s="95"/>
      <c r="B202" s="118"/>
      <c r="C202" s="84" t="s">
        <v>518</v>
      </c>
      <c r="D202" s="87" t="s">
        <v>278</v>
      </c>
      <c r="E202" s="65">
        <v>1786.6</v>
      </c>
      <c r="F202" s="65">
        <v>1786.6</v>
      </c>
      <c r="G202" s="65">
        <v>1786.6</v>
      </c>
      <c r="H202" s="65">
        <f t="shared" si="28"/>
        <v>100</v>
      </c>
      <c r="I202" s="65">
        <f t="shared" si="29"/>
        <v>100</v>
      </c>
    </row>
    <row r="203" spans="1:9" s="11" customFormat="1" ht="31.5" x14ac:dyDescent="0.25">
      <c r="A203" s="95" t="s">
        <v>59</v>
      </c>
      <c r="B203" s="103" t="s">
        <v>337</v>
      </c>
      <c r="C203" s="86" t="s">
        <v>338</v>
      </c>
      <c r="D203" s="87" t="s">
        <v>137</v>
      </c>
      <c r="E203" s="87">
        <v>33</v>
      </c>
      <c r="F203" s="63">
        <v>33</v>
      </c>
      <c r="G203" s="63">
        <v>33</v>
      </c>
      <c r="H203" s="65">
        <f t="shared" si="26"/>
        <v>100</v>
      </c>
      <c r="I203" s="65">
        <f t="shared" si="27"/>
        <v>100</v>
      </c>
    </row>
    <row r="204" spans="1:9" s="11" customFormat="1" ht="63" x14ac:dyDescent="0.25">
      <c r="A204" s="95"/>
      <c r="B204" s="103"/>
      <c r="C204" s="84" t="s">
        <v>518</v>
      </c>
      <c r="D204" s="87" t="s">
        <v>278</v>
      </c>
      <c r="E204" s="87">
        <v>194.7</v>
      </c>
      <c r="F204" s="65">
        <v>194.7</v>
      </c>
      <c r="G204" s="65">
        <v>194.7</v>
      </c>
      <c r="H204" s="65">
        <f t="shared" si="26"/>
        <v>100</v>
      </c>
      <c r="I204" s="65">
        <f t="shared" si="27"/>
        <v>100</v>
      </c>
    </row>
    <row r="205" spans="1:9" s="11" customFormat="1" x14ac:dyDescent="0.25">
      <c r="A205" s="95" t="s">
        <v>60</v>
      </c>
      <c r="B205" s="103" t="s">
        <v>84</v>
      </c>
      <c r="C205" s="86" t="s">
        <v>333</v>
      </c>
      <c r="D205" s="87" t="s">
        <v>137</v>
      </c>
      <c r="E205" s="63">
        <v>6814</v>
      </c>
      <c r="F205" s="63">
        <v>6814</v>
      </c>
      <c r="G205" s="63">
        <v>6814</v>
      </c>
      <c r="H205" s="65">
        <f t="shared" si="26"/>
        <v>100</v>
      </c>
      <c r="I205" s="65">
        <f t="shared" si="27"/>
        <v>100</v>
      </c>
    </row>
    <row r="206" spans="1:9" s="11" customFormat="1" ht="63" x14ac:dyDescent="0.25">
      <c r="A206" s="95"/>
      <c r="B206" s="103"/>
      <c r="C206" s="84" t="s">
        <v>518</v>
      </c>
      <c r="D206" s="87" t="s">
        <v>278</v>
      </c>
      <c r="E206" s="65">
        <v>26894.1</v>
      </c>
      <c r="F206" s="65">
        <v>26894.1</v>
      </c>
      <c r="G206" s="65">
        <v>26894.1</v>
      </c>
      <c r="H206" s="65">
        <f t="shared" si="26"/>
        <v>100</v>
      </c>
      <c r="I206" s="65">
        <f t="shared" si="27"/>
        <v>100</v>
      </c>
    </row>
    <row r="207" spans="1:9" s="11" customFormat="1" x14ac:dyDescent="0.25">
      <c r="A207" s="95" t="s">
        <v>61</v>
      </c>
      <c r="B207" s="103" t="s">
        <v>339</v>
      </c>
      <c r="C207" s="86" t="s">
        <v>333</v>
      </c>
      <c r="D207" s="87" t="s">
        <v>137</v>
      </c>
      <c r="E207" s="63">
        <v>10007</v>
      </c>
      <c r="F207" s="63">
        <v>10007</v>
      </c>
      <c r="G207" s="63">
        <v>10007</v>
      </c>
      <c r="H207" s="65">
        <f t="shared" si="26"/>
        <v>100</v>
      </c>
      <c r="I207" s="65">
        <f t="shared" si="27"/>
        <v>100</v>
      </c>
    </row>
    <row r="208" spans="1:9" s="11" customFormat="1" ht="63" x14ac:dyDescent="0.25">
      <c r="A208" s="95"/>
      <c r="B208" s="103"/>
      <c r="C208" s="84" t="s">
        <v>518</v>
      </c>
      <c r="D208" s="87" t="s">
        <v>278</v>
      </c>
      <c r="E208" s="65">
        <v>58671.4</v>
      </c>
      <c r="F208" s="65">
        <v>58671.4</v>
      </c>
      <c r="G208" s="65">
        <v>58671.4</v>
      </c>
      <c r="H208" s="65">
        <f t="shared" si="26"/>
        <v>100</v>
      </c>
      <c r="I208" s="65">
        <f t="shared" si="27"/>
        <v>100</v>
      </c>
    </row>
    <row r="209" spans="1:9" s="11" customFormat="1" ht="31.5" x14ac:dyDescent="0.25">
      <c r="A209" s="95" t="s">
        <v>62</v>
      </c>
      <c r="B209" s="103" t="s">
        <v>340</v>
      </c>
      <c r="C209" s="86" t="s">
        <v>336</v>
      </c>
      <c r="D209" s="87" t="s">
        <v>137</v>
      </c>
      <c r="E209" s="87">
        <v>590</v>
      </c>
      <c r="F209" s="63">
        <v>590</v>
      </c>
      <c r="G209" s="63">
        <v>590</v>
      </c>
      <c r="H209" s="65">
        <f t="shared" si="26"/>
        <v>100</v>
      </c>
      <c r="I209" s="65">
        <f t="shared" si="27"/>
        <v>100</v>
      </c>
    </row>
    <row r="210" spans="1:9" s="11" customFormat="1" ht="63" x14ac:dyDescent="0.25">
      <c r="A210" s="95"/>
      <c r="B210" s="103"/>
      <c r="C210" s="84" t="s">
        <v>518</v>
      </c>
      <c r="D210" s="87" t="s">
        <v>278</v>
      </c>
      <c r="E210" s="65">
        <v>1972.8</v>
      </c>
      <c r="F210" s="65">
        <v>1972.8</v>
      </c>
      <c r="G210" s="65">
        <v>1972.8</v>
      </c>
      <c r="H210" s="65">
        <f t="shared" si="26"/>
        <v>100</v>
      </c>
      <c r="I210" s="65">
        <f t="shared" si="27"/>
        <v>100</v>
      </c>
    </row>
    <row r="211" spans="1:9" s="11" customFormat="1" ht="31.5" x14ac:dyDescent="0.25">
      <c r="A211" s="95" t="s">
        <v>63</v>
      </c>
      <c r="B211" s="103" t="s">
        <v>341</v>
      </c>
      <c r="C211" s="86" t="s">
        <v>342</v>
      </c>
      <c r="D211" s="87" t="s">
        <v>118</v>
      </c>
      <c r="E211" s="63">
        <v>1462</v>
      </c>
      <c r="F211" s="63">
        <v>1462</v>
      </c>
      <c r="G211" s="63">
        <v>1462</v>
      </c>
      <c r="H211" s="65">
        <f t="shared" si="26"/>
        <v>100</v>
      </c>
      <c r="I211" s="65">
        <f t="shared" si="27"/>
        <v>100</v>
      </c>
    </row>
    <row r="212" spans="1:9" s="11" customFormat="1" ht="63" x14ac:dyDescent="0.25">
      <c r="A212" s="95"/>
      <c r="B212" s="103"/>
      <c r="C212" s="84" t="s">
        <v>518</v>
      </c>
      <c r="D212" s="87" t="s">
        <v>278</v>
      </c>
      <c r="E212" s="65">
        <v>58848</v>
      </c>
      <c r="F212" s="65">
        <v>58848</v>
      </c>
      <c r="G212" s="65">
        <v>58848</v>
      </c>
      <c r="H212" s="65">
        <f t="shared" si="26"/>
        <v>100</v>
      </c>
      <c r="I212" s="65">
        <f t="shared" si="27"/>
        <v>100</v>
      </c>
    </row>
    <row r="213" spans="1:9" s="11" customFormat="1" ht="31.5" x14ac:dyDescent="0.25">
      <c r="A213" s="95" t="s">
        <v>64</v>
      </c>
      <c r="B213" s="103" t="s">
        <v>343</v>
      </c>
      <c r="C213" s="86" t="s">
        <v>336</v>
      </c>
      <c r="D213" s="87" t="s">
        <v>137</v>
      </c>
      <c r="E213" s="87">
        <v>945</v>
      </c>
      <c r="F213" s="63">
        <v>945</v>
      </c>
      <c r="G213" s="63">
        <v>945</v>
      </c>
      <c r="H213" s="65">
        <f t="shared" si="26"/>
        <v>100</v>
      </c>
      <c r="I213" s="65">
        <f t="shared" si="27"/>
        <v>100</v>
      </c>
    </row>
    <row r="214" spans="1:9" s="11" customFormat="1" ht="63" x14ac:dyDescent="0.25">
      <c r="A214" s="95"/>
      <c r="B214" s="103"/>
      <c r="C214" s="84" t="s">
        <v>518</v>
      </c>
      <c r="D214" s="87" t="s">
        <v>278</v>
      </c>
      <c r="E214" s="65">
        <v>4285.6000000000004</v>
      </c>
      <c r="F214" s="65">
        <v>4285.6000000000004</v>
      </c>
      <c r="G214" s="65">
        <v>4285.6000000000004</v>
      </c>
      <c r="H214" s="65">
        <f t="shared" si="26"/>
        <v>100</v>
      </c>
      <c r="I214" s="65">
        <f t="shared" si="27"/>
        <v>100</v>
      </c>
    </row>
    <row r="215" spans="1:9" s="11" customFormat="1" x14ac:dyDescent="0.25">
      <c r="A215" s="95" t="s">
        <v>65</v>
      </c>
      <c r="B215" s="103" t="s">
        <v>344</v>
      </c>
      <c r="C215" s="86" t="s">
        <v>333</v>
      </c>
      <c r="D215" s="87" t="s">
        <v>137</v>
      </c>
      <c r="E215" s="63">
        <v>3647</v>
      </c>
      <c r="F215" s="63">
        <v>3647</v>
      </c>
      <c r="G215" s="63">
        <v>3647</v>
      </c>
      <c r="H215" s="65">
        <f t="shared" si="26"/>
        <v>100</v>
      </c>
      <c r="I215" s="65">
        <f t="shared" si="27"/>
        <v>100</v>
      </c>
    </row>
    <row r="216" spans="1:9" s="11" customFormat="1" ht="63" x14ac:dyDescent="0.25">
      <c r="A216" s="95"/>
      <c r="B216" s="103"/>
      <c r="C216" s="84" t="s">
        <v>518</v>
      </c>
      <c r="D216" s="87" t="s">
        <v>278</v>
      </c>
      <c r="E216" s="65">
        <v>98357.5</v>
      </c>
      <c r="F216" s="65">
        <v>98357.5</v>
      </c>
      <c r="G216" s="65">
        <v>98357.5</v>
      </c>
      <c r="H216" s="65">
        <f t="shared" si="26"/>
        <v>100</v>
      </c>
      <c r="I216" s="65">
        <f t="shared" si="27"/>
        <v>100</v>
      </c>
    </row>
    <row r="217" spans="1:9" s="11" customFormat="1" x14ac:dyDescent="0.25">
      <c r="A217" s="95" t="s">
        <v>66</v>
      </c>
      <c r="B217" s="103" t="s">
        <v>77</v>
      </c>
      <c r="C217" s="86" t="s">
        <v>345</v>
      </c>
      <c r="D217" s="87" t="s">
        <v>355</v>
      </c>
      <c r="E217" s="63">
        <v>1064789</v>
      </c>
      <c r="F217" s="63">
        <v>1064789</v>
      </c>
      <c r="G217" s="63">
        <v>1064789</v>
      </c>
      <c r="H217" s="65">
        <f t="shared" si="26"/>
        <v>100</v>
      </c>
      <c r="I217" s="65">
        <f t="shared" si="27"/>
        <v>100</v>
      </c>
    </row>
    <row r="218" spans="1:9" s="11" customFormat="1" ht="63" x14ac:dyDescent="0.25">
      <c r="A218" s="95"/>
      <c r="B218" s="103"/>
      <c r="C218" s="84" t="s">
        <v>518</v>
      </c>
      <c r="D218" s="87" t="s">
        <v>278</v>
      </c>
      <c r="E218" s="65">
        <v>209609.60000000001</v>
      </c>
      <c r="F218" s="65">
        <v>209609.60000000001</v>
      </c>
      <c r="G218" s="65">
        <v>209609.60000000001</v>
      </c>
      <c r="H218" s="65">
        <f t="shared" si="26"/>
        <v>100</v>
      </c>
      <c r="I218" s="65">
        <f t="shared" si="27"/>
        <v>100</v>
      </c>
    </row>
    <row r="219" spans="1:9" s="11" customFormat="1" x14ac:dyDescent="0.25">
      <c r="A219" s="95" t="s">
        <v>67</v>
      </c>
      <c r="B219" s="103" t="s">
        <v>346</v>
      </c>
      <c r="C219" s="86" t="s">
        <v>345</v>
      </c>
      <c r="D219" s="87" t="s">
        <v>355</v>
      </c>
      <c r="E219" s="63">
        <v>256009</v>
      </c>
      <c r="F219" s="63">
        <v>256009</v>
      </c>
      <c r="G219" s="63">
        <v>256009</v>
      </c>
      <c r="H219" s="65">
        <f t="shared" si="26"/>
        <v>100</v>
      </c>
      <c r="I219" s="65">
        <f t="shared" si="27"/>
        <v>100</v>
      </c>
    </row>
    <row r="220" spans="1:9" s="11" customFormat="1" ht="63" x14ac:dyDescent="0.25">
      <c r="A220" s="95"/>
      <c r="B220" s="103"/>
      <c r="C220" s="84" t="s">
        <v>518</v>
      </c>
      <c r="D220" s="87" t="s">
        <v>278</v>
      </c>
      <c r="E220" s="65">
        <v>54022.6</v>
      </c>
      <c r="F220" s="65">
        <v>54022.6</v>
      </c>
      <c r="G220" s="65">
        <v>54022.6</v>
      </c>
      <c r="H220" s="65">
        <f t="shared" si="26"/>
        <v>100</v>
      </c>
      <c r="I220" s="65">
        <f t="shared" si="27"/>
        <v>100</v>
      </c>
    </row>
    <row r="221" spans="1:9" s="11" customFormat="1" x14ac:dyDescent="0.25">
      <c r="A221" s="95" t="s">
        <v>68</v>
      </c>
      <c r="B221" s="103" t="s">
        <v>85</v>
      </c>
      <c r="C221" s="86" t="s">
        <v>333</v>
      </c>
      <c r="D221" s="87" t="s">
        <v>137</v>
      </c>
      <c r="E221" s="87">
        <v>516</v>
      </c>
      <c r="F221" s="63">
        <v>521</v>
      </c>
      <c r="G221" s="63">
        <v>521</v>
      </c>
      <c r="H221" s="65">
        <f t="shared" si="26"/>
        <v>100.96899224806202</v>
      </c>
      <c r="I221" s="65">
        <f t="shared" si="27"/>
        <v>100</v>
      </c>
    </row>
    <row r="222" spans="1:9" s="11" customFormat="1" ht="63" x14ac:dyDescent="0.25">
      <c r="A222" s="95"/>
      <c r="B222" s="103"/>
      <c r="C222" s="84" t="s">
        <v>518</v>
      </c>
      <c r="D222" s="87" t="s">
        <v>278</v>
      </c>
      <c r="E222" s="65">
        <v>99233.8</v>
      </c>
      <c r="F222" s="65">
        <v>101764.8</v>
      </c>
      <c r="G222" s="65">
        <v>101764.8</v>
      </c>
      <c r="H222" s="65">
        <f t="shared" si="26"/>
        <v>102.55054225475595</v>
      </c>
      <c r="I222" s="65">
        <f t="shared" si="27"/>
        <v>100</v>
      </c>
    </row>
    <row r="223" spans="1:9" s="11" customFormat="1" x14ac:dyDescent="0.25">
      <c r="A223" s="95" t="s">
        <v>69</v>
      </c>
      <c r="B223" s="103" t="s">
        <v>86</v>
      </c>
      <c r="C223" s="86" t="s">
        <v>333</v>
      </c>
      <c r="D223" s="87" t="s">
        <v>137</v>
      </c>
      <c r="E223" s="63">
        <v>1297</v>
      </c>
      <c r="F223" s="63">
        <v>1297</v>
      </c>
      <c r="G223" s="63">
        <v>1297</v>
      </c>
      <c r="H223" s="65">
        <f t="shared" si="26"/>
        <v>100</v>
      </c>
      <c r="I223" s="65">
        <f t="shared" si="27"/>
        <v>100</v>
      </c>
    </row>
    <row r="224" spans="1:9" s="11" customFormat="1" ht="63" x14ac:dyDescent="0.25">
      <c r="A224" s="95"/>
      <c r="B224" s="103"/>
      <c r="C224" s="84" t="s">
        <v>518</v>
      </c>
      <c r="D224" s="87" t="s">
        <v>278</v>
      </c>
      <c r="E224" s="65">
        <v>179047.1</v>
      </c>
      <c r="F224" s="65">
        <v>179047.1</v>
      </c>
      <c r="G224" s="65">
        <v>179047.1</v>
      </c>
      <c r="H224" s="65">
        <f t="shared" si="26"/>
        <v>100</v>
      </c>
      <c r="I224" s="65">
        <f t="shared" si="27"/>
        <v>100</v>
      </c>
    </row>
    <row r="225" spans="1:9" s="11" customFormat="1" x14ac:dyDescent="0.25">
      <c r="A225" s="95" t="s">
        <v>70</v>
      </c>
      <c r="B225" s="103" t="s">
        <v>110</v>
      </c>
      <c r="C225" s="86" t="s">
        <v>333</v>
      </c>
      <c r="D225" s="87" t="s">
        <v>137</v>
      </c>
      <c r="E225" s="87">
        <v>811</v>
      </c>
      <c r="F225" s="63">
        <v>811</v>
      </c>
      <c r="G225" s="63">
        <v>811</v>
      </c>
      <c r="H225" s="65">
        <f t="shared" si="26"/>
        <v>100</v>
      </c>
      <c r="I225" s="65">
        <f t="shared" si="27"/>
        <v>100</v>
      </c>
    </row>
    <row r="226" spans="1:9" s="11" customFormat="1" ht="63" x14ac:dyDescent="0.25">
      <c r="A226" s="95"/>
      <c r="B226" s="103"/>
      <c r="C226" s="84" t="s">
        <v>518</v>
      </c>
      <c r="D226" s="87" t="s">
        <v>278</v>
      </c>
      <c r="E226" s="65">
        <v>96782.8</v>
      </c>
      <c r="F226" s="65">
        <v>96782.8</v>
      </c>
      <c r="G226" s="65">
        <v>96782.8</v>
      </c>
      <c r="H226" s="65">
        <f t="shared" si="26"/>
        <v>100</v>
      </c>
      <c r="I226" s="65">
        <f t="shared" si="27"/>
        <v>100</v>
      </c>
    </row>
    <row r="227" spans="1:9" s="11" customFormat="1" x14ac:dyDescent="0.25">
      <c r="A227" s="95" t="s">
        <v>71</v>
      </c>
      <c r="B227" s="103" t="s">
        <v>87</v>
      </c>
      <c r="C227" s="86" t="s">
        <v>333</v>
      </c>
      <c r="D227" s="87" t="s">
        <v>137</v>
      </c>
      <c r="E227" s="63">
        <v>2329</v>
      </c>
      <c r="F227" s="63">
        <v>2329</v>
      </c>
      <c r="G227" s="63">
        <v>2329</v>
      </c>
      <c r="H227" s="65">
        <f t="shared" si="26"/>
        <v>100</v>
      </c>
      <c r="I227" s="65">
        <f t="shared" si="27"/>
        <v>100</v>
      </c>
    </row>
    <row r="228" spans="1:9" s="11" customFormat="1" ht="63" x14ac:dyDescent="0.25">
      <c r="A228" s="95"/>
      <c r="B228" s="103"/>
      <c r="C228" s="84" t="s">
        <v>518</v>
      </c>
      <c r="D228" s="87" t="s">
        <v>278</v>
      </c>
      <c r="E228" s="65">
        <v>339150.6</v>
      </c>
      <c r="F228" s="65">
        <v>339150.6</v>
      </c>
      <c r="G228" s="65">
        <v>339150.6</v>
      </c>
      <c r="H228" s="65">
        <f t="shared" si="26"/>
        <v>100</v>
      </c>
      <c r="I228" s="65">
        <f t="shared" si="27"/>
        <v>100</v>
      </c>
    </row>
    <row r="229" spans="1:9" s="11" customFormat="1" x14ac:dyDescent="0.25">
      <c r="A229" s="95" t="s">
        <v>72</v>
      </c>
      <c r="B229" s="103" t="s">
        <v>80</v>
      </c>
      <c r="C229" s="86" t="s">
        <v>333</v>
      </c>
      <c r="D229" s="87" t="s">
        <v>137</v>
      </c>
      <c r="E229" s="63">
        <v>1841</v>
      </c>
      <c r="F229" s="63">
        <v>1841</v>
      </c>
      <c r="G229" s="63">
        <v>1841</v>
      </c>
      <c r="H229" s="65">
        <f t="shared" si="26"/>
        <v>100</v>
      </c>
      <c r="I229" s="65">
        <f t="shared" si="27"/>
        <v>100</v>
      </c>
    </row>
    <row r="230" spans="1:9" s="11" customFormat="1" ht="63" x14ac:dyDescent="0.25">
      <c r="A230" s="95"/>
      <c r="B230" s="103"/>
      <c r="C230" s="84" t="s">
        <v>518</v>
      </c>
      <c r="D230" s="87" t="s">
        <v>278</v>
      </c>
      <c r="E230" s="65">
        <v>89181.4</v>
      </c>
      <c r="F230" s="65">
        <v>89181.4</v>
      </c>
      <c r="G230" s="65">
        <v>89181.4</v>
      </c>
      <c r="H230" s="65">
        <f t="shared" si="26"/>
        <v>100</v>
      </c>
      <c r="I230" s="65">
        <f t="shared" si="27"/>
        <v>100</v>
      </c>
    </row>
    <row r="231" spans="1:9" s="11" customFormat="1" x14ac:dyDescent="0.25">
      <c r="A231" s="95" t="s">
        <v>73</v>
      </c>
      <c r="B231" s="103" t="s">
        <v>75</v>
      </c>
      <c r="C231" s="86" t="s">
        <v>333</v>
      </c>
      <c r="D231" s="87" t="s">
        <v>137</v>
      </c>
      <c r="E231" s="87">
        <v>48</v>
      </c>
      <c r="F231" s="63">
        <v>48</v>
      </c>
      <c r="G231" s="63">
        <v>48</v>
      </c>
      <c r="H231" s="65">
        <f t="shared" si="26"/>
        <v>100</v>
      </c>
      <c r="I231" s="65">
        <f t="shared" si="27"/>
        <v>100</v>
      </c>
    </row>
    <row r="232" spans="1:9" s="11" customFormat="1" ht="63" x14ac:dyDescent="0.25">
      <c r="A232" s="95"/>
      <c r="B232" s="103"/>
      <c r="C232" s="84" t="s">
        <v>518</v>
      </c>
      <c r="D232" s="87" t="s">
        <v>278</v>
      </c>
      <c r="E232" s="65">
        <v>12988.6</v>
      </c>
      <c r="F232" s="65">
        <v>12988.6</v>
      </c>
      <c r="G232" s="65">
        <v>12988.6</v>
      </c>
      <c r="H232" s="65">
        <f t="shared" si="26"/>
        <v>100</v>
      </c>
      <c r="I232" s="65">
        <f t="shared" si="27"/>
        <v>100</v>
      </c>
    </row>
    <row r="233" spans="1:9" s="11" customFormat="1" x14ac:dyDescent="0.25">
      <c r="A233" s="95" t="s">
        <v>88</v>
      </c>
      <c r="B233" s="103" t="s">
        <v>83</v>
      </c>
      <c r="C233" s="86" t="s">
        <v>347</v>
      </c>
      <c r="D233" s="87" t="s">
        <v>348</v>
      </c>
      <c r="E233" s="63">
        <v>42000</v>
      </c>
      <c r="F233" s="63">
        <v>42000</v>
      </c>
      <c r="G233" s="63">
        <v>42000</v>
      </c>
      <c r="H233" s="65">
        <f t="shared" si="26"/>
        <v>100</v>
      </c>
      <c r="I233" s="65">
        <f t="shared" si="27"/>
        <v>100</v>
      </c>
    </row>
    <row r="234" spans="1:9" s="11" customFormat="1" ht="63" x14ac:dyDescent="0.25">
      <c r="A234" s="95"/>
      <c r="B234" s="103"/>
      <c r="C234" s="84" t="s">
        <v>518</v>
      </c>
      <c r="D234" s="87" t="s">
        <v>278</v>
      </c>
      <c r="E234" s="65">
        <v>194260.5</v>
      </c>
      <c r="F234" s="65">
        <v>194260.5</v>
      </c>
      <c r="G234" s="65">
        <v>194260.5</v>
      </c>
      <c r="H234" s="65">
        <f t="shared" si="26"/>
        <v>100</v>
      </c>
      <c r="I234" s="65">
        <f t="shared" si="27"/>
        <v>100</v>
      </c>
    </row>
    <row r="235" spans="1:9" s="11" customFormat="1" x14ac:dyDescent="0.25">
      <c r="A235" s="95" t="s">
        <v>89</v>
      </c>
      <c r="B235" s="103" t="s">
        <v>81</v>
      </c>
      <c r="C235" s="86" t="s">
        <v>349</v>
      </c>
      <c r="D235" s="87" t="s">
        <v>82</v>
      </c>
      <c r="E235" s="87">
        <v>80</v>
      </c>
      <c r="F235" s="63">
        <v>80</v>
      </c>
      <c r="G235" s="63">
        <v>80</v>
      </c>
      <c r="H235" s="65">
        <f t="shared" si="26"/>
        <v>100</v>
      </c>
      <c r="I235" s="65">
        <f t="shared" si="27"/>
        <v>100</v>
      </c>
    </row>
    <row r="236" spans="1:9" s="11" customFormat="1" ht="83.25" customHeight="1" x14ac:dyDescent="0.25">
      <c r="A236" s="95"/>
      <c r="B236" s="103"/>
      <c r="C236" s="84" t="s">
        <v>518</v>
      </c>
      <c r="D236" s="87" t="s">
        <v>278</v>
      </c>
      <c r="E236" s="65">
        <v>5139.2</v>
      </c>
      <c r="F236" s="65">
        <v>5139.2</v>
      </c>
      <c r="G236" s="65">
        <v>5139.2</v>
      </c>
      <c r="H236" s="65">
        <f t="shared" si="26"/>
        <v>100</v>
      </c>
      <c r="I236" s="65">
        <f t="shared" si="27"/>
        <v>100</v>
      </c>
    </row>
    <row r="237" spans="1:9" s="11" customFormat="1" x14ac:dyDescent="0.25">
      <c r="A237" s="95" t="s">
        <v>90</v>
      </c>
      <c r="B237" s="103" t="s">
        <v>119</v>
      </c>
      <c r="C237" s="86" t="s">
        <v>349</v>
      </c>
      <c r="D237" s="87" t="s">
        <v>82</v>
      </c>
      <c r="E237" s="87">
        <v>5</v>
      </c>
      <c r="F237" s="63">
        <v>5</v>
      </c>
      <c r="G237" s="63">
        <v>5</v>
      </c>
      <c r="H237" s="65">
        <f t="shared" si="26"/>
        <v>100</v>
      </c>
      <c r="I237" s="65">
        <f t="shared" si="27"/>
        <v>100</v>
      </c>
    </row>
    <row r="238" spans="1:9" s="11" customFormat="1" ht="63" x14ac:dyDescent="0.25">
      <c r="A238" s="95"/>
      <c r="B238" s="103"/>
      <c r="C238" s="84" t="s">
        <v>518</v>
      </c>
      <c r="D238" s="87" t="s">
        <v>278</v>
      </c>
      <c r="E238" s="65">
        <v>8954.7999999999993</v>
      </c>
      <c r="F238" s="65">
        <v>8954.7999999999993</v>
      </c>
      <c r="G238" s="65">
        <v>8954.7999999999993</v>
      </c>
      <c r="H238" s="65">
        <f t="shared" si="26"/>
        <v>100</v>
      </c>
      <c r="I238" s="65">
        <f t="shared" si="27"/>
        <v>100</v>
      </c>
    </row>
    <row r="239" spans="1:9" s="11" customFormat="1" x14ac:dyDescent="0.25">
      <c r="A239" s="95" t="s">
        <v>91</v>
      </c>
      <c r="B239" s="103" t="s">
        <v>120</v>
      </c>
      <c r="C239" s="86" t="s">
        <v>349</v>
      </c>
      <c r="D239" s="87" t="s">
        <v>82</v>
      </c>
      <c r="E239" s="87">
        <v>1</v>
      </c>
      <c r="F239" s="63">
        <v>1</v>
      </c>
      <c r="G239" s="63">
        <v>1</v>
      </c>
      <c r="H239" s="65">
        <f t="shared" si="26"/>
        <v>100</v>
      </c>
      <c r="I239" s="65">
        <f t="shared" si="27"/>
        <v>100</v>
      </c>
    </row>
    <row r="240" spans="1:9" s="11" customFormat="1" ht="63" x14ac:dyDescent="0.25">
      <c r="A240" s="95"/>
      <c r="B240" s="103"/>
      <c r="C240" s="84" t="s">
        <v>518</v>
      </c>
      <c r="D240" s="87" t="s">
        <v>278</v>
      </c>
      <c r="E240" s="65">
        <v>1790.9</v>
      </c>
      <c r="F240" s="65">
        <v>1790.9</v>
      </c>
      <c r="G240" s="65">
        <v>1790.9</v>
      </c>
      <c r="H240" s="65">
        <f t="shared" si="26"/>
        <v>100</v>
      </c>
      <c r="I240" s="65">
        <f t="shared" si="27"/>
        <v>100</v>
      </c>
    </row>
    <row r="241" spans="1:9" s="11" customFormat="1" ht="31.5" x14ac:dyDescent="0.25">
      <c r="A241" s="95" t="s">
        <v>92</v>
      </c>
      <c r="B241" s="103" t="s">
        <v>350</v>
      </c>
      <c r="C241" s="86" t="s">
        <v>351</v>
      </c>
      <c r="D241" s="87" t="s">
        <v>82</v>
      </c>
      <c r="E241" s="87">
        <v>6</v>
      </c>
      <c r="F241" s="63">
        <v>6</v>
      </c>
      <c r="G241" s="63">
        <v>6</v>
      </c>
      <c r="H241" s="65">
        <f t="shared" si="26"/>
        <v>100</v>
      </c>
      <c r="I241" s="65">
        <f t="shared" si="27"/>
        <v>100</v>
      </c>
    </row>
    <row r="242" spans="1:9" s="11" customFormat="1" ht="63" x14ac:dyDescent="0.25">
      <c r="A242" s="95"/>
      <c r="B242" s="103"/>
      <c r="C242" s="84" t="s">
        <v>518</v>
      </c>
      <c r="D242" s="87" t="s">
        <v>278</v>
      </c>
      <c r="E242" s="65">
        <v>10745.8</v>
      </c>
      <c r="F242" s="65">
        <v>10745.8</v>
      </c>
      <c r="G242" s="65">
        <v>10745.8</v>
      </c>
      <c r="H242" s="65">
        <f t="shared" si="26"/>
        <v>100</v>
      </c>
      <c r="I242" s="65">
        <f t="shared" si="27"/>
        <v>100</v>
      </c>
    </row>
    <row r="243" spans="1:9" s="11" customFormat="1" x14ac:dyDescent="0.25">
      <c r="A243" s="95" t="s">
        <v>93</v>
      </c>
      <c r="B243" s="103" t="s">
        <v>112</v>
      </c>
      <c r="C243" s="86" t="s">
        <v>345</v>
      </c>
      <c r="D243" s="87" t="s">
        <v>355</v>
      </c>
      <c r="E243" s="82">
        <v>92598</v>
      </c>
      <c r="F243" s="82">
        <v>92598</v>
      </c>
      <c r="G243" s="82">
        <v>92598</v>
      </c>
      <c r="H243" s="65">
        <f t="shared" si="26"/>
        <v>100</v>
      </c>
      <c r="I243" s="65">
        <f t="shared" si="27"/>
        <v>100</v>
      </c>
    </row>
    <row r="244" spans="1:9" s="11" customFormat="1" ht="63" x14ac:dyDescent="0.25">
      <c r="A244" s="95"/>
      <c r="B244" s="103"/>
      <c r="C244" s="84" t="s">
        <v>518</v>
      </c>
      <c r="D244" s="87" t="s">
        <v>278</v>
      </c>
      <c r="E244" s="65">
        <v>14103.6</v>
      </c>
      <c r="F244" s="65">
        <v>14103.6</v>
      </c>
      <c r="G244" s="65">
        <v>14103.6</v>
      </c>
      <c r="H244" s="65">
        <f t="shared" si="26"/>
        <v>100</v>
      </c>
      <c r="I244" s="65">
        <f t="shared" si="27"/>
        <v>100</v>
      </c>
    </row>
    <row r="245" spans="1:9" s="11" customFormat="1" x14ac:dyDescent="0.25">
      <c r="A245" s="95" t="s">
        <v>94</v>
      </c>
      <c r="B245" s="103" t="s">
        <v>113</v>
      </c>
      <c r="C245" s="86" t="s">
        <v>345</v>
      </c>
      <c r="D245" s="87" t="s">
        <v>355</v>
      </c>
      <c r="E245" s="82">
        <v>3240</v>
      </c>
      <c r="F245" s="82">
        <v>3240</v>
      </c>
      <c r="G245" s="82">
        <v>3240</v>
      </c>
      <c r="H245" s="65">
        <f t="shared" si="26"/>
        <v>100</v>
      </c>
      <c r="I245" s="65">
        <f t="shared" si="27"/>
        <v>100</v>
      </c>
    </row>
    <row r="246" spans="1:9" s="11" customFormat="1" ht="63" x14ac:dyDescent="0.25">
      <c r="A246" s="95"/>
      <c r="B246" s="103"/>
      <c r="C246" s="84" t="s">
        <v>518</v>
      </c>
      <c r="D246" s="87" t="s">
        <v>278</v>
      </c>
      <c r="E246" s="87">
        <v>164.3</v>
      </c>
      <c r="F246" s="65">
        <v>164.3</v>
      </c>
      <c r="G246" s="65">
        <v>164.3</v>
      </c>
      <c r="H246" s="65">
        <f t="shared" si="26"/>
        <v>100</v>
      </c>
      <c r="I246" s="65">
        <f t="shared" si="27"/>
        <v>100</v>
      </c>
    </row>
    <row r="247" spans="1:9" s="11" customFormat="1" x14ac:dyDescent="0.25">
      <c r="A247" s="95" t="s">
        <v>529</v>
      </c>
      <c r="B247" s="103" t="s">
        <v>114</v>
      </c>
      <c r="C247" s="86" t="s">
        <v>345</v>
      </c>
      <c r="D247" s="87" t="s">
        <v>355</v>
      </c>
      <c r="E247" s="82">
        <v>696799</v>
      </c>
      <c r="F247" s="82">
        <v>696799</v>
      </c>
      <c r="G247" s="82">
        <v>696799</v>
      </c>
      <c r="H247" s="65">
        <f t="shared" si="26"/>
        <v>100</v>
      </c>
      <c r="I247" s="65">
        <f t="shared" si="27"/>
        <v>100</v>
      </c>
    </row>
    <row r="248" spans="1:9" s="11" customFormat="1" ht="63" x14ac:dyDescent="0.25">
      <c r="A248" s="95"/>
      <c r="B248" s="103"/>
      <c r="C248" s="84" t="s">
        <v>518</v>
      </c>
      <c r="D248" s="87" t="s">
        <v>278</v>
      </c>
      <c r="E248" s="65">
        <v>48327.5</v>
      </c>
      <c r="F248" s="65">
        <v>48327.5</v>
      </c>
      <c r="G248" s="65">
        <v>48327.5</v>
      </c>
      <c r="H248" s="65">
        <f t="shared" si="26"/>
        <v>100</v>
      </c>
      <c r="I248" s="65">
        <f t="shared" si="27"/>
        <v>100</v>
      </c>
    </row>
    <row r="249" spans="1:9" s="11" customFormat="1" x14ac:dyDescent="0.25">
      <c r="A249" s="95" t="s">
        <v>95</v>
      </c>
      <c r="B249" s="103" t="s">
        <v>115</v>
      </c>
      <c r="C249" s="86" t="s">
        <v>345</v>
      </c>
      <c r="D249" s="87" t="s">
        <v>355</v>
      </c>
      <c r="E249" s="82">
        <v>23776</v>
      </c>
      <c r="F249" s="82">
        <v>23776</v>
      </c>
      <c r="G249" s="82">
        <v>23776</v>
      </c>
      <c r="H249" s="65">
        <f t="shared" si="26"/>
        <v>100</v>
      </c>
      <c r="I249" s="65">
        <f t="shared" si="27"/>
        <v>100</v>
      </c>
    </row>
    <row r="250" spans="1:9" s="11" customFormat="1" ht="63" x14ac:dyDescent="0.25">
      <c r="A250" s="95"/>
      <c r="B250" s="103"/>
      <c r="C250" s="84" t="s">
        <v>518</v>
      </c>
      <c r="D250" s="87" t="s">
        <v>278</v>
      </c>
      <c r="E250" s="87">
        <v>602.70000000000005</v>
      </c>
      <c r="F250" s="65">
        <v>602.70000000000005</v>
      </c>
      <c r="G250" s="65">
        <v>602.70000000000005</v>
      </c>
      <c r="H250" s="65">
        <f t="shared" si="26"/>
        <v>100</v>
      </c>
      <c r="I250" s="65">
        <f t="shared" si="27"/>
        <v>100</v>
      </c>
    </row>
    <row r="251" spans="1:9" s="11" customFormat="1" x14ac:dyDescent="0.25">
      <c r="A251" s="95" t="s">
        <v>96</v>
      </c>
      <c r="B251" s="103" t="s">
        <v>116</v>
      </c>
      <c r="C251" s="86" t="s">
        <v>345</v>
      </c>
      <c r="D251" s="87" t="s">
        <v>355</v>
      </c>
      <c r="E251" s="82">
        <v>11601</v>
      </c>
      <c r="F251" s="82">
        <v>11601</v>
      </c>
      <c r="G251" s="82">
        <v>11601</v>
      </c>
      <c r="H251" s="65">
        <f t="shared" si="26"/>
        <v>100</v>
      </c>
      <c r="I251" s="65">
        <f t="shared" si="27"/>
        <v>100</v>
      </c>
    </row>
    <row r="252" spans="1:9" s="11" customFormat="1" ht="63" x14ac:dyDescent="0.25">
      <c r="A252" s="95"/>
      <c r="B252" s="103"/>
      <c r="C252" s="84" t="s">
        <v>518</v>
      </c>
      <c r="D252" s="87" t="s">
        <v>278</v>
      </c>
      <c r="E252" s="65">
        <v>1195</v>
      </c>
      <c r="F252" s="65">
        <v>1195</v>
      </c>
      <c r="G252" s="65">
        <v>1195</v>
      </c>
      <c r="H252" s="65">
        <f t="shared" si="26"/>
        <v>100</v>
      </c>
      <c r="I252" s="65">
        <f t="shared" si="27"/>
        <v>100</v>
      </c>
    </row>
    <row r="253" spans="1:9" s="11" customFormat="1" x14ac:dyDescent="0.25">
      <c r="A253" s="95" t="s">
        <v>97</v>
      </c>
      <c r="B253" s="103" t="s">
        <v>352</v>
      </c>
      <c r="C253" s="86" t="s">
        <v>353</v>
      </c>
      <c r="D253" s="87" t="s">
        <v>82</v>
      </c>
      <c r="E253" s="87">
        <v>35</v>
      </c>
      <c r="F253" s="145">
        <v>35</v>
      </c>
      <c r="G253" s="145">
        <v>35</v>
      </c>
      <c r="H253" s="65">
        <f t="shared" si="26"/>
        <v>100</v>
      </c>
      <c r="I253" s="65">
        <f t="shared" si="27"/>
        <v>100</v>
      </c>
    </row>
    <row r="254" spans="1:9" s="11" customFormat="1" ht="63" x14ac:dyDescent="0.25">
      <c r="A254" s="95"/>
      <c r="B254" s="103"/>
      <c r="C254" s="84" t="s">
        <v>518</v>
      </c>
      <c r="D254" s="87" t="s">
        <v>278</v>
      </c>
      <c r="E254" s="65">
        <v>2181.1</v>
      </c>
      <c r="F254" s="65">
        <v>2181.1</v>
      </c>
      <c r="G254" s="65">
        <v>2181.1</v>
      </c>
      <c r="H254" s="65">
        <f t="shared" si="26"/>
        <v>100</v>
      </c>
      <c r="I254" s="65">
        <f t="shared" si="27"/>
        <v>100</v>
      </c>
    </row>
    <row r="255" spans="1:9" s="11" customFormat="1" ht="47.25" x14ac:dyDescent="0.25">
      <c r="A255" s="95" t="s">
        <v>98</v>
      </c>
      <c r="B255" s="103" t="s">
        <v>117</v>
      </c>
      <c r="C255" s="86" t="s">
        <v>356</v>
      </c>
      <c r="D255" s="87" t="s">
        <v>82</v>
      </c>
      <c r="E255" s="87">
        <v>507</v>
      </c>
      <c r="F255" s="75">
        <v>507</v>
      </c>
      <c r="G255" s="75">
        <v>507</v>
      </c>
      <c r="H255" s="65">
        <f t="shared" si="26"/>
        <v>100</v>
      </c>
      <c r="I255" s="65">
        <f t="shared" si="27"/>
        <v>100</v>
      </c>
    </row>
    <row r="256" spans="1:9" s="11" customFormat="1" ht="63" x14ac:dyDescent="0.25">
      <c r="A256" s="95"/>
      <c r="B256" s="103"/>
      <c r="C256" s="84" t="s">
        <v>518</v>
      </c>
      <c r="D256" s="87" t="s">
        <v>278</v>
      </c>
      <c r="E256" s="65">
        <v>67397.899999999994</v>
      </c>
      <c r="F256" s="65">
        <v>67397.899999999994</v>
      </c>
      <c r="G256" s="65">
        <v>67397.899999999994</v>
      </c>
      <c r="H256" s="65">
        <f t="shared" ref="H256:H289" si="30">G256/E256*100</f>
        <v>100</v>
      </c>
      <c r="I256" s="65">
        <f t="shared" ref="I256:I289" si="31">G256/F256*100</f>
        <v>100</v>
      </c>
    </row>
    <row r="257" spans="1:9" s="11" customFormat="1" ht="15.75" customHeight="1" x14ac:dyDescent="0.25">
      <c r="A257" s="95" t="s">
        <v>99</v>
      </c>
      <c r="B257" s="117" t="s">
        <v>502</v>
      </c>
      <c r="C257" s="88" t="s">
        <v>354</v>
      </c>
      <c r="D257" s="87" t="s">
        <v>137</v>
      </c>
      <c r="E257" s="146">
        <v>9145</v>
      </c>
      <c r="F257" s="146">
        <v>9145</v>
      </c>
      <c r="G257" s="146">
        <v>9145</v>
      </c>
      <c r="H257" s="65">
        <f t="shared" si="30"/>
        <v>100</v>
      </c>
      <c r="I257" s="65">
        <f t="shared" si="31"/>
        <v>100</v>
      </c>
    </row>
    <row r="258" spans="1:9" s="11" customFormat="1" ht="82.5" customHeight="1" x14ac:dyDescent="0.25">
      <c r="A258" s="95"/>
      <c r="B258" s="118"/>
      <c r="C258" s="84" t="s">
        <v>518</v>
      </c>
      <c r="D258" s="87" t="s">
        <v>278</v>
      </c>
      <c r="E258" s="65">
        <v>668368.69449999998</v>
      </c>
      <c r="F258" s="65">
        <v>668368.69449999998</v>
      </c>
      <c r="G258" s="65">
        <v>668368.69449999998</v>
      </c>
      <c r="H258" s="65">
        <f t="shared" si="30"/>
        <v>100</v>
      </c>
      <c r="I258" s="65">
        <f t="shared" si="31"/>
        <v>100</v>
      </c>
    </row>
    <row r="259" spans="1:9" s="11" customFormat="1" ht="15.75" customHeight="1" x14ac:dyDescent="0.25">
      <c r="A259" s="95" t="s">
        <v>100</v>
      </c>
      <c r="B259" s="117" t="s">
        <v>503</v>
      </c>
      <c r="C259" s="86" t="s">
        <v>354</v>
      </c>
      <c r="D259" s="87" t="s">
        <v>137</v>
      </c>
      <c r="E259" s="87">
        <v>19</v>
      </c>
      <c r="F259" s="75">
        <v>19</v>
      </c>
      <c r="G259" s="75">
        <v>19</v>
      </c>
      <c r="H259" s="65">
        <f t="shared" si="30"/>
        <v>100</v>
      </c>
      <c r="I259" s="65">
        <f t="shared" si="31"/>
        <v>100</v>
      </c>
    </row>
    <row r="260" spans="1:9" s="11" customFormat="1" ht="82.5" customHeight="1" x14ac:dyDescent="0.25">
      <c r="A260" s="95"/>
      <c r="B260" s="118"/>
      <c r="C260" s="84" t="s">
        <v>518</v>
      </c>
      <c r="D260" s="87" t="s">
        <v>278</v>
      </c>
      <c r="E260" s="87">
        <v>535.1</v>
      </c>
      <c r="F260" s="65">
        <v>535.1</v>
      </c>
      <c r="G260" s="65">
        <v>535.1</v>
      </c>
      <c r="H260" s="65">
        <f t="shared" si="30"/>
        <v>100</v>
      </c>
      <c r="I260" s="65">
        <f t="shared" si="31"/>
        <v>100</v>
      </c>
    </row>
    <row r="261" spans="1:9" s="11" customFormat="1" ht="15.75" customHeight="1" x14ac:dyDescent="0.25">
      <c r="A261" s="95" t="s">
        <v>101</v>
      </c>
      <c r="B261" s="98" t="s">
        <v>121</v>
      </c>
      <c r="C261" s="86" t="s">
        <v>354</v>
      </c>
      <c r="D261" s="87" t="s">
        <v>137</v>
      </c>
      <c r="E261" s="87">
        <v>388</v>
      </c>
      <c r="F261" s="75">
        <v>388</v>
      </c>
      <c r="G261" s="75">
        <v>388</v>
      </c>
      <c r="H261" s="65">
        <f t="shared" si="30"/>
        <v>100</v>
      </c>
      <c r="I261" s="65">
        <f t="shared" si="31"/>
        <v>100</v>
      </c>
    </row>
    <row r="262" spans="1:9" s="11" customFormat="1" ht="84.75" customHeight="1" x14ac:dyDescent="0.25">
      <c r="A262" s="95"/>
      <c r="B262" s="98"/>
      <c r="C262" s="84" t="s">
        <v>518</v>
      </c>
      <c r="D262" s="87" t="s">
        <v>278</v>
      </c>
      <c r="E262" s="65">
        <v>32695.094499999999</v>
      </c>
      <c r="F262" s="65">
        <v>32695.094499999999</v>
      </c>
      <c r="G262" s="65">
        <v>32695.094499999999</v>
      </c>
      <c r="H262" s="65">
        <f t="shared" si="30"/>
        <v>100</v>
      </c>
      <c r="I262" s="65">
        <f t="shared" si="31"/>
        <v>100</v>
      </c>
    </row>
    <row r="263" spans="1:9" s="11" customFormat="1" ht="15.75" customHeight="1" x14ac:dyDescent="0.25">
      <c r="A263" s="95" t="s">
        <v>102</v>
      </c>
      <c r="B263" s="98" t="s">
        <v>504</v>
      </c>
      <c r="C263" s="86" t="s">
        <v>354</v>
      </c>
      <c r="D263" s="87" t="s">
        <v>137</v>
      </c>
      <c r="E263" s="87">
        <v>75</v>
      </c>
      <c r="F263" s="75">
        <v>75</v>
      </c>
      <c r="G263" s="75">
        <v>75</v>
      </c>
      <c r="H263" s="65">
        <f t="shared" ref="H263:H266" si="32">G263/E263*100</f>
        <v>100</v>
      </c>
      <c r="I263" s="65">
        <f t="shared" ref="I263:I266" si="33">G263/F263*100</f>
        <v>100</v>
      </c>
    </row>
    <row r="264" spans="1:9" s="11" customFormat="1" ht="84.75" customHeight="1" x14ac:dyDescent="0.25">
      <c r="A264" s="95"/>
      <c r="B264" s="98"/>
      <c r="C264" s="84" t="s">
        <v>518</v>
      </c>
      <c r="D264" s="87" t="s">
        <v>278</v>
      </c>
      <c r="E264" s="65">
        <v>1651</v>
      </c>
      <c r="F264" s="65">
        <v>1651</v>
      </c>
      <c r="G264" s="65">
        <v>1651</v>
      </c>
      <c r="H264" s="65">
        <f t="shared" si="32"/>
        <v>100</v>
      </c>
      <c r="I264" s="65">
        <f t="shared" si="33"/>
        <v>100</v>
      </c>
    </row>
    <row r="265" spans="1:9" s="11" customFormat="1" ht="30" customHeight="1" x14ac:dyDescent="0.25">
      <c r="A265" s="95" t="s">
        <v>103</v>
      </c>
      <c r="B265" s="117" t="s">
        <v>528</v>
      </c>
      <c r="C265" s="91" t="s">
        <v>354</v>
      </c>
      <c r="D265" s="87" t="s">
        <v>137</v>
      </c>
      <c r="E265" s="87">
        <v>54</v>
      </c>
      <c r="F265" s="87">
        <v>54</v>
      </c>
      <c r="G265" s="87">
        <v>54</v>
      </c>
      <c r="H265" s="65">
        <f t="shared" si="32"/>
        <v>100</v>
      </c>
      <c r="I265" s="65">
        <f t="shared" si="33"/>
        <v>100</v>
      </c>
    </row>
    <row r="266" spans="1:9" s="11" customFormat="1" ht="84.75" customHeight="1" x14ac:dyDescent="0.25">
      <c r="A266" s="95"/>
      <c r="B266" s="118"/>
      <c r="C266" s="84" t="s">
        <v>518</v>
      </c>
      <c r="D266" s="87" t="s">
        <v>278</v>
      </c>
      <c r="E266" s="147">
        <v>994</v>
      </c>
      <c r="F266" s="147">
        <v>994</v>
      </c>
      <c r="G266" s="147">
        <v>994</v>
      </c>
      <c r="H266" s="65">
        <f t="shared" si="32"/>
        <v>100</v>
      </c>
      <c r="I266" s="65">
        <f t="shared" si="33"/>
        <v>100</v>
      </c>
    </row>
    <row r="267" spans="1:9" s="11" customFormat="1" x14ac:dyDescent="0.25">
      <c r="A267" s="95" t="s">
        <v>104</v>
      </c>
      <c r="B267" s="103" t="s">
        <v>122</v>
      </c>
      <c r="C267" s="86" t="s">
        <v>354</v>
      </c>
      <c r="D267" s="87" t="s">
        <v>137</v>
      </c>
      <c r="E267" s="146">
        <v>14203</v>
      </c>
      <c r="F267" s="146">
        <v>14203</v>
      </c>
      <c r="G267" s="146">
        <v>14203</v>
      </c>
      <c r="H267" s="65">
        <f t="shared" si="30"/>
        <v>100</v>
      </c>
      <c r="I267" s="65">
        <f t="shared" si="31"/>
        <v>100</v>
      </c>
    </row>
    <row r="268" spans="1:9" s="11" customFormat="1" ht="79.5" customHeight="1" x14ac:dyDescent="0.25">
      <c r="A268" s="95"/>
      <c r="B268" s="103"/>
      <c r="C268" s="84" t="s">
        <v>518</v>
      </c>
      <c r="D268" s="87" t="s">
        <v>278</v>
      </c>
      <c r="E268" s="65">
        <v>895869.38899999997</v>
      </c>
      <c r="F268" s="65">
        <v>895869.38899999997</v>
      </c>
      <c r="G268" s="65">
        <v>895869.38899999997</v>
      </c>
      <c r="H268" s="65">
        <f t="shared" si="30"/>
        <v>100</v>
      </c>
      <c r="I268" s="65">
        <f t="shared" si="31"/>
        <v>100</v>
      </c>
    </row>
    <row r="269" spans="1:9" s="11" customFormat="1" x14ac:dyDescent="0.25">
      <c r="A269" s="95" t="s">
        <v>105</v>
      </c>
      <c r="B269" s="103" t="s">
        <v>123</v>
      </c>
      <c r="C269" s="86" t="s">
        <v>354</v>
      </c>
      <c r="D269" s="87" t="s">
        <v>137</v>
      </c>
      <c r="E269" s="87">
        <v>6</v>
      </c>
      <c r="F269" s="75">
        <v>6</v>
      </c>
      <c r="G269" s="75">
        <v>6</v>
      </c>
      <c r="H269" s="65">
        <f t="shared" si="30"/>
        <v>100</v>
      </c>
      <c r="I269" s="65">
        <f t="shared" si="31"/>
        <v>100</v>
      </c>
    </row>
    <row r="270" spans="1:9" s="11" customFormat="1" ht="67.5" customHeight="1" x14ac:dyDescent="0.25">
      <c r="A270" s="95"/>
      <c r="B270" s="103"/>
      <c r="C270" s="84" t="s">
        <v>518</v>
      </c>
      <c r="D270" s="87" t="s">
        <v>278</v>
      </c>
      <c r="E270" s="87">
        <v>86.1</v>
      </c>
      <c r="F270" s="65">
        <v>86.1</v>
      </c>
      <c r="G270" s="65">
        <v>86.1</v>
      </c>
      <c r="H270" s="65">
        <f t="shared" si="30"/>
        <v>100</v>
      </c>
      <c r="I270" s="65">
        <f t="shared" si="31"/>
        <v>100</v>
      </c>
    </row>
    <row r="271" spans="1:9" s="11" customFormat="1" x14ac:dyDescent="0.25">
      <c r="A271" s="95" t="s">
        <v>106</v>
      </c>
      <c r="B271" s="103" t="s">
        <v>124</v>
      </c>
      <c r="C271" s="86" t="s">
        <v>354</v>
      </c>
      <c r="D271" s="87" t="s">
        <v>137</v>
      </c>
      <c r="E271" s="87">
        <v>456</v>
      </c>
      <c r="F271" s="75">
        <v>456</v>
      </c>
      <c r="G271" s="75">
        <v>456</v>
      </c>
      <c r="H271" s="65">
        <f t="shared" si="30"/>
        <v>100</v>
      </c>
      <c r="I271" s="65">
        <f t="shared" si="31"/>
        <v>100</v>
      </c>
    </row>
    <row r="272" spans="1:9" s="11" customFormat="1" ht="63.75" customHeight="1" x14ac:dyDescent="0.25">
      <c r="A272" s="95"/>
      <c r="B272" s="103"/>
      <c r="C272" s="84" t="s">
        <v>518</v>
      </c>
      <c r="D272" s="87" t="s">
        <v>278</v>
      </c>
      <c r="E272" s="65">
        <v>33374.699999999997</v>
      </c>
      <c r="F272" s="65">
        <v>33374.699999999997</v>
      </c>
      <c r="G272" s="65">
        <v>33374.699999999997</v>
      </c>
      <c r="H272" s="65">
        <f t="shared" si="30"/>
        <v>100</v>
      </c>
      <c r="I272" s="65">
        <f t="shared" si="31"/>
        <v>100</v>
      </c>
    </row>
    <row r="273" spans="1:9" s="11" customFormat="1" x14ac:dyDescent="0.25">
      <c r="A273" s="95" t="s">
        <v>107</v>
      </c>
      <c r="B273" s="103" t="s">
        <v>125</v>
      </c>
      <c r="C273" s="86" t="s">
        <v>354</v>
      </c>
      <c r="D273" s="87" t="s">
        <v>137</v>
      </c>
      <c r="E273" s="146">
        <v>2439</v>
      </c>
      <c r="F273" s="146">
        <v>2439</v>
      </c>
      <c r="G273" s="146">
        <v>2439</v>
      </c>
      <c r="H273" s="65">
        <f t="shared" si="30"/>
        <v>100</v>
      </c>
      <c r="I273" s="65">
        <f t="shared" si="31"/>
        <v>100</v>
      </c>
    </row>
    <row r="274" spans="1:9" s="11" customFormat="1" ht="62.25" customHeight="1" x14ac:dyDescent="0.25">
      <c r="A274" s="95"/>
      <c r="B274" s="103"/>
      <c r="C274" s="84" t="s">
        <v>518</v>
      </c>
      <c r="D274" s="87" t="s">
        <v>278</v>
      </c>
      <c r="E274" s="65">
        <v>46543.5</v>
      </c>
      <c r="F274" s="65">
        <v>46543.5</v>
      </c>
      <c r="G274" s="65">
        <v>46543.5</v>
      </c>
      <c r="H274" s="65">
        <f t="shared" si="30"/>
        <v>100</v>
      </c>
      <c r="I274" s="65">
        <f t="shared" si="31"/>
        <v>100</v>
      </c>
    </row>
    <row r="275" spans="1:9" s="11" customFormat="1" x14ac:dyDescent="0.25">
      <c r="A275" s="95" t="s">
        <v>108</v>
      </c>
      <c r="B275" s="103" t="s">
        <v>126</v>
      </c>
      <c r="C275" s="86" t="s">
        <v>354</v>
      </c>
      <c r="D275" s="87" t="s">
        <v>137</v>
      </c>
      <c r="E275" s="87">
        <v>100</v>
      </c>
      <c r="F275" s="75">
        <v>100</v>
      </c>
      <c r="G275" s="75">
        <v>100</v>
      </c>
      <c r="H275" s="65">
        <f t="shared" si="30"/>
        <v>100</v>
      </c>
      <c r="I275" s="65">
        <f t="shared" si="31"/>
        <v>100</v>
      </c>
    </row>
    <row r="276" spans="1:9" s="11" customFormat="1" ht="65.25" customHeight="1" x14ac:dyDescent="0.25">
      <c r="A276" s="95"/>
      <c r="B276" s="103"/>
      <c r="C276" s="84" t="s">
        <v>518</v>
      </c>
      <c r="D276" s="87" t="s">
        <v>278</v>
      </c>
      <c r="E276" s="65">
        <v>4027.6</v>
      </c>
      <c r="F276" s="65">
        <v>4027.6</v>
      </c>
      <c r="G276" s="65">
        <v>4027.6</v>
      </c>
      <c r="H276" s="65">
        <f t="shared" si="30"/>
        <v>100</v>
      </c>
      <c r="I276" s="65">
        <f t="shared" si="31"/>
        <v>100</v>
      </c>
    </row>
    <row r="277" spans="1:9" s="2" customFormat="1" x14ac:dyDescent="0.25">
      <c r="A277" s="95" t="s">
        <v>109</v>
      </c>
      <c r="B277" s="98" t="s">
        <v>505</v>
      </c>
      <c r="C277" s="86" t="s">
        <v>345</v>
      </c>
      <c r="D277" s="87" t="s">
        <v>355</v>
      </c>
      <c r="E277" s="146">
        <v>716902</v>
      </c>
      <c r="F277" s="146">
        <v>716902</v>
      </c>
      <c r="G277" s="146">
        <v>716902</v>
      </c>
      <c r="H277" s="65">
        <f t="shared" si="30"/>
        <v>100</v>
      </c>
      <c r="I277" s="65">
        <f t="shared" si="31"/>
        <v>100</v>
      </c>
    </row>
    <row r="278" spans="1:9" s="2" customFormat="1" ht="69" customHeight="1" x14ac:dyDescent="0.25">
      <c r="A278" s="95"/>
      <c r="B278" s="98"/>
      <c r="C278" s="84" t="s">
        <v>518</v>
      </c>
      <c r="D278" s="87" t="s">
        <v>278</v>
      </c>
      <c r="E278" s="149">
        <v>76448.100000000006</v>
      </c>
      <c r="F278" s="149">
        <v>76448.100000000006</v>
      </c>
      <c r="G278" s="149">
        <v>76448.100000000006</v>
      </c>
      <c r="H278" s="65">
        <f t="shared" si="30"/>
        <v>100</v>
      </c>
      <c r="I278" s="65">
        <f t="shared" si="31"/>
        <v>100</v>
      </c>
    </row>
    <row r="279" spans="1:9" s="2" customFormat="1" x14ac:dyDescent="0.25">
      <c r="A279" s="95" t="s">
        <v>509</v>
      </c>
      <c r="B279" s="98" t="s">
        <v>506</v>
      </c>
      <c r="C279" s="86" t="s">
        <v>345</v>
      </c>
      <c r="D279" s="87" t="s">
        <v>355</v>
      </c>
      <c r="E279" s="146">
        <v>218088</v>
      </c>
      <c r="F279" s="146">
        <v>218088</v>
      </c>
      <c r="G279" s="146">
        <v>218088</v>
      </c>
      <c r="H279" s="65">
        <f t="shared" si="30"/>
        <v>100</v>
      </c>
      <c r="I279" s="65">
        <f t="shared" si="31"/>
        <v>100</v>
      </c>
    </row>
    <row r="280" spans="1:9" s="2" customFormat="1" ht="60.75" customHeight="1" x14ac:dyDescent="0.25">
      <c r="A280" s="95"/>
      <c r="B280" s="98"/>
      <c r="C280" s="84" t="s">
        <v>518</v>
      </c>
      <c r="D280" s="87" t="s">
        <v>278</v>
      </c>
      <c r="E280" s="149">
        <v>13594.6</v>
      </c>
      <c r="F280" s="149">
        <v>13594.6</v>
      </c>
      <c r="G280" s="149">
        <v>13594.6</v>
      </c>
      <c r="H280" s="65">
        <f t="shared" si="30"/>
        <v>100</v>
      </c>
      <c r="I280" s="65">
        <f t="shared" si="31"/>
        <v>100</v>
      </c>
    </row>
    <row r="281" spans="1:9" s="2" customFormat="1" ht="21.75" customHeight="1" x14ac:dyDescent="0.25">
      <c r="A281" s="95" t="s">
        <v>510</v>
      </c>
      <c r="B281" s="98" t="s">
        <v>507</v>
      </c>
      <c r="C281" s="86" t="s">
        <v>345</v>
      </c>
      <c r="D281" s="87" t="s">
        <v>355</v>
      </c>
      <c r="E281" s="146">
        <v>18688</v>
      </c>
      <c r="F281" s="146">
        <v>18688</v>
      </c>
      <c r="G281" s="146">
        <v>18688</v>
      </c>
      <c r="H281" s="65">
        <f t="shared" ref="H281:H288" si="34">G281/E281*100</f>
        <v>100</v>
      </c>
      <c r="I281" s="65">
        <f t="shared" ref="I281:I288" si="35">G281/F281*100</f>
        <v>100</v>
      </c>
    </row>
    <row r="282" spans="1:9" s="2" customFormat="1" ht="60.75" customHeight="1" x14ac:dyDescent="0.25">
      <c r="A282" s="95"/>
      <c r="B282" s="98"/>
      <c r="C282" s="84" t="s">
        <v>518</v>
      </c>
      <c r="D282" s="87" t="s">
        <v>278</v>
      </c>
      <c r="E282" s="65">
        <v>4705.3999999999996</v>
      </c>
      <c r="F282" s="149">
        <v>4705.3999999999996</v>
      </c>
      <c r="G282" s="149">
        <v>4705.3999999999996</v>
      </c>
      <c r="H282" s="65">
        <f t="shared" si="34"/>
        <v>100</v>
      </c>
      <c r="I282" s="65">
        <f t="shared" si="35"/>
        <v>100</v>
      </c>
    </row>
    <row r="283" spans="1:9" s="2" customFormat="1" ht="15.75" customHeight="1" x14ac:dyDescent="0.25">
      <c r="A283" s="95" t="s">
        <v>511</v>
      </c>
      <c r="B283" s="98" t="s">
        <v>508</v>
      </c>
      <c r="C283" s="86" t="s">
        <v>345</v>
      </c>
      <c r="D283" s="87" t="s">
        <v>355</v>
      </c>
      <c r="E283" s="146">
        <v>19660</v>
      </c>
      <c r="F283" s="146">
        <v>19660</v>
      </c>
      <c r="G283" s="146">
        <v>19660</v>
      </c>
      <c r="H283" s="65">
        <f t="shared" si="34"/>
        <v>100</v>
      </c>
      <c r="I283" s="65">
        <f t="shared" si="35"/>
        <v>100</v>
      </c>
    </row>
    <row r="284" spans="1:9" s="2" customFormat="1" ht="60.75" customHeight="1" x14ac:dyDescent="0.25">
      <c r="A284" s="95"/>
      <c r="B284" s="98"/>
      <c r="C284" s="84" t="s">
        <v>518</v>
      </c>
      <c r="D284" s="87" t="s">
        <v>278</v>
      </c>
      <c r="E284" s="149">
        <v>4950.1000000000004</v>
      </c>
      <c r="F284" s="149">
        <v>4950.1000000000004</v>
      </c>
      <c r="G284" s="12">
        <v>4950.1000000000004</v>
      </c>
      <c r="H284" s="65">
        <f t="shared" si="34"/>
        <v>100</v>
      </c>
      <c r="I284" s="65">
        <f t="shared" si="35"/>
        <v>100</v>
      </c>
    </row>
    <row r="285" spans="1:9" s="2" customFormat="1" ht="25.5" customHeight="1" x14ac:dyDescent="0.25">
      <c r="A285" s="95" t="s">
        <v>512</v>
      </c>
      <c r="B285" s="98" t="s">
        <v>530</v>
      </c>
      <c r="C285" s="86" t="s">
        <v>333</v>
      </c>
      <c r="D285" s="87" t="s">
        <v>532</v>
      </c>
      <c r="E285" s="87">
        <v>225</v>
      </c>
      <c r="F285" s="82">
        <v>225</v>
      </c>
      <c r="G285" s="82">
        <v>225</v>
      </c>
      <c r="H285" s="65">
        <f t="shared" si="34"/>
        <v>100</v>
      </c>
      <c r="I285" s="65">
        <f t="shared" si="35"/>
        <v>100</v>
      </c>
    </row>
    <row r="286" spans="1:9" s="2" customFormat="1" ht="69" customHeight="1" x14ac:dyDescent="0.25">
      <c r="A286" s="95"/>
      <c r="B286" s="98"/>
      <c r="C286" s="84" t="s">
        <v>518</v>
      </c>
      <c r="D286" s="87" t="s">
        <v>278</v>
      </c>
      <c r="E286" s="87">
        <v>9602.7000000000007</v>
      </c>
      <c r="F286" s="83">
        <v>9602.7000000000007</v>
      </c>
      <c r="G286" s="83">
        <v>9602.7000000000007</v>
      </c>
      <c r="H286" s="65">
        <f t="shared" si="34"/>
        <v>100</v>
      </c>
      <c r="I286" s="65">
        <f t="shared" si="35"/>
        <v>100</v>
      </c>
    </row>
    <row r="287" spans="1:9" s="2" customFormat="1" ht="25.5" customHeight="1" x14ac:dyDescent="0.25">
      <c r="A287" s="95" t="s">
        <v>513</v>
      </c>
      <c r="B287" s="98" t="s">
        <v>531</v>
      </c>
      <c r="C287" s="86" t="s">
        <v>333</v>
      </c>
      <c r="D287" s="87" t="s">
        <v>532</v>
      </c>
      <c r="E287" s="82">
        <v>7836</v>
      </c>
      <c r="F287" s="82">
        <v>7836</v>
      </c>
      <c r="G287" s="82">
        <v>7836</v>
      </c>
      <c r="H287" s="65">
        <f t="shared" si="34"/>
        <v>100</v>
      </c>
      <c r="I287" s="65">
        <f t="shared" si="35"/>
        <v>100</v>
      </c>
    </row>
    <row r="288" spans="1:9" s="2" customFormat="1" ht="70.5" customHeight="1" x14ac:dyDescent="0.25">
      <c r="A288" s="95"/>
      <c r="B288" s="98"/>
      <c r="C288" s="84" t="s">
        <v>518</v>
      </c>
      <c r="D288" s="87" t="s">
        <v>278</v>
      </c>
      <c r="E288" s="87">
        <v>923.3</v>
      </c>
      <c r="F288" s="83">
        <v>923.3</v>
      </c>
      <c r="G288" s="83">
        <v>923.3</v>
      </c>
      <c r="H288" s="65">
        <f t="shared" si="34"/>
        <v>100</v>
      </c>
      <c r="I288" s="65">
        <f t="shared" si="35"/>
        <v>100</v>
      </c>
    </row>
    <row r="289" spans="1:9" s="11" customFormat="1" x14ac:dyDescent="0.25">
      <c r="A289" s="7"/>
      <c r="B289" s="96" t="s">
        <v>9</v>
      </c>
      <c r="C289" s="97"/>
      <c r="D289" s="90" t="s">
        <v>278</v>
      </c>
      <c r="E289" s="150">
        <f>E194+E196+E198+E200+E202+E204+E206+E208+E210+E212+E214+E216+E218+E220+E222+E224+E226+E228+E230+E232+E234+E236+E238+E240+E242+E244+E246+E248+E250+E252+E254+E256+E258+E260+E262+E264+E266+E268+E270+E272+E274+E276+E278+E280+E282+E284+E286+E288</f>
        <v>3669889.9780000006</v>
      </c>
      <c r="F289" s="150">
        <f t="shared" ref="F289:G289" si="36">F194+F196+F198+F200+F202+F204+F206+F208+F210+F212+F214+F216+F218+F220+F222+F224+F226+F228+F230+F232+F234+F236+F238+F240+F242+F244+F246+F248+F250+F252+F254+F256+F258+F260+F262+F264+F266+F268+F270+F272+F274+F276+F278+F280+F282+F284+F286+F288</f>
        <v>3672420.9780000006</v>
      </c>
      <c r="G289" s="150">
        <f t="shared" si="36"/>
        <v>3672420.9780000006</v>
      </c>
      <c r="H289" s="150">
        <f t="shared" si="30"/>
        <v>100.06896664519024</v>
      </c>
      <c r="I289" s="150">
        <f t="shared" si="31"/>
        <v>100</v>
      </c>
    </row>
    <row r="290" spans="1:9" s="11" customFormat="1" ht="28.5" customHeight="1" x14ac:dyDescent="0.25">
      <c r="A290" s="6" t="s">
        <v>34</v>
      </c>
      <c r="B290" s="112" t="s">
        <v>47</v>
      </c>
      <c r="C290" s="113"/>
      <c r="D290" s="113"/>
      <c r="E290" s="113"/>
      <c r="F290" s="113"/>
      <c r="G290" s="113"/>
      <c r="H290" s="113"/>
      <c r="I290" s="113"/>
    </row>
    <row r="291" spans="1:9" s="11" customFormat="1" ht="31.5" x14ac:dyDescent="0.25">
      <c r="A291" s="95" t="s">
        <v>35</v>
      </c>
      <c r="B291" s="101" t="s">
        <v>577</v>
      </c>
      <c r="C291" s="36" t="s">
        <v>7</v>
      </c>
      <c r="D291" s="37" t="s">
        <v>137</v>
      </c>
      <c r="E291" s="32">
        <v>392794</v>
      </c>
      <c r="F291" s="32">
        <v>197614</v>
      </c>
      <c r="G291" s="32">
        <v>212141</v>
      </c>
      <c r="H291" s="34">
        <f>G291/E291*100</f>
        <v>54.008207864682255</v>
      </c>
      <c r="I291" s="34">
        <f>G291/F291*100</f>
        <v>107.35119981377838</v>
      </c>
    </row>
    <row r="292" spans="1:9" s="11" customFormat="1" ht="31.5" x14ac:dyDescent="0.25">
      <c r="A292" s="95"/>
      <c r="B292" s="106"/>
      <c r="C292" s="36" t="s">
        <v>7</v>
      </c>
      <c r="D292" s="37" t="s">
        <v>576</v>
      </c>
      <c r="E292" s="32">
        <v>18</v>
      </c>
      <c r="F292" s="32">
        <v>19</v>
      </c>
      <c r="G292" s="32">
        <v>42</v>
      </c>
      <c r="H292" s="34">
        <f>G292/E292*100</f>
        <v>233.33333333333334</v>
      </c>
      <c r="I292" s="34">
        <f>G292/F292*100</f>
        <v>221.0526315789474</v>
      </c>
    </row>
    <row r="293" spans="1:9" s="11" customFormat="1" ht="63" x14ac:dyDescent="0.25">
      <c r="A293" s="95"/>
      <c r="B293" s="102"/>
      <c r="C293" s="38" t="s">
        <v>518</v>
      </c>
      <c r="D293" s="37" t="s">
        <v>278</v>
      </c>
      <c r="E293" s="34">
        <v>402480.5</v>
      </c>
      <c r="F293" s="34">
        <v>383336.9</v>
      </c>
      <c r="G293" s="34">
        <v>383208.9</v>
      </c>
      <c r="H293" s="34">
        <f t="shared" ref="H293:H338" si="37">G293/E293*100</f>
        <v>95.211792869468212</v>
      </c>
      <c r="I293" s="34">
        <f t="shared" ref="I293:I338" si="38">G293/F293*100</f>
        <v>99.966609006333599</v>
      </c>
    </row>
    <row r="294" spans="1:9" s="11" customFormat="1" ht="31.5" x14ac:dyDescent="0.25">
      <c r="A294" s="95" t="s">
        <v>36</v>
      </c>
      <c r="B294" s="101" t="s">
        <v>213</v>
      </c>
      <c r="C294" s="36" t="s">
        <v>7</v>
      </c>
      <c r="D294" s="37" t="s">
        <v>137</v>
      </c>
      <c r="E294" s="32">
        <v>107870</v>
      </c>
      <c r="F294" s="32">
        <v>60091</v>
      </c>
      <c r="G294" s="32">
        <v>61419</v>
      </c>
      <c r="H294" s="34">
        <f t="shared" si="37"/>
        <v>56.937980902938726</v>
      </c>
      <c r="I294" s="34">
        <f t="shared" si="38"/>
        <v>102.20998152801583</v>
      </c>
    </row>
    <row r="295" spans="1:9" s="11" customFormat="1" ht="31.5" x14ac:dyDescent="0.25">
      <c r="A295" s="95"/>
      <c r="B295" s="106"/>
      <c r="C295" s="36" t="s">
        <v>7</v>
      </c>
      <c r="D295" s="37" t="s">
        <v>576</v>
      </c>
      <c r="E295" s="32">
        <v>33</v>
      </c>
      <c r="F295" s="32">
        <v>57</v>
      </c>
      <c r="G295" s="32">
        <v>54</v>
      </c>
      <c r="H295" s="34">
        <f t="shared" si="37"/>
        <v>163.63636363636365</v>
      </c>
      <c r="I295" s="34">
        <f t="shared" si="38"/>
        <v>94.73684210526315</v>
      </c>
    </row>
    <row r="296" spans="1:9" s="11" customFormat="1" ht="63" x14ac:dyDescent="0.25">
      <c r="A296" s="95"/>
      <c r="B296" s="102"/>
      <c r="C296" s="38" t="s">
        <v>518</v>
      </c>
      <c r="D296" s="37" t="s">
        <v>278</v>
      </c>
      <c r="E296" s="34">
        <v>119157.7</v>
      </c>
      <c r="F296" s="34">
        <v>140014</v>
      </c>
      <c r="G296" s="34">
        <v>140012.80000000002</v>
      </c>
      <c r="H296" s="34">
        <f t="shared" si="37"/>
        <v>117.5021001580259</v>
      </c>
      <c r="I296" s="34">
        <f t="shared" si="38"/>
        <v>99.999142942848579</v>
      </c>
    </row>
    <row r="297" spans="1:9" s="11" customFormat="1" ht="31.5" x14ac:dyDescent="0.25">
      <c r="A297" s="95" t="s">
        <v>194</v>
      </c>
      <c r="B297" s="101" t="s">
        <v>214</v>
      </c>
      <c r="C297" s="36" t="s">
        <v>7</v>
      </c>
      <c r="D297" s="37" t="s">
        <v>82</v>
      </c>
      <c r="E297" s="37">
        <v>20</v>
      </c>
      <c r="F297" s="32">
        <v>29</v>
      </c>
      <c r="G297" s="32">
        <v>32</v>
      </c>
      <c r="H297" s="34">
        <f t="shared" si="37"/>
        <v>160</v>
      </c>
      <c r="I297" s="34">
        <f t="shared" si="38"/>
        <v>110.34482758620689</v>
      </c>
    </row>
    <row r="298" spans="1:9" s="11" customFormat="1" ht="63" x14ac:dyDescent="0.25">
      <c r="A298" s="95"/>
      <c r="B298" s="102"/>
      <c r="C298" s="38" t="s">
        <v>518</v>
      </c>
      <c r="D298" s="37" t="s">
        <v>278</v>
      </c>
      <c r="E298" s="34">
        <v>114487.3</v>
      </c>
      <c r="F298" s="34">
        <v>113685.09999999999</v>
      </c>
      <c r="G298" s="34">
        <v>113685.09999999999</v>
      </c>
      <c r="H298" s="34">
        <f t="shared" si="37"/>
        <v>99.299310927936972</v>
      </c>
      <c r="I298" s="34">
        <f t="shared" si="38"/>
        <v>100</v>
      </c>
    </row>
    <row r="299" spans="1:9" s="11" customFormat="1" ht="31.5" x14ac:dyDescent="0.25">
      <c r="A299" s="104" t="s">
        <v>195</v>
      </c>
      <c r="B299" s="101" t="s">
        <v>215</v>
      </c>
      <c r="C299" s="36" t="s">
        <v>7</v>
      </c>
      <c r="D299" s="37" t="s">
        <v>82</v>
      </c>
      <c r="E299" s="37">
        <v>30</v>
      </c>
      <c r="F299" s="32">
        <v>41</v>
      </c>
      <c r="G299" s="32">
        <v>41</v>
      </c>
      <c r="H299" s="34">
        <f>G299/E299*100</f>
        <v>136.66666666666666</v>
      </c>
      <c r="I299" s="34">
        <f>G299/F299*100</f>
        <v>100</v>
      </c>
    </row>
    <row r="300" spans="1:9" s="11" customFormat="1" ht="63" x14ac:dyDescent="0.25">
      <c r="A300" s="105"/>
      <c r="B300" s="102"/>
      <c r="C300" s="38" t="s">
        <v>518</v>
      </c>
      <c r="D300" s="37" t="s">
        <v>278</v>
      </c>
      <c r="E300" s="34">
        <v>18717.599999999999</v>
      </c>
      <c r="F300" s="34">
        <v>8045.3</v>
      </c>
      <c r="G300" s="34">
        <v>8045.3</v>
      </c>
      <c r="H300" s="34">
        <f>G300/E300*100</f>
        <v>42.982540496644873</v>
      </c>
      <c r="I300" s="34">
        <f>G300/F300*100</f>
        <v>100</v>
      </c>
    </row>
    <row r="301" spans="1:9" s="11" customFormat="1" ht="31.5" customHeight="1" x14ac:dyDescent="0.25">
      <c r="A301" s="95" t="s">
        <v>196</v>
      </c>
      <c r="B301" s="101" t="s">
        <v>216</v>
      </c>
      <c r="C301" s="36" t="s">
        <v>7</v>
      </c>
      <c r="D301" s="37" t="s">
        <v>137</v>
      </c>
      <c r="E301" s="32">
        <v>544740</v>
      </c>
      <c r="F301" s="32">
        <v>610127</v>
      </c>
      <c r="G301" s="32">
        <v>614927</v>
      </c>
      <c r="H301" s="34">
        <f t="shared" si="37"/>
        <v>112.88449535558247</v>
      </c>
      <c r="I301" s="34">
        <f t="shared" si="38"/>
        <v>100.78672145307452</v>
      </c>
    </row>
    <row r="302" spans="1:9" s="11" customFormat="1" ht="63" x14ac:dyDescent="0.25">
      <c r="A302" s="95"/>
      <c r="B302" s="102"/>
      <c r="C302" s="38" t="s">
        <v>518</v>
      </c>
      <c r="D302" s="37" t="s">
        <v>278</v>
      </c>
      <c r="E302" s="34">
        <v>57114.400000000001</v>
      </c>
      <c r="F302" s="34">
        <v>53879.5</v>
      </c>
      <c r="G302" s="34">
        <v>53879.5</v>
      </c>
      <c r="H302" s="34">
        <f t="shared" si="37"/>
        <v>94.336104379981236</v>
      </c>
      <c r="I302" s="34">
        <f t="shared" si="38"/>
        <v>100</v>
      </c>
    </row>
    <row r="303" spans="1:9" s="11" customFormat="1" ht="31.5" x14ac:dyDescent="0.25">
      <c r="A303" s="95" t="s">
        <v>197</v>
      </c>
      <c r="B303" s="101" t="s">
        <v>217</v>
      </c>
      <c r="C303" s="36" t="s">
        <v>7</v>
      </c>
      <c r="D303" s="37" t="s">
        <v>82</v>
      </c>
      <c r="E303" s="32">
        <v>3572000</v>
      </c>
      <c r="F303" s="32">
        <v>3563684</v>
      </c>
      <c r="G303" s="32">
        <v>3575492</v>
      </c>
      <c r="H303" s="34">
        <f t="shared" si="37"/>
        <v>100.09776035834265</v>
      </c>
      <c r="I303" s="34">
        <f t="shared" si="38"/>
        <v>100.33134250960522</v>
      </c>
    </row>
    <row r="304" spans="1:9" s="11" customFormat="1" ht="63" x14ac:dyDescent="0.25">
      <c r="A304" s="95"/>
      <c r="B304" s="102"/>
      <c r="C304" s="38" t="s">
        <v>518</v>
      </c>
      <c r="D304" s="37" t="s">
        <v>278</v>
      </c>
      <c r="E304" s="34">
        <v>17168.900000000001</v>
      </c>
      <c r="F304" s="34">
        <v>19145.099999999999</v>
      </c>
      <c r="G304" s="34">
        <v>19145.099999999999</v>
      </c>
      <c r="H304" s="34">
        <f t="shared" si="37"/>
        <v>111.51034719754904</v>
      </c>
      <c r="I304" s="34">
        <f t="shared" si="38"/>
        <v>100</v>
      </c>
    </row>
    <row r="305" spans="1:9" s="11" customFormat="1" ht="31.5" x14ac:dyDescent="0.25">
      <c r="A305" s="95" t="s">
        <v>198</v>
      </c>
      <c r="B305" s="101" t="s">
        <v>218</v>
      </c>
      <c r="C305" s="36" t="s">
        <v>7</v>
      </c>
      <c r="D305" s="37" t="s">
        <v>82</v>
      </c>
      <c r="E305" s="32">
        <v>410200</v>
      </c>
      <c r="F305" s="32">
        <v>350873</v>
      </c>
      <c r="G305" s="32">
        <v>351520</v>
      </c>
      <c r="H305" s="34">
        <f t="shared" si="37"/>
        <v>85.69478303266699</v>
      </c>
      <c r="I305" s="34">
        <f t="shared" si="38"/>
        <v>100.18439720354657</v>
      </c>
    </row>
    <row r="306" spans="1:9" s="11" customFormat="1" ht="63" x14ac:dyDescent="0.25">
      <c r="A306" s="95"/>
      <c r="B306" s="102"/>
      <c r="C306" s="38" t="s">
        <v>518</v>
      </c>
      <c r="D306" s="37" t="s">
        <v>278</v>
      </c>
      <c r="E306" s="34">
        <v>7667</v>
      </c>
      <c r="F306" s="34">
        <v>6982.5</v>
      </c>
      <c r="G306" s="34">
        <v>6982.5</v>
      </c>
      <c r="H306" s="34">
        <f t="shared" si="37"/>
        <v>91.072127298813101</v>
      </c>
      <c r="I306" s="34">
        <f t="shared" si="38"/>
        <v>100</v>
      </c>
    </row>
    <row r="307" spans="1:9" s="11" customFormat="1" ht="31.5" x14ac:dyDescent="0.25">
      <c r="A307" s="95" t="s">
        <v>200</v>
      </c>
      <c r="B307" s="101" t="s">
        <v>219</v>
      </c>
      <c r="C307" s="36" t="s">
        <v>7</v>
      </c>
      <c r="D307" s="37" t="s">
        <v>137</v>
      </c>
      <c r="E307" s="32">
        <v>556583</v>
      </c>
      <c r="F307" s="32">
        <v>375112</v>
      </c>
      <c r="G307" s="34">
        <v>634207</v>
      </c>
      <c r="H307" s="34">
        <f t="shared" si="37"/>
        <v>113.94652729242539</v>
      </c>
      <c r="I307" s="34">
        <f>G307/F307*100</f>
        <v>169.07137068395573</v>
      </c>
    </row>
    <row r="308" spans="1:9" s="11" customFormat="1" ht="31.5" x14ac:dyDescent="0.25">
      <c r="A308" s="95"/>
      <c r="B308" s="106"/>
      <c r="C308" s="36" t="s">
        <v>7</v>
      </c>
      <c r="D308" s="37" t="s">
        <v>578</v>
      </c>
      <c r="E308" s="32">
        <v>62</v>
      </c>
      <c r="F308" s="32">
        <v>60</v>
      </c>
      <c r="G308" s="32">
        <v>63</v>
      </c>
      <c r="H308" s="34">
        <f t="shared" si="37"/>
        <v>101.61290322580645</v>
      </c>
      <c r="I308" s="34">
        <f>G308/F308*100</f>
        <v>105</v>
      </c>
    </row>
    <row r="309" spans="1:9" s="11" customFormat="1" ht="63" x14ac:dyDescent="0.25">
      <c r="A309" s="95"/>
      <c r="B309" s="102"/>
      <c r="C309" s="38" t="s">
        <v>518</v>
      </c>
      <c r="D309" s="37" t="s">
        <v>278</v>
      </c>
      <c r="E309" s="34">
        <v>90506.8</v>
      </c>
      <c r="F309" s="34">
        <v>92951.7</v>
      </c>
      <c r="G309" s="34">
        <v>92949.5</v>
      </c>
      <c r="H309" s="34">
        <f t="shared" si="37"/>
        <v>102.69891323082906</v>
      </c>
      <c r="I309" s="34">
        <f t="shared" si="38"/>
        <v>99.997633179382419</v>
      </c>
    </row>
    <row r="310" spans="1:9" s="11" customFormat="1" ht="31.5" x14ac:dyDescent="0.25">
      <c r="A310" s="95" t="s">
        <v>199</v>
      </c>
      <c r="B310" s="101" t="s">
        <v>220</v>
      </c>
      <c r="C310" s="36" t="s">
        <v>7</v>
      </c>
      <c r="D310" s="37" t="s">
        <v>82</v>
      </c>
      <c r="E310" s="32">
        <v>658674</v>
      </c>
      <c r="F310" s="32">
        <v>666303</v>
      </c>
      <c r="G310" s="32">
        <v>671294</v>
      </c>
      <c r="H310" s="34">
        <f t="shared" si="37"/>
        <v>101.91597057117785</v>
      </c>
      <c r="I310" s="34">
        <f t="shared" si="38"/>
        <v>100.74905861147256</v>
      </c>
    </row>
    <row r="311" spans="1:9" s="11" customFormat="1" ht="63" x14ac:dyDescent="0.25">
      <c r="A311" s="95"/>
      <c r="B311" s="102"/>
      <c r="C311" s="38" t="s">
        <v>518</v>
      </c>
      <c r="D311" s="37" t="s">
        <v>278</v>
      </c>
      <c r="E311" s="34">
        <v>33583.800000000003</v>
      </c>
      <c r="F311" s="34">
        <v>48068.7</v>
      </c>
      <c r="G311" s="34">
        <v>48068.7</v>
      </c>
      <c r="H311" s="34">
        <f t="shared" si="37"/>
        <v>143.13061654726386</v>
      </c>
      <c r="I311" s="34">
        <f t="shared" si="38"/>
        <v>100</v>
      </c>
    </row>
    <row r="312" spans="1:9" s="11" customFormat="1" ht="31.5" x14ac:dyDescent="0.25">
      <c r="A312" s="95" t="s">
        <v>201</v>
      </c>
      <c r="B312" s="101" t="s">
        <v>221</v>
      </c>
      <c r="C312" s="36" t="s">
        <v>7</v>
      </c>
      <c r="D312" s="37" t="s">
        <v>137</v>
      </c>
      <c r="E312" s="32">
        <v>22500</v>
      </c>
      <c r="F312" s="32">
        <v>5672</v>
      </c>
      <c r="G312" s="32">
        <v>6072</v>
      </c>
      <c r="H312" s="34">
        <f t="shared" si="37"/>
        <v>26.986666666666665</v>
      </c>
      <c r="I312" s="34">
        <f t="shared" si="38"/>
        <v>107.05218617771509</v>
      </c>
    </row>
    <row r="313" spans="1:9" s="11" customFormat="1" ht="63" x14ac:dyDescent="0.25">
      <c r="A313" s="95"/>
      <c r="B313" s="102"/>
      <c r="C313" s="38" t="s">
        <v>518</v>
      </c>
      <c r="D313" s="37" t="s">
        <v>278</v>
      </c>
      <c r="E313" s="34">
        <v>2954.5</v>
      </c>
      <c r="F313" s="34">
        <v>2123.6999999999998</v>
      </c>
      <c r="G313" s="34">
        <v>2123.6999999999998</v>
      </c>
      <c r="H313" s="34">
        <f t="shared" si="37"/>
        <v>71.880182772042645</v>
      </c>
      <c r="I313" s="34">
        <f t="shared" si="38"/>
        <v>100</v>
      </c>
    </row>
    <row r="314" spans="1:9" s="11" customFormat="1" ht="31.5" x14ac:dyDescent="0.25">
      <c r="A314" s="95" t="s">
        <v>202</v>
      </c>
      <c r="B314" s="101" t="s">
        <v>222</v>
      </c>
      <c r="C314" s="36" t="s">
        <v>7</v>
      </c>
      <c r="D314" s="37" t="s">
        <v>82</v>
      </c>
      <c r="E314" s="32">
        <v>13125</v>
      </c>
      <c r="F314" s="32">
        <v>13367</v>
      </c>
      <c r="G314" s="32">
        <v>14559</v>
      </c>
      <c r="H314" s="34">
        <f t="shared" si="37"/>
        <v>110.92571428571429</v>
      </c>
      <c r="I314" s="34">
        <f t="shared" si="38"/>
        <v>108.91748335452982</v>
      </c>
    </row>
    <row r="315" spans="1:9" s="11" customFormat="1" ht="63" x14ac:dyDescent="0.25">
      <c r="A315" s="95"/>
      <c r="B315" s="102"/>
      <c r="C315" s="38" t="s">
        <v>518</v>
      </c>
      <c r="D315" s="37" t="s">
        <v>278</v>
      </c>
      <c r="E315" s="34">
        <v>3718.3</v>
      </c>
      <c r="F315" s="34">
        <v>3898.2</v>
      </c>
      <c r="G315" s="34">
        <v>3898.2</v>
      </c>
      <c r="H315" s="34">
        <f t="shared" si="37"/>
        <v>104.83823252561652</v>
      </c>
      <c r="I315" s="34">
        <f t="shared" si="38"/>
        <v>100</v>
      </c>
    </row>
    <row r="316" spans="1:9" s="11" customFormat="1" ht="31.5" x14ac:dyDescent="0.25">
      <c r="A316" s="95" t="s">
        <v>203</v>
      </c>
      <c r="B316" s="101" t="s">
        <v>223</v>
      </c>
      <c r="C316" s="36" t="s">
        <v>7</v>
      </c>
      <c r="D316" s="37" t="s">
        <v>82</v>
      </c>
      <c r="E316" s="32">
        <v>164202</v>
      </c>
      <c r="F316" s="32">
        <v>202295</v>
      </c>
      <c r="G316" s="32">
        <v>209532</v>
      </c>
      <c r="H316" s="34">
        <f t="shared" si="37"/>
        <v>127.60624109328754</v>
      </c>
      <c r="I316" s="34">
        <f t="shared" si="38"/>
        <v>103.5774487753034</v>
      </c>
    </row>
    <row r="317" spans="1:9" s="11" customFormat="1" ht="63" x14ac:dyDescent="0.25">
      <c r="A317" s="95"/>
      <c r="B317" s="102"/>
      <c r="C317" s="38" t="s">
        <v>518</v>
      </c>
      <c r="D317" s="37" t="s">
        <v>278</v>
      </c>
      <c r="E317" s="34">
        <v>61614.5</v>
      </c>
      <c r="F317" s="34">
        <v>71756.7</v>
      </c>
      <c r="G317" s="34">
        <v>71756.100000000006</v>
      </c>
      <c r="H317" s="34">
        <f t="shared" si="37"/>
        <v>116.45976190669404</v>
      </c>
      <c r="I317" s="34">
        <f t="shared" si="38"/>
        <v>99.999163841146554</v>
      </c>
    </row>
    <row r="318" spans="1:9" s="11" customFormat="1" ht="31.5" x14ac:dyDescent="0.25">
      <c r="A318" s="95" t="s">
        <v>204</v>
      </c>
      <c r="B318" s="101" t="s">
        <v>579</v>
      </c>
      <c r="C318" s="36" t="s">
        <v>7</v>
      </c>
      <c r="D318" s="37" t="s">
        <v>82</v>
      </c>
      <c r="E318" s="37">
        <v>79</v>
      </c>
      <c r="F318" s="32">
        <v>68</v>
      </c>
      <c r="G318" s="32">
        <v>74</v>
      </c>
      <c r="H318" s="34">
        <f t="shared" si="37"/>
        <v>93.670886075949369</v>
      </c>
      <c r="I318" s="34">
        <f t="shared" si="38"/>
        <v>108.8235294117647</v>
      </c>
    </row>
    <row r="319" spans="1:9" s="11" customFormat="1" ht="63" x14ac:dyDescent="0.25">
      <c r="A319" s="95"/>
      <c r="B319" s="102"/>
      <c r="C319" s="38" t="s">
        <v>518</v>
      </c>
      <c r="D319" s="37" t="s">
        <v>278</v>
      </c>
      <c r="E319" s="34">
        <v>16089.8</v>
      </c>
      <c r="F319" s="34">
        <v>16737.599999999999</v>
      </c>
      <c r="G319" s="34">
        <v>16737.599999999999</v>
      </c>
      <c r="H319" s="34">
        <f t="shared" si="37"/>
        <v>104.02615321508036</v>
      </c>
      <c r="I319" s="34">
        <f t="shared" si="38"/>
        <v>100</v>
      </c>
    </row>
    <row r="320" spans="1:9" s="11" customFormat="1" ht="31.5" x14ac:dyDescent="0.25">
      <c r="A320" s="95" t="s">
        <v>205</v>
      </c>
      <c r="B320" s="101" t="s">
        <v>515</v>
      </c>
      <c r="C320" s="36" t="s">
        <v>7</v>
      </c>
      <c r="D320" s="37" t="s">
        <v>82</v>
      </c>
      <c r="E320" s="32">
        <v>4913</v>
      </c>
      <c r="F320" s="32">
        <v>4997</v>
      </c>
      <c r="G320" s="32">
        <v>5079</v>
      </c>
      <c r="H320" s="34">
        <f t="shared" si="37"/>
        <v>103.37879096275189</v>
      </c>
      <c r="I320" s="34">
        <f t="shared" si="38"/>
        <v>101.64098459075446</v>
      </c>
    </row>
    <row r="321" spans="1:9" s="11" customFormat="1" ht="63" x14ac:dyDescent="0.25">
      <c r="A321" s="95"/>
      <c r="B321" s="102"/>
      <c r="C321" s="38" t="s">
        <v>518</v>
      </c>
      <c r="D321" s="37" t="s">
        <v>278</v>
      </c>
      <c r="E321" s="34">
        <v>158582.20000000001</v>
      </c>
      <c r="F321" s="34">
        <v>166720.70000000001</v>
      </c>
      <c r="G321" s="34">
        <v>166720.70000000001</v>
      </c>
      <c r="H321" s="34">
        <f t="shared" si="37"/>
        <v>105.13203877862711</v>
      </c>
      <c r="I321" s="34">
        <f t="shared" si="38"/>
        <v>100</v>
      </c>
    </row>
    <row r="322" spans="1:9" s="11" customFormat="1" ht="31.5" x14ac:dyDescent="0.25">
      <c r="A322" s="95" t="s">
        <v>206</v>
      </c>
      <c r="B322" s="101" t="s">
        <v>555</v>
      </c>
      <c r="C322" s="36" t="s">
        <v>7</v>
      </c>
      <c r="D322" s="37" t="s">
        <v>79</v>
      </c>
      <c r="E322" s="32">
        <v>79840.23</v>
      </c>
      <c r="F322" s="32">
        <v>151802.22</v>
      </c>
      <c r="G322" s="32">
        <v>146525.74</v>
      </c>
      <c r="H322" s="34">
        <f t="shared" si="37"/>
        <v>183.52369475889537</v>
      </c>
      <c r="I322" s="34">
        <f t="shared" si="38"/>
        <v>96.524108804205895</v>
      </c>
    </row>
    <row r="323" spans="1:9" s="11" customFormat="1" ht="63" x14ac:dyDescent="0.25">
      <c r="A323" s="95"/>
      <c r="B323" s="102"/>
      <c r="C323" s="38" t="s">
        <v>518</v>
      </c>
      <c r="D323" s="37" t="s">
        <v>278</v>
      </c>
      <c r="E323" s="34">
        <v>40269.699999999997</v>
      </c>
      <c r="F323" s="34">
        <v>90800</v>
      </c>
      <c r="G323" s="34">
        <v>90800</v>
      </c>
      <c r="H323" s="34">
        <f t="shared" si="37"/>
        <v>225.4797031018359</v>
      </c>
      <c r="I323" s="34">
        <f t="shared" si="38"/>
        <v>100</v>
      </c>
    </row>
    <row r="324" spans="1:9" s="11" customFormat="1" ht="31.5" x14ac:dyDescent="0.25">
      <c r="A324" s="95" t="s">
        <v>207</v>
      </c>
      <c r="B324" s="101" t="s">
        <v>224</v>
      </c>
      <c r="C324" s="36" t="s">
        <v>7</v>
      </c>
      <c r="D324" s="37" t="s">
        <v>79</v>
      </c>
      <c r="E324" s="32">
        <v>17424</v>
      </c>
      <c r="F324" s="32">
        <v>27298.79</v>
      </c>
      <c r="G324" s="32">
        <v>27132</v>
      </c>
      <c r="H324" s="34">
        <f t="shared" si="37"/>
        <v>155.71625344352617</v>
      </c>
      <c r="I324" s="34">
        <f t="shared" si="38"/>
        <v>99.389020539005571</v>
      </c>
    </row>
    <row r="325" spans="1:9" s="11" customFormat="1" ht="63" x14ac:dyDescent="0.25">
      <c r="A325" s="95"/>
      <c r="B325" s="102"/>
      <c r="C325" s="38" t="s">
        <v>518</v>
      </c>
      <c r="D325" s="37" t="s">
        <v>278</v>
      </c>
      <c r="E325" s="34">
        <v>7398.7</v>
      </c>
      <c r="F325" s="34">
        <v>18126.2</v>
      </c>
      <c r="G325" s="34">
        <v>18126.099999999999</v>
      </c>
      <c r="H325" s="34">
        <f t="shared" si="37"/>
        <v>244.99033614013271</v>
      </c>
      <c r="I325" s="34">
        <f t="shared" si="38"/>
        <v>99.999448312387585</v>
      </c>
    </row>
    <row r="326" spans="1:9" s="11" customFormat="1" ht="31.5" x14ac:dyDescent="0.25">
      <c r="A326" s="95" t="s">
        <v>208</v>
      </c>
      <c r="B326" s="101" t="s">
        <v>556</v>
      </c>
      <c r="C326" s="36" t="s">
        <v>7</v>
      </c>
      <c r="D326" s="37" t="s">
        <v>82</v>
      </c>
      <c r="E326" s="37">
        <v>54</v>
      </c>
      <c r="F326" s="37">
        <v>393</v>
      </c>
      <c r="G326" s="37">
        <v>393</v>
      </c>
      <c r="H326" s="34">
        <f t="shared" si="37"/>
        <v>727.77777777777771</v>
      </c>
      <c r="I326" s="34">
        <f t="shared" si="38"/>
        <v>100</v>
      </c>
    </row>
    <row r="327" spans="1:9" s="11" customFormat="1" ht="63" x14ac:dyDescent="0.25">
      <c r="A327" s="95"/>
      <c r="B327" s="102"/>
      <c r="C327" s="38" t="s">
        <v>518</v>
      </c>
      <c r="D327" s="37" t="s">
        <v>278</v>
      </c>
      <c r="E327" s="34">
        <v>10960</v>
      </c>
      <c r="F327" s="34">
        <v>73586.099999999991</v>
      </c>
      <c r="G327" s="34">
        <v>73586.099999999991</v>
      </c>
      <c r="H327" s="34">
        <f t="shared" si="37"/>
        <v>671.40602189781009</v>
      </c>
      <c r="I327" s="34">
        <f t="shared" si="38"/>
        <v>100</v>
      </c>
    </row>
    <row r="328" spans="1:9" s="11" customFormat="1" ht="31.5" x14ac:dyDescent="0.25">
      <c r="A328" s="95" t="s">
        <v>209</v>
      </c>
      <c r="B328" s="101" t="s">
        <v>117</v>
      </c>
      <c r="C328" s="36" t="s">
        <v>7</v>
      </c>
      <c r="D328" s="37" t="s">
        <v>82</v>
      </c>
      <c r="E328" s="37">
        <v>41</v>
      </c>
      <c r="F328" s="37">
        <v>49</v>
      </c>
      <c r="G328" s="37">
        <v>49</v>
      </c>
      <c r="H328" s="34">
        <f t="shared" si="37"/>
        <v>119.51219512195121</v>
      </c>
      <c r="I328" s="34">
        <f t="shared" si="38"/>
        <v>100</v>
      </c>
    </row>
    <row r="329" spans="1:9" s="11" customFormat="1" ht="63" x14ac:dyDescent="0.25">
      <c r="A329" s="95"/>
      <c r="B329" s="102"/>
      <c r="C329" s="38" t="s">
        <v>518</v>
      </c>
      <c r="D329" s="37" t="s">
        <v>278</v>
      </c>
      <c r="E329" s="34">
        <v>1667.1</v>
      </c>
      <c r="F329" s="34">
        <v>9611.0999999999985</v>
      </c>
      <c r="G329" s="34">
        <v>9611.0999999999985</v>
      </c>
      <c r="H329" s="34">
        <f t="shared" si="37"/>
        <v>576.51610581248872</v>
      </c>
      <c r="I329" s="34">
        <f t="shared" si="38"/>
        <v>100</v>
      </c>
    </row>
    <row r="330" spans="1:9" s="11" customFormat="1" ht="31.5" x14ac:dyDescent="0.25">
      <c r="A330" s="95" t="s">
        <v>210</v>
      </c>
      <c r="B330" s="101" t="s">
        <v>580</v>
      </c>
      <c r="C330" s="36" t="s">
        <v>7</v>
      </c>
      <c r="D330" s="37" t="s">
        <v>137</v>
      </c>
      <c r="E330" s="39">
        <v>112</v>
      </c>
      <c r="F330" s="29">
        <v>118</v>
      </c>
      <c r="G330" s="29">
        <v>112</v>
      </c>
      <c r="H330" s="34">
        <f t="shared" si="37"/>
        <v>100</v>
      </c>
      <c r="I330" s="34">
        <f t="shared" si="38"/>
        <v>94.915254237288138</v>
      </c>
    </row>
    <row r="331" spans="1:9" s="11" customFormat="1" ht="107.25" customHeight="1" x14ac:dyDescent="0.25">
      <c r="A331" s="95"/>
      <c r="B331" s="102"/>
      <c r="C331" s="38" t="s">
        <v>518</v>
      </c>
      <c r="D331" s="37" t="s">
        <v>278</v>
      </c>
      <c r="E331" s="30">
        <v>37581.699999999997</v>
      </c>
      <c r="F331" s="30">
        <v>16007</v>
      </c>
      <c r="G331" s="30">
        <v>16007</v>
      </c>
      <c r="H331" s="34">
        <f t="shared" si="37"/>
        <v>42.592538389694987</v>
      </c>
      <c r="I331" s="34">
        <f t="shared" si="38"/>
        <v>100</v>
      </c>
    </row>
    <row r="332" spans="1:9" s="11" customFormat="1" ht="31.5" x14ac:dyDescent="0.25">
      <c r="A332" s="95" t="s">
        <v>211</v>
      </c>
      <c r="B332" s="101" t="s">
        <v>225</v>
      </c>
      <c r="C332" s="36" t="s">
        <v>7</v>
      </c>
      <c r="D332" s="37" t="s">
        <v>79</v>
      </c>
      <c r="E332" s="34">
        <v>208342.39999999999</v>
      </c>
      <c r="F332" s="34">
        <v>495764.63</v>
      </c>
      <c r="G332" s="34">
        <v>498776.14</v>
      </c>
      <c r="H332" s="34">
        <f t="shared" si="37"/>
        <v>239.40212841937119</v>
      </c>
      <c r="I332" s="34">
        <f t="shared" si="38"/>
        <v>100.60744753009105</v>
      </c>
    </row>
    <row r="333" spans="1:9" s="11" customFormat="1" ht="63" x14ac:dyDescent="0.25">
      <c r="A333" s="95"/>
      <c r="B333" s="102"/>
      <c r="C333" s="38" t="s">
        <v>518</v>
      </c>
      <c r="D333" s="37" t="s">
        <v>278</v>
      </c>
      <c r="E333" s="34">
        <v>45004.5</v>
      </c>
      <c r="F333" s="34">
        <v>257019.5</v>
      </c>
      <c r="G333" s="34">
        <v>257019.4</v>
      </c>
      <c r="H333" s="34">
        <f t="shared" si="37"/>
        <v>571.0971125109711</v>
      </c>
      <c r="I333" s="34">
        <f t="shared" si="38"/>
        <v>99.999961092446284</v>
      </c>
    </row>
    <row r="334" spans="1:9" s="11" customFormat="1" ht="31.5" x14ac:dyDescent="0.25">
      <c r="A334" s="95" t="s">
        <v>212</v>
      </c>
      <c r="B334" s="101" t="s">
        <v>581</v>
      </c>
      <c r="C334" s="36" t="s">
        <v>7</v>
      </c>
      <c r="D334" s="37" t="s">
        <v>79</v>
      </c>
      <c r="E334" s="34">
        <v>1364</v>
      </c>
      <c r="F334" s="34">
        <v>1357</v>
      </c>
      <c r="G334" s="34">
        <v>1291</v>
      </c>
      <c r="H334" s="34">
        <f t="shared" si="37"/>
        <v>94.648093841642236</v>
      </c>
      <c r="I334" s="34">
        <f t="shared" si="38"/>
        <v>95.136330140014735</v>
      </c>
    </row>
    <row r="335" spans="1:9" s="11" customFormat="1" ht="63" x14ac:dyDescent="0.25">
      <c r="A335" s="95"/>
      <c r="B335" s="102"/>
      <c r="C335" s="38" t="s">
        <v>518</v>
      </c>
      <c r="D335" s="37" t="s">
        <v>278</v>
      </c>
      <c r="E335" s="34">
        <v>563889</v>
      </c>
      <c r="F335" s="34">
        <v>293473.90000000002</v>
      </c>
      <c r="G335" s="34">
        <v>293466.40000000002</v>
      </c>
      <c r="H335" s="34">
        <f t="shared" si="37"/>
        <v>52.043292208218283</v>
      </c>
      <c r="I335" s="34">
        <f t="shared" si="38"/>
        <v>99.997444406470208</v>
      </c>
    </row>
    <row r="336" spans="1:9" s="11" customFormat="1" x14ac:dyDescent="0.25">
      <c r="A336" s="85"/>
      <c r="B336" s="107" t="s">
        <v>582</v>
      </c>
      <c r="C336" s="108"/>
      <c r="D336" s="37" t="s">
        <v>278</v>
      </c>
      <c r="E336" s="34">
        <v>24402</v>
      </c>
      <c r="F336" s="34">
        <v>24402</v>
      </c>
      <c r="G336" s="34">
        <v>24402</v>
      </c>
      <c r="H336" s="34">
        <f t="shared" si="37"/>
        <v>100</v>
      </c>
      <c r="I336" s="34">
        <f t="shared" si="38"/>
        <v>100</v>
      </c>
    </row>
    <row r="337" spans="1:13" s="11" customFormat="1" x14ac:dyDescent="0.25">
      <c r="A337" s="85"/>
      <c r="B337" s="107" t="s">
        <v>320</v>
      </c>
      <c r="C337" s="108"/>
      <c r="D337" s="37" t="s">
        <v>278</v>
      </c>
      <c r="E337" s="34">
        <v>45031.199999999997</v>
      </c>
      <c r="F337" s="34">
        <v>43151.6</v>
      </c>
      <c r="G337" s="34">
        <v>43151.6</v>
      </c>
      <c r="H337" s="34">
        <f t="shared" si="37"/>
        <v>95.826005080921675</v>
      </c>
      <c r="I337" s="34">
        <f t="shared" si="38"/>
        <v>100</v>
      </c>
    </row>
    <row r="338" spans="1:13" s="8" customFormat="1" ht="15" customHeight="1" x14ac:dyDescent="0.25">
      <c r="A338" s="7"/>
      <c r="B338" s="96" t="s">
        <v>9</v>
      </c>
      <c r="C338" s="97"/>
      <c r="D338" s="22" t="s">
        <v>278</v>
      </c>
      <c r="E338" s="4">
        <f>E293+E296+E298+E300+E302+E304+E306+E309+E311+E313+E315+E317+E319+E321+E323+E325+E327+E329+E331+E333+E335+E336+E337</f>
        <v>1880047.2000000002</v>
      </c>
      <c r="F338" s="4">
        <f t="shared" ref="F338:G338" si="39">F293+F296+F298+F300+F302+F304+F306+F309+F311+F313+F315+F317+F319+F321+F323+F325+F327+F329+F331+F333+F335+F336+F337</f>
        <v>1953523.1</v>
      </c>
      <c r="G338" s="4">
        <f t="shared" si="39"/>
        <v>1953383.4000000004</v>
      </c>
      <c r="H338" s="4">
        <f t="shared" si="37"/>
        <v>103.9007637680586</v>
      </c>
      <c r="I338" s="4">
        <f t="shared" si="38"/>
        <v>99.992848817605491</v>
      </c>
    </row>
    <row r="339" spans="1:13" s="8" customFormat="1" ht="26.25" customHeight="1" x14ac:dyDescent="0.25">
      <c r="A339" s="6" t="s">
        <v>39</v>
      </c>
      <c r="B339" s="112" t="s">
        <v>31</v>
      </c>
      <c r="C339" s="113"/>
      <c r="D339" s="113"/>
      <c r="E339" s="113"/>
      <c r="F339" s="113"/>
      <c r="G339" s="113"/>
      <c r="H339" s="113"/>
      <c r="I339" s="113"/>
    </row>
    <row r="340" spans="1:13" s="8" customFormat="1" ht="34.5" customHeight="1" x14ac:dyDescent="0.25">
      <c r="A340" s="95" t="s">
        <v>37</v>
      </c>
      <c r="B340" s="103" t="s">
        <v>386</v>
      </c>
      <c r="C340" s="23" t="s">
        <v>387</v>
      </c>
      <c r="D340" s="41" t="s">
        <v>388</v>
      </c>
      <c r="E340" s="49">
        <v>17286</v>
      </c>
      <c r="F340" s="50">
        <v>23188</v>
      </c>
      <c r="G340" s="50">
        <v>23188</v>
      </c>
      <c r="H340" s="51">
        <f>G340/E340*100</f>
        <v>134.14323730186277</v>
      </c>
      <c r="I340" s="51">
        <f>G340/F340*100</f>
        <v>100</v>
      </c>
      <c r="K340" s="9"/>
      <c r="L340" s="9"/>
      <c r="M340" s="9"/>
    </row>
    <row r="341" spans="1:13" s="8" customFormat="1" ht="66" customHeight="1" x14ac:dyDescent="0.25">
      <c r="A341" s="95"/>
      <c r="B341" s="103"/>
      <c r="C341" s="42" t="s">
        <v>518</v>
      </c>
      <c r="D341" s="41" t="s">
        <v>278</v>
      </c>
      <c r="E341" s="41">
        <v>3803.5</v>
      </c>
      <c r="F341" s="52">
        <v>5102.1000000000004</v>
      </c>
      <c r="G341" s="53">
        <v>5102.1000000000004</v>
      </c>
      <c r="H341" s="51">
        <f t="shared" ref="H341:H351" si="40">G341/E341*100</f>
        <v>134.1422374129092</v>
      </c>
      <c r="I341" s="51">
        <f t="shared" ref="I341:I353" si="41">G341/F341*100</f>
        <v>100</v>
      </c>
      <c r="K341" s="9"/>
      <c r="L341" s="9"/>
    </row>
    <row r="342" spans="1:13" s="8" customFormat="1" ht="31.5" x14ac:dyDescent="0.25">
      <c r="A342" s="95" t="s">
        <v>38</v>
      </c>
      <c r="B342" s="103" t="s">
        <v>391</v>
      </c>
      <c r="C342" s="54" t="s">
        <v>520</v>
      </c>
      <c r="D342" s="41" t="s">
        <v>392</v>
      </c>
      <c r="E342" s="49">
        <v>419</v>
      </c>
      <c r="F342" s="50">
        <v>207</v>
      </c>
      <c r="G342" s="50">
        <v>207</v>
      </c>
      <c r="H342" s="51">
        <f t="shared" si="40"/>
        <v>49.403341288782812</v>
      </c>
      <c r="I342" s="51">
        <f t="shared" si="41"/>
        <v>100</v>
      </c>
      <c r="K342" s="9"/>
      <c r="L342" s="9"/>
    </row>
    <row r="343" spans="1:13" s="8" customFormat="1" ht="69.75" customHeight="1" x14ac:dyDescent="0.25">
      <c r="A343" s="95"/>
      <c r="B343" s="103"/>
      <c r="C343" s="42" t="s">
        <v>518</v>
      </c>
      <c r="D343" s="41" t="s">
        <v>278</v>
      </c>
      <c r="E343" s="41">
        <v>2208.1</v>
      </c>
      <c r="F343" s="5">
        <v>1090.5999999999999</v>
      </c>
      <c r="G343" s="5">
        <v>1090.5999999999999</v>
      </c>
      <c r="H343" s="51">
        <f t="shared" si="40"/>
        <v>49.390879036275528</v>
      </c>
      <c r="I343" s="51">
        <f t="shared" si="41"/>
        <v>100</v>
      </c>
      <c r="K343" s="9"/>
      <c r="L343" s="9"/>
    </row>
    <row r="344" spans="1:13" s="8" customFormat="1" ht="18.75" x14ac:dyDescent="0.25">
      <c r="A344" s="95" t="s">
        <v>150</v>
      </c>
      <c r="B344" s="103" t="s">
        <v>583</v>
      </c>
      <c r="C344" s="23" t="s">
        <v>393</v>
      </c>
      <c r="D344" s="41" t="s">
        <v>138</v>
      </c>
      <c r="E344" s="50">
        <v>2486.1999999999998</v>
      </c>
      <c r="F344" s="50">
        <v>2639</v>
      </c>
      <c r="G344" s="50">
        <v>2639</v>
      </c>
      <c r="H344" s="51">
        <f t="shared" si="40"/>
        <v>106.14592550880863</v>
      </c>
      <c r="I344" s="51">
        <f t="shared" si="41"/>
        <v>100</v>
      </c>
      <c r="K344" s="9"/>
      <c r="L344" s="9"/>
    </row>
    <row r="345" spans="1:13" s="8" customFormat="1" ht="63" x14ac:dyDescent="0.25">
      <c r="A345" s="95"/>
      <c r="B345" s="103"/>
      <c r="C345" s="42" t="s">
        <v>518</v>
      </c>
      <c r="D345" s="41" t="s">
        <v>278</v>
      </c>
      <c r="E345" s="5">
        <v>6644.8</v>
      </c>
      <c r="F345" s="5">
        <v>7053.1</v>
      </c>
      <c r="G345" s="5">
        <v>7053.1</v>
      </c>
      <c r="H345" s="51">
        <f t="shared" si="40"/>
        <v>106.14465446665062</v>
      </c>
      <c r="I345" s="51">
        <f t="shared" si="41"/>
        <v>100</v>
      </c>
      <c r="K345" s="9"/>
      <c r="L345" s="9"/>
    </row>
    <row r="346" spans="1:13" s="8" customFormat="1" ht="18.75" x14ac:dyDescent="0.25">
      <c r="A346" s="104" t="s">
        <v>151</v>
      </c>
      <c r="B346" s="103" t="s">
        <v>394</v>
      </c>
      <c r="C346" s="54" t="s">
        <v>389</v>
      </c>
      <c r="D346" s="41" t="s">
        <v>390</v>
      </c>
      <c r="E346" s="50">
        <v>626080</v>
      </c>
      <c r="F346" s="50">
        <v>626080</v>
      </c>
      <c r="G346" s="50">
        <v>626080</v>
      </c>
      <c r="H346" s="51">
        <f t="shared" si="40"/>
        <v>100</v>
      </c>
      <c r="I346" s="51">
        <f t="shared" si="41"/>
        <v>100</v>
      </c>
      <c r="K346" s="9"/>
      <c r="L346" s="9"/>
    </row>
    <row r="347" spans="1:13" s="8" customFormat="1" ht="63" x14ac:dyDescent="0.25">
      <c r="A347" s="105"/>
      <c r="B347" s="103"/>
      <c r="C347" s="42" t="s">
        <v>518</v>
      </c>
      <c r="D347" s="41" t="s">
        <v>278</v>
      </c>
      <c r="E347" s="5">
        <v>15933.8</v>
      </c>
      <c r="F347" s="5">
        <v>15933.8</v>
      </c>
      <c r="G347" s="5">
        <v>15933.8</v>
      </c>
      <c r="H347" s="51">
        <f t="shared" si="40"/>
        <v>100</v>
      </c>
      <c r="I347" s="51">
        <f t="shared" si="41"/>
        <v>100</v>
      </c>
      <c r="K347" s="9"/>
      <c r="L347" s="9"/>
    </row>
    <row r="348" spans="1:13" s="8" customFormat="1" ht="18.75" x14ac:dyDescent="0.25">
      <c r="A348" s="104" t="s">
        <v>152</v>
      </c>
      <c r="B348" s="103" t="s">
        <v>521</v>
      </c>
      <c r="C348" s="23" t="s">
        <v>395</v>
      </c>
      <c r="D348" s="41" t="s">
        <v>396</v>
      </c>
      <c r="E348" s="49">
        <v>505.5</v>
      </c>
      <c r="F348" s="50">
        <v>505</v>
      </c>
      <c r="G348" s="50">
        <v>505</v>
      </c>
      <c r="H348" s="51">
        <f t="shared" si="40"/>
        <v>99.901088031651824</v>
      </c>
      <c r="I348" s="51">
        <f t="shared" si="41"/>
        <v>100</v>
      </c>
      <c r="K348" s="9"/>
      <c r="L348" s="9"/>
    </row>
    <row r="349" spans="1:13" s="8" customFormat="1" ht="63" x14ac:dyDescent="0.25">
      <c r="A349" s="105"/>
      <c r="B349" s="103"/>
      <c r="C349" s="42" t="s">
        <v>518</v>
      </c>
      <c r="D349" s="41" t="s">
        <v>278</v>
      </c>
      <c r="E349" s="55">
        <v>20218.8</v>
      </c>
      <c r="F349" s="55">
        <v>20200</v>
      </c>
      <c r="G349" s="53">
        <v>20200</v>
      </c>
      <c r="H349" s="51">
        <f t="shared" si="40"/>
        <v>99.907017231487529</v>
      </c>
      <c r="I349" s="51">
        <f t="shared" si="41"/>
        <v>100</v>
      </c>
      <c r="K349" s="9"/>
      <c r="L349" s="9"/>
    </row>
    <row r="350" spans="1:13" s="8" customFormat="1" ht="31.5" x14ac:dyDescent="0.25">
      <c r="A350" s="104" t="s">
        <v>153</v>
      </c>
      <c r="B350" s="103" t="s">
        <v>397</v>
      </c>
      <c r="C350" s="23" t="s">
        <v>387</v>
      </c>
      <c r="D350" s="37" t="s">
        <v>388</v>
      </c>
      <c r="E350" s="56">
        <v>1152</v>
      </c>
      <c r="F350" s="57">
        <v>1152</v>
      </c>
      <c r="G350" s="57">
        <v>1152</v>
      </c>
      <c r="H350" s="51">
        <f t="shared" si="40"/>
        <v>100</v>
      </c>
      <c r="I350" s="51">
        <f t="shared" si="41"/>
        <v>100</v>
      </c>
      <c r="K350" s="9"/>
      <c r="L350" s="9"/>
    </row>
    <row r="351" spans="1:13" s="8" customFormat="1" ht="63" x14ac:dyDescent="0.25">
      <c r="A351" s="105"/>
      <c r="B351" s="103"/>
      <c r="C351" s="42" t="s">
        <v>518</v>
      </c>
      <c r="D351" s="37" t="s">
        <v>278</v>
      </c>
      <c r="E351" s="37">
        <v>534.1</v>
      </c>
      <c r="F351" s="58">
        <v>534.1</v>
      </c>
      <c r="G351" s="59">
        <v>534.1</v>
      </c>
      <c r="H351" s="51">
        <f t="shared" si="40"/>
        <v>100</v>
      </c>
      <c r="I351" s="51">
        <f t="shared" si="41"/>
        <v>100</v>
      </c>
      <c r="K351" s="9"/>
      <c r="L351" s="9"/>
    </row>
    <row r="352" spans="1:13" s="8" customFormat="1" ht="22.5" customHeight="1" x14ac:dyDescent="0.25">
      <c r="A352" s="104" t="s">
        <v>584</v>
      </c>
      <c r="B352" s="103" t="s">
        <v>585</v>
      </c>
      <c r="C352" s="60" t="s">
        <v>586</v>
      </c>
      <c r="D352" s="41" t="s">
        <v>138</v>
      </c>
      <c r="E352" s="37" t="s">
        <v>303</v>
      </c>
      <c r="F352" s="58">
        <v>1</v>
      </c>
      <c r="G352" s="59">
        <v>1</v>
      </c>
      <c r="H352" s="51" t="s">
        <v>303</v>
      </c>
      <c r="I352" s="51">
        <f t="shared" si="41"/>
        <v>100</v>
      </c>
      <c r="K352" s="9"/>
      <c r="L352" s="9"/>
    </row>
    <row r="353" spans="1:12" s="8" customFormat="1" ht="72.75" customHeight="1" x14ac:dyDescent="0.25">
      <c r="A353" s="105"/>
      <c r="B353" s="103"/>
      <c r="C353" s="42" t="s">
        <v>518</v>
      </c>
      <c r="D353" s="41" t="s">
        <v>278</v>
      </c>
      <c r="E353" s="37">
        <v>0</v>
      </c>
      <c r="F353" s="58">
        <v>231.5</v>
      </c>
      <c r="G353" s="59">
        <v>231.5</v>
      </c>
      <c r="H353" s="51" t="s">
        <v>303</v>
      </c>
      <c r="I353" s="51">
        <f t="shared" si="41"/>
        <v>100</v>
      </c>
      <c r="K353" s="9"/>
      <c r="L353" s="9"/>
    </row>
    <row r="354" spans="1:12" s="8" customFormat="1" x14ac:dyDescent="0.25">
      <c r="A354" s="7"/>
      <c r="B354" s="96" t="s">
        <v>9</v>
      </c>
      <c r="C354" s="97"/>
      <c r="D354" s="22" t="s">
        <v>278</v>
      </c>
      <c r="E354" s="4">
        <f>E341+E343+E345+E347+E349+E351+E353</f>
        <v>49343.1</v>
      </c>
      <c r="F354" s="4">
        <f t="shared" ref="F354:G354" si="42">F341+F343+F345+F347+F349+F351+F353</f>
        <v>50145.2</v>
      </c>
      <c r="G354" s="4">
        <f t="shared" si="42"/>
        <v>50145.2</v>
      </c>
      <c r="H354" s="4">
        <f>G354/E354*100</f>
        <v>101.62555656211303</v>
      </c>
      <c r="I354" s="4">
        <f>G354/F354*100</f>
        <v>100</v>
      </c>
      <c r="K354" s="9"/>
      <c r="L354" s="9"/>
    </row>
    <row r="355" spans="1:12" s="8" customFormat="1" ht="27" customHeight="1" x14ac:dyDescent="0.25">
      <c r="A355" s="6" t="s">
        <v>40</v>
      </c>
      <c r="B355" s="112" t="s">
        <v>420</v>
      </c>
      <c r="C355" s="113"/>
      <c r="D355" s="113"/>
      <c r="E355" s="113"/>
      <c r="F355" s="113"/>
      <c r="G355" s="113"/>
      <c r="H355" s="113"/>
      <c r="I355" s="113"/>
    </row>
    <row r="356" spans="1:12" s="8" customFormat="1" ht="31.5" x14ac:dyDescent="0.25">
      <c r="A356" s="95" t="s">
        <v>41</v>
      </c>
      <c r="B356" s="114" t="s">
        <v>421</v>
      </c>
      <c r="C356" s="23" t="s">
        <v>7</v>
      </c>
      <c r="D356" s="75" t="s">
        <v>305</v>
      </c>
      <c r="E356" s="151">
        <v>7</v>
      </c>
      <c r="F356" s="151">
        <v>7</v>
      </c>
      <c r="G356" s="151">
        <v>7</v>
      </c>
      <c r="H356" s="58">
        <f t="shared" ref="H356:H387" si="43">G356/E356*100</f>
        <v>100</v>
      </c>
      <c r="I356" s="58">
        <f t="shared" ref="I356:I387" si="44">G356/F356*100</f>
        <v>100</v>
      </c>
    </row>
    <row r="357" spans="1:12" s="8" customFormat="1" ht="63" x14ac:dyDescent="0.25">
      <c r="A357" s="95"/>
      <c r="B357" s="115"/>
      <c r="C357" s="86" t="s">
        <v>78</v>
      </c>
      <c r="D357" s="87" t="s">
        <v>278</v>
      </c>
      <c r="E357" s="58">
        <v>2225.6</v>
      </c>
      <c r="F357" s="58">
        <v>2166.4</v>
      </c>
      <c r="G357" s="58">
        <v>2166.4</v>
      </c>
      <c r="H357" s="58">
        <f t="shared" si="43"/>
        <v>97.34004313443566</v>
      </c>
      <c r="I357" s="58">
        <f t="shared" si="44"/>
        <v>100</v>
      </c>
    </row>
    <row r="358" spans="1:12" s="8" customFormat="1" ht="31.5" x14ac:dyDescent="0.25">
      <c r="A358" s="95" t="s">
        <v>42</v>
      </c>
      <c r="B358" s="152" t="s">
        <v>298</v>
      </c>
      <c r="C358" s="23" t="s">
        <v>7</v>
      </c>
      <c r="D358" s="87" t="s">
        <v>137</v>
      </c>
      <c r="E358" s="10">
        <v>8096.5</v>
      </c>
      <c r="F358" s="10">
        <v>8096.5</v>
      </c>
      <c r="G358" s="10">
        <v>8096.5</v>
      </c>
      <c r="H358" s="58">
        <f t="shared" si="43"/>
        <v>100</v>
      </c>
      <c r="I358" s="58">
        <f t="shared" si="44"/>
        <v>100</v>
      </c>
    </row>
    <row r="359" spans="1:12" s="8" customFormat="1" ht="63" x14ac:dyDescent="0.25">
      <c r="A359" s="95"/>
      <c r="B359" s="152"/>
      <c r="C359" s="86" t="s">
        <v>78</v>
      </c>
      <c r="D359" s="87" t="s">
        <v>278</v>
      </c>
      <c r="E359" s="58">
        <v>431765.5</v>
      </c>
      <c r="F359" s="58">
        <v>431765.5</v>
      </c>
      <c r="G359" s="58">
        <v>431765.5</v>
      </c>
      <c r="H359" s="58">
        <f t="shared" si="43"/>
        <v>100</v>
      </c>
      <c r="I359" s="58">
        <f t="shared" si="44"/>
        <v>100</v>
      </c>
    </row>
    <row r="360" spans="1:12" s="8" customFormat="1" ht="31.5" x14ac:dyDescent="0.25">
      <c r="A360" s="95" t="s">
        <v>285</v>
      </c>
      <c r="B360" s="152" t="s">
        <v>299</v>
      </c>
      <c r="C360" s="23" t="s">
        <v>7</v>
      </c>
      <c r="D360" s="87" t="s">
        <v>137</v>
      </c>
      <c r="E360" s="10">
        <v>1161</v>
      </c>
      <c r="F360" s="10">
        <v>1255</v>
      </c>
      <c r="G360" s="10">
        <v>1255</v>
      </c>
      <c r="H360" s="58">
        <f t="shared" si="43"/>
        <v>108.09646856158483</v>
      </c>
      <c r="I360" s="58">
        <f t="shared" si="44"/>
        <v>100</v>
      </c>
    </row>
    <row r="361" spans="1:12" s="8" customFormat="1" ht="63" x14ac:dyDescent="0.25">
      <c r="A361" s="95"/>
      <c r="B361" s="152"/>
      <c r="C361" s="86" t="s">
        <v>78</v>
      </c>
      <c r="D361" s="87" t="s">
        <v>278</v>
      </c>
      <c r="E361" s="58">
        <v>56657.9</v>
      </c>
      <c r="F361" s="58">
        <v>67320.600000000006</v>
      </c>
      <c r="G361" s="58">
        <v>67320.600000000006</v>
      </c>
      <c r="H361" s="58">
        <f t="shared" si="43"/>
        <v>118.81944088997298</v>
      </c>
      <c r="I361" s="58">
        <f t="shared" si="44"/>
        <v>100</v>
      </c>
    </row>
    <row r="362" spans="1:12" s="8" customFormat="1" ht="31.5" x14ac:dyDescent="0.25">
      <c r="A362" s="95" t="s">
        <v>286</v>
      </c>
      <c r="B362" s="93" t="s">
        <v>300</v>
      </c>
      <c r="C362" s="23" t="s">
        <v>7</v>
      </c>
      <c r="D362" s="87" t="s">
        <v>137</v>
      </c>
      <c r="E362" s="87">
        <v>16</v>
      </c>
      <c r="F362" s="75">
        <v>16</v>
      </c>
      <c r="G362" s="75">
        <v>16</v>
      </c>
      <c r="H362" s="58">
        <f t="shared" si="43"/>
        <v>100</v>
      </c>
      <c r="I362" s="58">
        <f t="shared" si="44"/>
        <v>100</v>
      </c>
    </row>
    <row r="363" spans="1:12" s="8" customFormat="1" ht="63" x14ac:dyDescent="0.25">
      <c r="A363" s="95"/>
      <c r="B363" s="94"/>
      <c r="C363" s="86" t="s">
        <v>78</v>
      </c>
      <c r="D363" s="87" t="s">
        <v>278</v>
      </c>
      <c r="E363" s="5">
        <v>6357.9</v>
      </c>
      <c r="F363" s="58">
        <v>6357.9</v>
      </c>
      <c r="G363" s="58">
        <v>6357.9</v>
      </c>
      <c r="H363" s="58">
        <f t="shared" si="43"/>
        <v>100</v>
      </c>
      <c r="I363" s="58">
        <f t="shared" si="44"/>
        <v>100</v>
      </c>
    </row>
    <row r="364" spans="1:12" s="8" customFormat="1" ht="31.5" x14ac:dyDescent="0.25">
      <c r="A364" s="95" t="s">
        <v>287</v>
      </c>
      <c r="B364" s="93" t="s">
        <v>301</v>
      </c>
      <c r="C364" s="23" t="s">
        <v>7</v>
      </c>
      <c r="D364" s="87" t="s">
        <v>137</v>
      </c>
      <c r="E364" s="87">
        <v>3</v>
      </c>
      <c r="F364" s="75">
        <v>3</v>
      </c>
      <c r="G364" s="75">
        <v>3</v>
      </c>
      <c r="H364" s="58">
        <f t="shared" si="43"/>
        <v>100</v>
      </c>
      <c r="I364" s="58">
        <f t="shared" si="44"/>
        <v>100</v>
      </c>
    </row>
    <row r="365" spans="1:12" s="8" customFormat="1" ht="63" x14ac:dyDescent="0.25">
      <c r="A365" s="95"/>
      <c r="B365" s="94"/>
      <c r="C365" s="86" t="s">
        <v>78</v>
      </c>
      <c r="D365" s="87" t="s">
        <v>278</v>
      </c>
      <c r="E365" s="5">
        <v>2406</v>
      </c>
      <c r="F365" s="58">
        <v>2406</v>
      </c>
      <c r="G365" s="58">
        <v>2406</v>
      </c>
      <c r="H365" s="58">
        <f t="shared" si="43"/>
        <v>100</v>
      </c>
      <c r="I365" s="58">
        <f t="shared" si="44"/>
        <v>100</v>
      </c>
    </row>
    <row r="366" spans="1:12" s="8" customFormat="1" ht="31.5" x14ac:dyDescent="0.25">
      <c r="A366" s="95" t="s">
        <v>288</v>
      </c>
      <c r="B366" s="93" t="s">
        <v>302</v>
      </c>
      <c r="C366" s="23" t="s">
        <v>7</v>
      </c>
      <c r="D366" s="87" t="s">
        <v>137</v>
      </c>
      <c r="E366" s="87">
        <v>44</v>
      </c>
      <c r="F366" s="75">
        <v>44</v>
      </c>
      <c r="G366" s="75">
        <v>44</v>
      </c>
      <c r="H366" s="58">
        <f t="shared" si="43"/>
        <v>100</v>
      </c>
      <c r="I366" s="58">
        <f t="shared" si="44"/>
        <v>100</v>
      </c>
    </row>
    <row r="367" spans="1:12" s="8" customFormat="1" ht="63" x14ac:dyDescent="0.25">
      <c r="A367" s="95"/>
      <c r="B367" s="94"/>
      <c r="C367" s="86" t="s">
        <v>78</v>
      </c>
      <c r="D367" s="87" t="s">
        <v>278</v>
      </c>
      <c r="E367" s="5">
        <v>2436.3000000000002</v>
      </c>
      <c r="F367" s="5">
        <v>2436.3000000000002</v>
      </c>
      <c r="G367" s="5">
        <v>2436.3000000000002</v>
      </c>
      <c r="H367" s="58">
        <f t="shared" si="43"/>
        <v>100</v>
      </c>
      <c r="I367" s="58">
        <f t="shared" si="44"/>
        <v>100</v>
      </c>
    </row>
    <row r="368" spans="1:12" s="8" customFormat="1" ht="31.5" customHeight="1" x14ac:dyDescent="0.25">
      <c r="A368" s="95" t="s">
        <v>289</v>
      </c>
      <c r="B368" s="103" t="s">
        <v>425</v>
      </c>
      <c r="C368" s="23" t="s">
        <v>7</v>
      </c>
      <c r="D368" s="87" t="s">
        <v>137</v>
      </c>
      <c r="E368" s="87">
        <v>20</v>
      </c>
      <c r="F368" s="10">
        <v>20</v>
      </c>
      <c r="G368" s="75">
        <v>20</v>
      </c>
      <c r="H368" s="58">
        <f t="shared" si="43"/>
        <v>100</v>
      </c>
      <c r="I368" s="58">
        <f t="shared" si="44"/>
        <v>100</v>
      </c>
    </row>
    <row r="369" spans="1:9" s="8" customFormat="1" ht="124.5" customHeight="1" x14ac:dyDescent="0.25">
      <c r="A369" s="95"/>
      <c r="B369" s="103"/>
      <c r="C369" s="86" t="s">
        <v>78</v>
      </c>
      <c r="D369" s="87" t="s">
        <v>278</v>
      </c>
      <c r="E369" s="5">
        <v>2414.6</v>
      </c>
      <c r="F369" s="5">
        <v>2636.5</v>
      </c>
      <c r="G369" s="5">
        <v>2636.5</v>
      </c>
      <c r="H369" s="58">
        <f t="shared" si="43"/>
        <v>109.18992793837489</v>
      </c>
      <c r="I369" s="58">
        <f t="shared" si="44"/>
        <v>100</v>
      </c>
    </row>
    <row r="370" spans="1:9" s="8" customFormat="1" ht="31.5" customHeight="1" x14ac:dyDescent="0.25">
      <c r="A370" s="95" t="s">
        <v>290</v>
      </c>
      <c r="B370" s="103" t="s">
        <v>424</v>
      </c>
      <c r="C370" s="23" t="s">
        <v>7</v>
      </c>
      <c r="D370" s="87" t="s">
        <v>137</v>
      </c>
      <c r="E370" s="87">
        <v>108</v>
      </c>
      <c r="F370" s="10">
        <v>114</v>
      </c>
      <c r="G370" s="75">
        <v>114</v>
      </c>
      <c r="H370" s="58">
        <f t="shared" si="43"/>
        <v>105.55555555555556</v>
      </c>
      <c r="I370" s="58">
        <f t="shared" si="44"/>
        <v>100</v>
      </c>
    </row>
    <row r="371" spans="1:9" s="8" customFormat="1" ht="119.25" customHeight="1" x14ac:dyDescent="0.25">
      <c r="A371" s="95"/>
      <c r="B371" s="103"/>
      <c r="C371" s="86" t="s">
        <v>78</v>
      </c>
      <c r="D371" s="87" t="s">
        <v>278</v>
      </c>
      <c r="E371" s="5">
        <v>10628.8</v>
      </c>
      <c r="F371" s="5">
        <v>11238.6</v>
      </c>
      <c r="G371" s="5">
        <v>11238.6</v>
      </c>
      <c r="H371" s="58">
        <f t="shared" si="43"/>
        <v>105.73724220984495</v>
      </c>
      <c r="I371" s="58">
        <f t="shared" si="44"/>
        <v>100</v>
      </c>
    </row>
    <row r="372" spans="1:9" s="8" customFormat="1" ht="31.5" x14ac:dyDescent="0.25">
      <c r="A372" s="95" t="s">
        <v>291</v>
      </c>
      <c r="B372" s="103" t="s">
        <v>304</v>
      </c>
      <c r="C372" s="23" t="s">
        <v>7</v>
      </c>
      <c r="D372" s="87" t="s">
        <v>305</v>
      </c>
      <c r="E372" s="87">
        <v>150</v>
      </c>
      <c r="F372" s="10">
        <v>270</v>
      </c>
      <c r="G372" s="151">
        <v>270</v>
      </c>
      <c r="H372" s="58">
        <f t="shared" si="43"/>
        <v>180</v>
      </c>
      <c r="I372" s="58">
        <f t="shared" si="44"/>
        <v>100</v>
      </c>
    </row>
    <row r="373" spans="1:9" s="8" customFormat="1" ht="63" x14ac:dyDescent="0.25">
      <c r="A373" s="95"/>
      <c r="B373" s="103"/>
      <c r="C373" s="86" t="s">
        <v>78</v>
      </c>
      <c r="D373" s="87" t="s">
        <v>278</v>
      </c>
      <c r="E373" s="5">
        <v>26853.3</v>
      </c>
      <c r="F373" s="5">
        <v>32190.7</v>
      </c>
      <c r="G373" s="5">
        <v>32190.7</v>
      </c>
      <c r="H373" s="58">
        <f t="shared" si="43"/>
        <v>119.87614185221184</v>
      </c>
      <c r="I373" s="58">
        <f t="shared" si="44"/>
        <v>100</v>
      </c>
    </row>
    <row r="374" spans="1:9" s="8" customFormat="1" ht="31.5" customHeight="1" x14ac:dyDescent="0.25">
      <c r="A374" s="95" t="s">
        <v>292</v>
      </c>
      <c r="B374" s="103" t="s">
        <v>423</v>
      </c>
      <c r="C374" s="23" t="s">
        <v>7</v>
      </c>
      <c r="D374" s="87" t="s">
        <v>305</v>
      </c>
      <c r="E374" s="87">
        <v>27</v>
      </c>
      <c r="F374" s="10">
        <v>35</v>
      </c>
      <c r="G374" s="10">
        <v>35</v>
      </c>
      <c r="H374" s="58">
        <f t="shared" si="43"/>
        <v>129.62962962962962</v>
      </c>
      <c r="I374" s="58">
        <f t="shared" si="44"/>
        <v>100</v>
      </c>
    </row>
    <row r="375" spans="1:9" s="8" customFormat="1" ht="63" x14ac:dyDescent="0.25">
      <c r="A375" s="95"/>
      <c r="B375" s="103"/>
      <c r="C375" s="86" t="s">
        <v>78</v>
      </c>
      <c r="D375" s="87" t="s">
        <v>278</v>
      </c>
      <c r="E375" s="5">
        <v>10599.9</v>
      </c>
      <c r="F375" s="5">
        <v>16330.4</v>
      </c>
      <c r="G375" s="5">
        <v>16330.4</v>
      </c>
      <c r="H375" s="58">
        <f t="shared" si="43"/>
        <v>154.06183077198841</v>
      </c>
      <c r="I375" s="58">
        <f t="shared" si="44"/>
        <v>100</v>
      </c>
    </row>
    <row r="376" spans="1:9" s="8" customFormat="1" ht="31.5" customHeight="1" x14ac:dyDescent="0.25">
      <c r="A376" s="95" t="s">
        <v>293</v>
      </c>
      <c r="B376" s="103" t="s">
        <v>306</v>
      </c>
      <c r="C376" s="23" t="s">
        <v>7</v>
      </c>
      <c r="D376" s="87" t="s">
        <v>137</v>
      </c>
      <c r="E376" s="10">
        <v>4890</v>
      </c>
      <c r="F376" s="10">
        <v>4890</v>
      </c>
      <c r="G376" s="10">
        <v>4890</v>
      </c>
      <c r="H376" s="58">
        <f t="shared" si="43"/>
        <v>100</v>
      </c>
      <c r="I376" s="58">
        <f t="shared" si="44"/>
        <v>100</v>
      </c>
    </row>
    <row r="377" spans="1:9" s="8" customFormat="1" ht="63" x14ac:dyDescent="0.25">
      <c r="A377" s="95"/>
      <c r="B377" s="103"/>
      <c r="C377" s="86" t="s">
        <v>78</v>
      </c>
      <c r="D377" s="87" t="s">
        <v>278</v>
      </c>
      <c r="E377" s="5">
        <v>41169</v>
      </c>
      <c r="F377" s="5">
        <v>41169</v>
      </c>
      <c r="G377" s="5">
        <v>41169</v>
      </c>
      <c r="H377" s="58">
        <f t="shared" si="43"/>
        <v>100</v>
      </c>
      <c r="I377" s="58">
        <f t="shared" si="44"/>
        <v>100</v>
      </c>
    </row>
    <row r="378" spans="1:9" s="8" customFormat="1" ht="31.5" x14ac:dyDescent="0.25">
      <c r="A378" s="95" t="s">
        <v>294</v>
      </c>
      <c r="B378" s="103" t="s">
        <v>307</v>
      </c>
      <c r="C378" s="23" t="s">
        <v>7</v>
      </c>
      <c r="D378" s="87" t="s">
        <v>137</v>
      </c>
      <c r="E378" s="10">
        <v>2253</v>
      </c>
      <c r="F378" s="10">
        <v>2363</v>
      </c>
      <c r="G378" s="10">
        <v>2363</v>
      </c>
      <c r="H378" s="58">
        <f t="shared" si="43"/>
        <v>104.88237905015534</v>
      </c>
      <c r="I378" s="58">
        <f t="shared" si="44"/>
        <v>100</v>
      </c>
    </row>
    <row r="379" spans="1:9" s="8" customFormat="1" ht="63" x14ac:dyDescent="0.25">
      <c r="A379" s="95"/>
      <c r="B379" s="103"/>
      <c r="C379" s="86" t="s">
        <v>78</v>
      </c>
      <c r="D379" s="87" t="s">
        <v>278</v>
      </c>
      <c r="E379" s="5">
        <v>85004.800000000003</v>
      </c>
      <c r="F379" s="5">
        <v>89107.7</v>
      </c>
      <c r="G379" s="5">
        <v>89107.7</v>
      </c>
      <c r="H379" s="58">
        <f t="shared" si="43"/>
        <v>104.82666861165487</v>
      </c>
      <c r="I379" s="58">
        <f t="shared" si="44"/>
        <v>100</v>
      </c>
    </row>
    <row r="380" spans="1:9" s="8" customFormat="1" ht="31.5" x14ac:dyDescent="0.25">
      <c r="A380" s="95" t="s">
        <v>295</v>
      </c>
      <c r="B380" s="103" t="s">
        <v>422</v>
      </c>
      <c r="C380" s="23" t="s">
        <v>7</v>
      </c>
      <c r="D380" s="87" t="s">
        <v>533</v>
      </c>
      <c r="E380" s="87">
        <v>9144</v>
      </c>
      <c r="F380" s="10">
        <v>9144</v>
      </c>
      <c r="G380" s="13">
        <v>9144</v>
      </c>
      <c r="H380" s="58">
        <f t="shared" si="43"/>
        <v>100</v>
      </c>
      <c r="I380" s="58">
        <f t="shared" si="44"/>
        <v>100</v>
      </c>
    </row>
    <row r="381" spans="1:9" s="8" customFormat="1" ht="63" x14ac:dyDescent="0.25">
      <c r="A381" s="95"/>
      <c r="B381" s="103"/>
      <c r="C381" s="86" t="s">
        <v>78</v>
      </c>
      <c r="D381" s="87" t="s">
        <v>278</v>
      </c>
      <c r="E381" s="5">
        <v>6824.2</v>
      </c>
      <c r="F381" s="5">
        <v>6824.2</v>
      </c>
      <c r="G381" s="5">
        <v>6824.2</v>
      </c>
      <c r="H381" s="58">
        <f t="shared" si="43"/>
        <v>100</v>
      </c>
      <c r="I381" s="58">
        <f t="shared" si="44"/>
        <v>100</v>
      </c>
    </row>
    <row r="382" spans="1:9" s="8" customFormat="1" ht="31.5" x14ac:dyDescent="0.25">
      <c r="A382" s="95" t="s">
        <v>296</v>
      </c>
      <c r="B382" s="93" t="s">
        <v>595</v>
      </c>
      <c r="C382" s="23" t="s">
        <v>7</v>
      </c>
      <c r="D382" s="75" t="s">
        <v>82</v>
      </c>
      <c r="E382" s="10">
        <v>6707</v>
      </c>
      <c r="F382" s="10">
        <v>6477</v>
      </c>
      <c r="G382" s="10">
        <v>6477</v>
      </c>
      <c r="H382" s="58">
        <f t="shared" si="43"/>
        <v>96.570746980766359</v>
      </c>
      <c r="I382" s="58">
        <f t="shared" si="44"/>
        <v>100</v>
      </c>
    </row>
    <row r="383" spans="1:9" s="8" customFormat="1" ht="63" x14ac:dyDescent="0.25">
      <c r="A383" s="95"/>
      <c r="B383" s="94"/>
      <c r="C383" s="86" t="s">
        <v>78</v>
      </c>
      <c r="D383" s="87" t="s">
        <v>278</v>
      </c>
      <c r="E383" s="5">
        <v>25744.5</v>
      </c>
      <c r="F383" s="5">
        <v>25309.200000000001</v>
      </c>
      <c r="G383" s="5">
        <v>25309.200000000001</v>
      </c>
      <c r="H383" s="58">
        <f t="shared" si="43"/>
        <v>98.309153411408261</v>
      </c>
      <c r="I383" s="58">
        <f t="shared" si="44"/>
        <v>100</v>
      </c>
    </row>
    <row r="384" spans="1:9" s="8" customFormat="1" ht="31.5" x14ac:dyDescent="0.25">
      <c r="A384" s="95" t="s">
        <v>297</v>
      </c>
      <c r="B384" s="103" t="s">
        <v>83</v>
      </c>
      <c r="C384" s="23" t="s">
        <v>7</v>
      </c>
      <c r="D384" s="75" t="s">
        <v>137</v>
      </c>
      <c r="E384" s="10">
        <v>13224</v>
      </c>
      <c r="F384" s="10">
        <v>13224</v>
      </c>
      <c r="G384" s="10">
        <v>13224</v>
      </c>
      <c r="H384" s="58">
        <f t="shared" si="43"/>
        <v>100</v>
      </c>
      <c r="I384" s="58">
        <f t="shared" si="44"/>
        <v>100</v>
      </c>
    </row>
    <row r="385" spans="1:9" s="8" customFormat="1" ht="63" x14ac:dyDescent="0.25">
      <c r="A385" s="95"/>
      <c r="B385" s="103"/>
      <c r="C385" s="86" t="s">
        <v>78</v>
      </c>
      <c r="D385" s="87" t="s">
        <v>278</v>
      </c>
      <c r="E385" s="5">
        <v>23391.200000000001</v>
      </c>
      <c r="F385" s="5">
        <v>23391.200000000001</v>
      </c>
      <c r="G385" s="5">
        <v>23391.23</v>
      </c>
      <c r="H385" s="58">
        <f t="shared" si="43"/>
        <v>100.00012825336024</v>
      </c>
      <c r="I385" s="58">
        <f t="shared" si="44"/>
        <v>100.00012825336024</v>
      </c>
    </row>
    <row r="386" spans="1:9" s="8" customFormat="1" ht="18.75" x14ac:dyDescent="0.25">
      <c r="A386" s="85"/>
      <c r="B386" s="107" t="s">
        <v>320</v>
      </c>
      <c r="C386" s="108"/>
      <c r="D386" s="87" t="s">
        <v>278</v>
      </c>
      <c r="E386" s="5">
        <v>42195.5</v>
      </c>
      <c r="F386" s="5">
        <v>35380.400000000001</v>
      </c>
      <c r="G386" s="5">
        <v>35380.400000000001</v>
      </c>
      <c r="H386" s="58">
        <f t="shared" si="43"/>
        <v>83.848751644132662</v>
      </c>
      <c r="I386" s="58">
        <f t="shared" si="44"/>
        <v>100</v>
      </c>
    </row>
    <row r="387" spans="1:9" s="8" customFormat="1" ht="25.5" customHeight="1" x14ac:dyDescent="0.25">
      <c r="A387" s="7"/>
      <c r="B387" s="96" t="s">
        <v>9</v>
      </c>
      <c r="C387" s="97"/>
      <c r="D387" s="90" t="s">
        <v>278</v>
      </c>
      <c r="E387" s="4">
        <f>E357+E359+E361+E363+E365+E367+E369+E371+E373+E375+E377+E379+E381+E383+E385+E386</f>
        <v>776675</v>
      </c>
      <c r="F387" s="4">
        <f t="shared" ref="F387:G387" si="45">F357+F359+F361+F363+F365+F367+F369+F371+F373+F375+F377+F379+F381+F383+F385+F386</f>
        <v>796030.59999999986</v>
      </c>
      <c r="G387" s="4">
        <f t="shared" si="45"/>
        <v>796030.62999999989</v>
      </c>
      <c r="H387" s="4">
        <f t="shared" si="43"/>
        <v>102.49211446229116</v>
      </c>
      <c r="I387" s="4">
        <f t="shared" si="44"/>
        <v>100.00000376869936</v>
      </c>
    </row>
    <row r="388" spans="1:9" s="8" customFormat="1" ht="25.5" customHeight="1" x14ac:dyDescent="0.25">
      <c r="A388" s="6" t="s">
        <v>44</v>
      </c>
      <c r="B388" s="112" t="s">
        <v>562</v>
      </c>
      <c r="C388" s="113"/>
      <c r="D388" s="113"/>
      <c r="E388" s="113"/>
      <c r="F388" s="113"/>
      <c r="G388" s="113"/>
      <c r="H388" s="113"/>
      <c r="I388" s="113"/>
    </row>
    <row r="389" spans="1:9" s="8" customFormat="1" ht="47.25" customHeight="1" x14ac:dyDescent="0.25">
      <c r="A389" s="95" t="s">
        <v>43</v>
      </c>
      <c r="B389" s="93" t="s">
        <v>314</v>
      </c>
      <c r="C389" s="23" t="s">
        <v>7</v>
      </c>
      <c r="D389" s="12" t="s">
        <v>127</v>
      </c>
      <c r="E389" s="12">
        <v>19</v>
      </c>
      <c r="F389" s="10">
        <v>19</v>
      </c>
      <c r="G389" s="13">
        <v>19</v>
      </c>
      <c r="H389" s="3">
        <f>G389/E389*100</f>
        <v>100</v>
      </c>
      <c r="I389" s="3">
        <f>G389/F389*100</f>
        <v>100</v>
      </c>
    </row>
    <row r="390" spans="1:9" s="8" customFormat="1" ht="71.25" customHeight="1" x14ac:dyDescent="0.25">
      <c r="A390" s="95"/>
      <c r="B390" s="94"/>
      <c r="C390" s="21" t="s">
        <v>518</v>
      </c>
      <c r="D390" s="20" t="s">
        <v>278</v>
      </c>
      <c r="E390" s="3">
        <v>8513.9</v>
      </c>
      <c r="F390" s="3">
        <v>8513.9</v>
      </c>
      <c r="G390" s="3">
        <v>8121.3</v>
      </c>
      <c r="H390" s="3">
        <f t="shared" ref="H390:H408" si="46">G390/E390*100</f>
        <v>95.388717274104707</v>
      </c>
      <c r="I390" s="3">
        <f t="shared" ref="I390:I408" si="47">G390/F390*100</f>
        <v>95.388717274104707</v>
      </c>
    </row>
    <row r="391" spans="1:9" s="8" customFormat="1" ht="71.25" customHeight="1" x14ac:dyDescent="0.25">
      <c r="A391" s="95" t="s">
        <v>308</v>
      </c>
      <c r="B391" s="93" t="s">
        <v>315</v>
      </c>
      <c r="C391" s="23" t="s">
        <v>7</v>
      </c>
      <c r="D391" s="12" t="s">
        <v>127</v>
      </c>
      <c r="E391" s="12">
        <v>430</v>
      </c>
      <c r="F391" s="13">
        <v>430</v>
      </c>
      <c r="G391" s="13">
        <v>430</v>
      </c>
      <c r="H391" s="3">
        <f t="shared" si="46"/>
        <v>100</v>
      </c>
      <c r="I391" s="3">
        <f t="shared" si="47"/>
        <v>100</v>
      </c>
    </row>
    <row r="392" spans="1:9" s="8" customFormat="1" ht="71.25" customHeight="1" x14ac:dyDescent="0.25">
      <c r="A392" s="95"/>
      <c r="B392" s="94"/>
      <c r="C392" s="21" t="s">
        <v>518</v>
      </c>
      <c r="D392" s="20" t="s">
        <v>278</v>
      </c>
      <c r="E392" s="3">
        <v>525.6</v>
      </c>
      <c r="F392" s="3">
        <v>424.3</v>
      </c>
      <c r="G392" s="3">
        <v>400.1</v>
      </c>
      <c r="H392" s="3">
        <f t="shared" si="46"/>
        <v>76.12252663622526</v>
      </c>
      <c r="I392" s="3">
        <f t="shared" si="47"/>
        <v>94.296488333726131</v>
      </c>
    </row>
    <row r="393" spans="1:9" s="8" customFormat="1" ht="46.5" customHeight="1" x14ac:dyDescent="0.25">
      <c r="A393" s="95" t="s">
        <v>309</v>
      </c>
      <c r="B393" s="93" t="s">
        <v>316</v>
      </c>
      <c r="C393" s="23" t="s">
        <v>7</v>
      </c>
      <c r="D393" s="12" t="s">
        <v>127</v>
      </c>
      <c r="E393" s="12">
        <v>35</v>
      </c>
      <c r="F393" s="13">
        <v>35</v>
      </c>
      <c r="G393" s="13">
        <v>35</v>
      </c>
      <c r="H393" s="3">
        <f t="shared" si="46"/>
        <v>100</v>
      </c>
      <c r="I393" s="3">
        <f t="shared" si="47"/>
        <v>100</v>
      </c>
    </row>
    <row r="394" spans="1:9" s="8" customFormat="1" ht="71.25" customHeight="1" x14ac:dyDescent="0.25">
      <c r="A394" s="95"/>
      <c r="B394" s="135"/>
      <c r="C394" s="21" t="s">
        <v>518</v>
      </c>
      <c r="D394" s="20" t="s">
        <v>278</v>
      </c>
      <c r="E394" s="3">
        <v>3766</v>
      </c>
      <c r="F394" s="3">
        <v>3766</v>
      </c>
      <c r="G394" s="3">
        <v>3592.3</v>
      </c>
      <c r="H394" s="3">
        <f t="shared" si="46"/>
        <v>95.38767923526288</v>
      </c>
      <c r="I394" s="3">
        <f t="shared" si="47"/>
        <v>95.38767923526288</v>
      </c>
    </row>
    <row r="395" spans="1:9" s="8" customFormat="1" ht="52.5" customHeight="1" x14ac:dyDescent="0.25">
      <c r="A395" s="95" t="s">
        <v>310</v>
      </c>
      <c r="B395" s="93" t="s">
        <v>563</v>
      </c>
      <c r="C395" s="23" t="s">
        <v>7</v>
      </c>
      <c r="D395" s="12" t="s">
        <v>127</v>
      </c>
      <c r="E395" s="12">
        <v>56</v>
      </c>
      <c r="F395" s="13">
        <v>56</v>
      </c>
      <c r="G395" s="13">
        <v>56</v>
      </c>
      <c r="H395" s="3">
        <f t="shared" si="46"/>
        <v>100</v>
      </c>
      <c r="I395" s="3">
        <f t="shared" si="47"/>
        <v>100</v>
      </c>
    </row>
    <row r="396" spans="1:9" s="8" customFormat="1" ht="71.25" customHeight="1" x14ac:dyDescent="0.25">
      <c r="A396" s="95"/>
      <c r="B396" s="135"/>
      <c r="C396" s="21" t="s">
        <v>518</v>
      </c>
      <c r="D396" s="20" t="s">
        <v>278</v>
      </c>
      <c r="E396" s="3">
        <v>7044.8</v>
      </c>
      <c r="F396" s="3">
        <v>7044.8</v>
      </c>
      <c r="G396" s="3">
        <v>6719.9</v>
      </c>
      <c r="H396" s="3">
        <f t="shared" si="46"/>
        <v>95.38808766749942</v>
      </c>
      <c r="I396" s="3">
        <f t="shared" si="47"/>
        <v>95.38808766749942</v>
      </c>
    </row>
    <row r="397" spans="1:9" s="8" customFormat="1" ht="44.25" customHeight="1" x14ac:dyDescent="0.25">
      <c r="A397" s="95" t="s">
        <v>311</v>
      </c>
      <c r="B397" s="93" t="s">
        <v>317</v>
      </c>
      <c r="C397" s="23" t="s">
        <v>7</v>
      </c>
      <c r="D397" s="12" t="s">
        <v>127</v>
      </c>
      <c r="E397" s="12">
        <v>45</v>
      </c>
      <c r="F397" s="13">
        <v>45</v>
      </c>
      <c r="G397" s="13">
        <v>45</v>
      </c>
      <c r="H397" s="3">
        <f t="shared" si="46"/>
        <v>100</v>
      </c>
      <c r="I397" s="3">
        <f t="shared" si="47"/>
        <v>100</v>
      </c>
    </row>
    <row r="398" spans="1:9" s="8" customFormat="1" ht="71.25" customHeight="1" x14ac:dyDescent="0.25">
      <c r="A398" s="95"/>
      <c r="B398" s="135"/>
      <c r="C398" s="21" t="s">
        <v>518</v>
      </c>
      <c r="D398" s="20" t="s">
        <v>278</v>
      </c>
      <c r="E398" s="3">
        <v>4947.7</v>
      </c>
      <c r="F398" s="3">
        <v>4947.7</v>
      </c>
      <c r="G398" s="3">
        <v>4719.6000000000004</v>
      </c>
      <c r="H398" s="3">
        <f t="shared" si="46"/>
        <v>95.389777068132673</v>
      </c>
      <c r="I398" s="3">
        <f t="shared" si="47"/>
        <v>95.389777068132673</v>
      </c>
    </row>
    <row r="399" spans="1:9" s="8" customFormat="1" ht="49.5" customHeight="1" x14ac:dyDescent="0.25">
      <c r="A399" s="95" t="s">
        <v>312</v>
      </c>
      <c r="B399" s="93" t="s">
        <v>318</v>
      </c>
      <c r="C399" s="23" t="s">
        <v>7</v>
      </c>
      <c r="D399" s="12" t="s">
        <v>127</v>
      </c>
      <c r="E399" s="12">
        <v>46</v>
      </c>
      <c r="F399" s="13">
        <v>46</v>
      </c>
      <c r="G399" s="13">
        <v>46</v>
      </c>
      <c r="H399" s="3">
        <f t="shared" si="46"/>
        <v>100</v>
      </c>
      <c r="I399" s="3">
        <f t="shared" si="47"/>
        <v>100</v>
      </c>
    </row>
    <row r="400" spans="1:9" s="8" customFormat="1" ht="71.25" customHeight="1" x14ac:dyDescent="0.25">
      <c r="A400" s="95"/>
      <c r="B400" s="135"/>
      <c r="C400" s="21" t="s">
        <v>518</v>
      </c>
      <c r="D400" s="20" t="s">
        <v>278</v>
      </c>
      <c r="E400" s="3">
        <v>1519.5</v>
      </c>
      <c r="F400" s="3">
        <v>1519.5</v>
      </c>
      <c r="G400" s="3">
        <v>1449.4</v>
      </c>
      <c r="H400" s="3">
        <f t="shared" si="46"/>
        <v>95.386640342217845</v>
      </c>
      <c r="I400" s="3">
        <f t="shared" si="47"/>
        <v>95.386640342217845</v>
      </c>
    </row>
    <row r="401" spans="1:9" s="8" customFormat="1" ht="46.5" customHeight="1" x14ac:dyDescent="0.25">
      <c r="A401" s="95" t="s">
        <v>313</v>
      </c>
      <c r="B401" s="93" t="s">
        <v>319</v>
      </c>
      <c r="C401" s="23" t="s">
        <v>7</v>
      </c>
      <c r="D401" s="12" t="s">
        <v>127</v>
      </c>
      <c r="E401" s="12">
        <v>8</v>
      </c>
      <c r="F401" s="13">
        <v>8</v>
      </c>
      <c r="G401" s="13">
        <v>8</v>
      </c>
      <c r="H401" s="3">
        <f t="shared" si="46"/>
        <v>100</v>
      </c>
      <c r="I401" s="3">
        <f t="shared" si="47"/>
        <v>100</v>
      </c>
    </row>
    <row r="402" spans="1:9" s="8" customFormat="1" ht="71.25" customHeight="1" x14ac:dyDescent="0.25">
      <c r="A402" s="95"/>
      <c r="B402" s="94"/>
      <c r="C402" s="21" t="s">
        <v>518</v>
      </c>
      <c r="D402" s="20" t="s">
        <v>278</v>
      </c>
      <c r="E402" s="3">
        <v>8494.4</v>
      </c>
      <c r="F402" s="3">
        <v>8494.4</v>
      </c>
      <c r="G402" s="3">
        <v>8102.6</v>
      </c>
      <c r="H402" s="3">
        <f t="shared" si="46"/>
        <v>95.387549444339811</v>
      </c>
      <c r="I402" s="3">
        <f t="shared" si="47"/>
        <v>95.387549444339811</v>
      </c>
    </row>
    <row r="403" spans="1:9" s="8" customFormat="1" ht="38.25" customHeight="1" x14ac:dyDescent="0.25">
      <c r="A403" s="95" t="s">
        <v>443</v>
      </c>
      <c r="B403" s="93" t="s">
        <v>444</v>
      </c>
      <c r="C403" s="23" t="s">
        <v>7</v>
      </c>
      <c r="D403" s="12" t="s">
        <v>127</v>
      </c>
      <c r="E403" s="12">
        <v>1</v>
      </c>
      <c r="F403" s="13">
        <v>1</v>
      </c>
      <c r="G403" s="13">
        <v>1</v>
      </c>
      <c r="H403" s="3">
        <f t="shared" si="46"/>
        <v>100</v>
      </c>
      <c r="I403" s="3">
        <f t="shared" si="47"/>
        <v>100</v>
      </c>
    </row>
    <row r="404" spans="1:9" s="8" customFormat="1" ht="63" x14ac:dyDescent="0.25">
      <c r="A404" s="95"/>
      <c r="B404" s="94"/>
      <c r="C404" s="21" t="s">
        <v>518</v>
      </c>
      <c r="D404" s="20" t="s">
        <v>278</v>
      </c>
      <c r="E404" s="20">
        <v>2100</v>
      </c>
      <c r="F404" s="3">
        <v>2100</v>
      </c>
      <c r="G404" s="3">
        <v>2003.2</v>
      </c>
      <c r="H404" s="3">
        <f t="shared" si="46"/>
        <v>95.390476190476193</v>
      </c>
      <c r="I404" s="3">
        <f t="shared" si="47"/>
        <v>95.390476190476193</v>
      </c>
    </row>
    <row r="405" spans="1:9" s="8" customFormat="1" ht="42.75" customHeight="1" x14ac:dyDescent="0.25">
      <c r="A405" s="95" t="s">
        <v>442</v>
      </c>
      <c r="B405" s="93" t="s">
        <v>445</v>
      </c>
      <c r="C405" s="23" t="s">
        <v>7</v>
      </c>
      <c r="D405" s="12" t="s">
        <v>127</v>
      </c>
      <c r="E405" s="12">
        <v>182</v>
      </c>
      <c r="F405" s="13">
        <v>182</v>
      </c>
      <c r="G405" s="13">
        <v>182</v>
      </c>
      <c r="H405" s="3">
        <f t="shared" si="46"/>
        <v>100</v>
      </c>
      <c r="I405" s="3">
        <f t="shared" si="47"/>
        <v>100</v>
      </c>
    </row>
    <row r="406" spans="1:9" s="8" customFormat="1" ht="63" x14ac:dyDescent="0.25">
      <c r="A406" s="95"/>
      <c r="B406" s="94"/>
      <c r="C406" s="21" t="s">
        <v>518</v>
      </c>
      <c r="D406" s="20" t="s">
        <v>278</v>
      </c>
      <c r="E406" s="20">
        <v>1784.3</v>
      </c>
      <c r="F406" s="3">
        <v>1784.3</v>
      </c>
      <c r="G406" s="3">
        <v>1702</v>
      </c>
      <c r="H406" s="3">
        <f t="shared" si="46"/>
        <v>95.387546937174235</v>
      </c>
      <c r="I406" s="3">
        <f t="shared" si="47"/>
        <v>95.387546937174235</v>
      </c>
    </row>
    <row r="407" spans="1:9" s="8" customFormat="1" x14ac:dyDescent="0.25">
      <c r="A407" s="85"/>
      <c r="B407" s="133" t="s">
        <v>320</v>
      </c>
      <c r="C407" s="134"/>
      <c r="D407" s="20" t="s">
        <v>278</v>
      </c>
      <c r="E407" s="20">
        <v>16.899999999999999</v>
      </c>
      <c r="F407" s="5">
        <v>118.2</v>
      </c>
      <c r="G407" s="3">
        <v>118.2</v>
      </c>
      <c r="H407" s="3">
        <f t="shared" si="46"/>
        <v>699.40828402366867</v>
      </c>
      <c r="I407" s="3">
        <f t="shared" si="47"/>
        <v>100</v>
      </c>
    </row>
    <row r="408" spans="1:9" s="8" customFormat="1" ht="25.5" customHeight="1" x14ac:dyDescent="0.25">
      <c r="A408" s="7"/>
      <c r="B408" s="96" t="s">
        <v>9</v>
      </c>
      <c r="C408" s="97"/>
      <c r="D408" s="22" t="s">
        <v>278</v>
      </c>
      <c r="E408" s="4">
        <f>E390+E392+E394+E396+E398+E400+E402+E404+E406+E407</f>
        <v>38713.100000000006</v>
      </c>
      <c r="F408" s="4">
        <f>F390+F392+F394+F396+F398+F400+F402+F404+F406+F407</f>
        <v>38713.1</v>
      </c>
      <c r="G408" s="4">
        <f t="shared" ref="G408" si="48">G390+G392+G394+G396+G398+G400+G402+G404+G406+G407</f>
        <v>36928.599999999991</v>
      </c>
      <c r="H408" s="4">
        <f t="shared" si="46"/>
        <v>95.390449227780735</v>
      </c>
      <c r="I408" s="4">
        <f t="shared" si="47"/>
        <v>95.390449227780763</v>
      </c>
    </row>
    <row r="409" spans="1:9" s="8" customFormat="1" ht="27" customHeight="1" x14ac:dyDescent="0.25">
      <c r="A409" s="6" t="s">
        <v>49</v>
      </c>
      <c r="B409" s="112" t="s">
        <v>48</v>
      </c>
      <c r="C409" s="113"/>
      <c r="D409" s="113"/>
      <c r="E409" s="113"/>
      <c r="F409" s="113"/>
      <c r="G409" s="113"/>
      <c r="H409" s="113"/>
      <c r="I409" s="113"/>
    </row>
    <row r="410" spans="1:9" s="8" customFormat="1" ht="35.25" customHeight="1" x14ac:dyDescent="0.25">
      <c r="A410" s="95" t="s">
        <v>51</v>
      </c>
      <c r="B410" s="114" t="s">
        <v>261</v>
      </c>
      <c r="C410" s="23" t="s">
        <v>7</v>
      </c>
      <c r="D410" s="79" t="s">
        <v>247</v>
      </c>
      <c r="E410" s="10">
        <v>2534</v>
      </c>
      <c r="F410" s="10">
        <v>2515</v>
      </c>
      <c r="G410" s="10">
        <v>2515</v>
      </c>
      <c r="H410" s="3">
        <f>G410/E410*100</f>
        <v>99.250197316495658</v>
      </c>
      <c r="I410" s="5">
        <f>G410/F410*100</f>
        <v>100</v>
      </c>
    </row>
    <row r="411" spans="1:9" s="8" customFormat="1" ht="63" x14ac:dyDescent="0.25">
      <c r="A411" s="95"/>
      <c r="B411" s="115"/>
      <c r="C411" s="80" t="s">
        <v>518</v>
      </c>
      <c r="D411" s="79" t="s">
        <v>278</v>
      </c>
      <c r="E411" s="3">
        <v>155559.4</v>
      </c>
      <c r="F411" s="3">
        <v>155559.4</v>
      </c>
      <c r="G411" s="3">
        <v>155559.4</v>
      </c>
      <c r="H411" s="3">
        <f t="shared" ref="H411:H454" si="49">G411/E411*100</f>
        <v>100</v>
      </c>
      <c r="I411" s="5">
        <f t="shared" ref="I411:I454" si="50">G411/F411*100</f>
        <v>100</v>
      </c>
    </row>
    <row r="412" spans="1:9" s="8" customFormat="1" ht="40.5" customHeight="1" x14ac:dyDescent="0.25">
      <c r="A412" s="95" t="s">
        <v>52</v>
      </c>
      <c r="B412" s="114" t="s">
        <v>262</v>
      </c>
      <c r="C412" s="80" t="s">
        <v>7</v>
      </c>
      <c r="D412" s="79" t="s">
        <v>557</v>
      </c>
      <c r="E412" s="10">
        <v>501336</v>
      </c>
      <c r="F412" s="10">
        <v>482148</v>
      </c>
      <c r="G412" s="10">
        <v>482148</v>
      </c>
      <c r="H412" s="3">
        <f t="shared" si="49"/>
        <v>96.172626741347116</v>
      </c>
      <c r="I412" s="5">
        <f t="shared" si="50"/>
        <v>100</v>
      </c>
    </row>
    <row r="413" spans="1:9" s="8" customFormat="1" ht="63" x14ac:dyDescent="0.25">
      <c r="A413" s="95"/>
      <c r="B413" s="115"/>
      <c r="C413" s="80" t="s">
        <v>518</v>
      </c>
      <c r="D413" s="79" t="s">
        <v>278</v>
      </c>
      <c r="E413" s="3">
        <v>14142.2</v>
      </c>
      <c r="F413" s="3">
        <v>14142.2</v>
      </c>
      <c r="G413" s="3">
        <v>14142.2</v>
      </c>
      <c r="H413" s="3">
        <f t="shared" si="49"/>
        <v>100</v>
      </c>
      <c r="I413" s="5">
        <f t="shared" si="50"/>
        <v>100</v>
      </c>
    </row>
    <row r="414" spans="1:9" s="8" customFormat="1" ht="45" customHeight="1" x14ac:dyDescent="0.25">
      <c r="A414" s="95" t="s">
        <v>227</v>
      </c>
      <c r="B414" s="93" t="s">
        <v>263</v>
      </c>
      <c r="C414" s="80" t="s">
        <v>7</v>
      </c>
      <c r="D414" s="79" t="s">
        <v>248</v>
      </c>
      <c r="E414" s="10">
        <v>458522</v>
      </c>
      <c r="F414" s="10">
        <v>457211</v>
      </c>
      <c r="G414" s="10">
        <v>457211</v>
      </c>
      <c r="H414" s="3">
        <f t="shared" si="49"/>
        <v>99.714081330884881</v>
      </c>
      <c r="I414" s="5">
        <f t="shared" si="50"/>
        <v>100</v>
      </c>
    </row>
    <row r="415" spans="1:9" s="8" customFormat="1" ht="63" x14ac:dyDescent="0.25">
      <c r="A415" s="95"/>
      <c r="B415" s="94"/>
      <c r="C415" s="80" t="s">
        <v>518</v>
      </c>
      <c r="D415" s="79" t="s">
        <v>278</v>
      </c>
      <c r="E415" s="3">
        <v>325154.90000000002</v>
      </c>
      <c r="F415" s="3">
        <v>325154.90000000002</v>
      </c>
      <c r="G415" s="3">
        <v>325154.90000000002</v>
      </c>
      <c r="H415" s="3">
        <f t="shared" si="49"/>
        <v>100</v>
      </c>
      <c r="I415" s="5">
        <f t="shared" si="50"/>
        <v>100</v>
      </c>
    </row>
    <row r="416" spans="1:9" s="8" customFormat="1" ht="46.5" customHeight="1" x14ac:dyDescent="0.25">
      <c r="A416" s="95" t="s">
        <v>228</v>
      </c>
      <c r="B416" s="93" t="s">
        <v>147</v>
      </c>
      <c r="C416" s="80" t="s">
        <v>7</v>
      </c>
      <c r="D416" s="79" t="s">
        <v>249</v>
      </c>
      <c r="E416" s="10">
        <v>199442</v>
      </c>
      <c r="F416" s="10">
        <v>187734</v>
      </c>
      <c r="G416" s="10">
        <v>187734</v>
      </c>
      <c r="H416" s="3">
        <f t="shared" si="49"/>
        <v>94.129621644387839</v>
      </c>
      <c r="I416" s="5">
        <f t="shared" si="50"/>
        <v>100</v>
      </c>
    </row>
    <row r="417" spans="1:9" s="8" customFormat="1" ht="75" customHeight="1" x14ac:dyDescent="0.25">
      <c r="A417" s="95"/>
      <c r="B417" s="94"/>
      <c r="C417" s="80" t="s">
        <v>518</v>
      </c>
      <c r="D417" s="3" t="s">
        <v>278</v>
      </c>
      <c r="E417" s="3">
        <v>318083.3</v>
      </c>
      <c r="F417" s="3">
        <v>318083.3</v>
      </c>
      <c r="G417" s="3">
        <v>318083.3</v>
      </c>
      <c r="H417" s="3">
        <f t="shared" si="49"/>
        <v>100</v>
      </c>
      <c r="I417" s="5">
        <f t="shared" si="50"/>
        <v>100</v>
      </c>
    </row>
    <row r="418" spans="1:9" s="8" customFormat="1" ht="48" customHeight="1" x14ac:dyDescent="0.25">
      <c r="A418" s="95" t="s">
        <v>229</v>
      </c>
      <c r="B418" s="93" t="s">
        <v>426</v>
      </c>
      <c r="C418" s="80" t="s">
        <v>7</v>
      </c>
      <c r="D418" s="79" t="s">
        <v>248</v>
      </c>
      <c r="E418" s="10">
        <v>6760</v>
      </c>
      <c r="F418" s="10">
        <v>6265</v>
      </c>
      <c r="G418" s="10">
        <v>6265</v>
      </c>
      <c r="H418" s="3">
        <f t="shared" si="49"/>
        <v>92.677514792899402</v>
      </c>
      <c r="I418" s="5">
        <f t="shared" si="50"/>
        <v>100</v>
      </c>
    </row>
    <row r="419" spans="1:9" s="8" customFormat="1" ht="75" customHeight="1" x14ac:dyDescent="0.25">
      <c r="A419" s="95"/>
      <c r="B419" s="94"/>
      <c r="C419" s="80" t="s">
        <v>518</v>
      </c>
      <c r="D419" s="79" t="s">
        <v>278</v>
      </c>
      <c r="E419" s="3">
        <v>3918.9</v>
      </c>
      <c r="F419" s="3">
        <v>3918.9</v>
      </c>
      <c r="G419" s="3">
        <v>3918.9</v>
      </c>
      <c r="H419" s="3">
        <f t="shared" si="49"/>
        <v>100</v>
      </c>
      <c r="I419" s="5">
        <f t="shared" si="50"/>
        <v>100</v>
      </c>
    </row>
    <row r="420" spans="1:9" s="8" customFormat="1" ht="46.5" customHeight="1" x14ac:dyDescent="0.25">
      <c r="A420" s="95" t="s">
        <v>230</v>
      </c>
      <c r="B420" s="93" t="s">
        <v>147</v>
      </c>
      <c r="C420" s="80" t="s">
        <v>7</v>
      </c>
      <c r="D420" s="79" t="s">
        <v>250</v>
      </c>
      <c r="E420" s="10">
        <v>2880</v>
      </c>
      <c r="F420" s="10">
        <v>2916</v>
      </c>
      <c r="G420" s="10">
        <v>2916</v>
      </c>
      <c r="H420" s="3">
        <f t="shared" si="49"/>
        <v>101.25</v>
      </c>
      <c r="I420" s="5">
        <f t="shared" si="50"/>
        <v>100</v>
      </c>
    </row>
    <row r="421" spans="1:9" s="8" customFormat="1" ht="75" customHeight="1" x14ac:dyDescent="0.25">
      <c r="A421" s="95"/>
      <c r="B421" s="94"/>
      <c r="C421" s="80" t="s">
        <v>518</v>
      </c>
      <c r="D421" s="79" t="s">
        <v>278</v>
      </c>
      <c r="E421" s="3">
        <v>8375.7000000000007</v>
      </c>
      <c r="F421" s="3">
        <v>8375.7000000000007</v>
      </c>
      <c r="G421" s="3">
        <v>8375.7000000000007</v>
      </c>
      <c r="H421" s="3">
        <f t="shared" si="49"/>
        <v>100</v>
      </c>
      <c r="I421" s="5">
        <f t="shared" si="50"/>
        <v>100</v>
      </c>
    </row>
    <row r="422" spans="1:9" s="8" customFormat="1" ht="31.5" x14ac:dyDescent="0.25">
      <c r="A422" s="95" t="s">
        <v>231</v>
      </c>
      <c r="B422" s="93" t="s">
        <v>427</v>
      </c>
      <c r="C422" s="80" t="s">
        <v>7</v>
      </c>
      <c r="D422" s="79" t="s">
        <v>250</v>
      </c>
      <c r="E422" s="10">
        <v>44615</v>
      </c>
      <c r="F422" s="10">
        <v>34497</v>
      </c>
      <c r="G422" s="10">
        <v>34497</v>
      </c>
      <c r="H422" s="3">
        <f t="shared" si="49"/>
        <v>77.32152863386753</v>
      </c>
      <c r="I422" s="5">
        <f t="shared" si="50"/>
        <v>100</v>
      </c>
    </row>
    <row r="423" spans="1:9" s="8" customFormat="1" ht="63" x14ac:dyDescent="0.25">
      <c r="A423" s="95"/>
      <c r="B423" s="94"/>
      <c r="C423" s="80" t="s">
        <v>518</v>
      </c>
      <c r="D423" s="79" t="s">
        <v>278</v>
      </c>
      <c r="E423" s="3">
        <v>29612.1</v>
      </c>
      <c r="F423" s="3">
        <v>29612.1</v>
      </c>
      <c r="G423" s="3">
        <v>29612.1</v>
      </c>
      <c r="H423" s="3">
        <f t="shared" si="49"/>
        <v>100</v>
      </c>
      <c r="I423" s="5">
        <f t="shared" si="50"/>
        <v>100</v>
      </c>
    </row>
    <row r="424" spans="1:9" s="8" customFormat="1" ht="31.5" customHeight="1" x14ac:dyDescent="0.25">
      <c r="A424" s="95" t="s">
        <v>232</v>
      </c>
      <c r="B424" s="93" t="s">
        <v>428</v>
      </c>
      <c r="C424" s="80" t="s">
        <v>7</v>
      </c>
      <c r="D424" s="79" t="s">
        <v>251</v>
      </c>
      <c r="E424" s="10">
        <v>44615</v>
      </c>
      <c r="F424" s="10">
        <v>34497</v>
      </c>
      <c r="G424" s="10">
        <v>34497</v>
      </c>
      <c r="H424" s="3">
        <f t="shared" si="49"/>
        <v>77.32152863386753</v>
      </c>
      <c r="I424" s="5">
        <f t="shared" si="50"/>
        <v>100</v>
      </c>
    </row>
    <row r="425" spans="1:9" s="8" customFormat="1" ht="63" x14ac:dyDescent="0.25">
      <c r="A425" s="95"/>
      <c r="B425" s="94"/>
      <c r="C425" s="80" t="s">
        <v>518</v>
      </c>
      <c r="D425" s="79" t="s">
        <v>278</v>
      </c>
      <c r="E425" s="3">
        <v>1664725.5</v>
      </c>
      <c r="F425" s="3">
        <v>1681634.5</v>
      </c>
      <c r="G425" s="3">
        <v>1671848.3</v>
      </c>
      <c r="H425" s="3">
        <f t="shared" si="49"/>
        <v>100.42786633592145</v>
      </c>
      <c r="I425" s="5">
        <f t="shared" si="50"/>
        <v>99.418054279928242</v>
      </c>
    </row>
    <row r="426" spans="1:9" s="8" customFormat="1" ht="31.5" x14ac:dyDescent="0.25">
      <c r="A426" s="95" t="s">
        <v>233</v>
      </c>
      <c r="B426" s="93" t="s">
        <v>426</v>
      </c>
      <c r="C426" s="80" t="s">
        <v>7</v>
      </c>
      <c r="D426" s="79" t="s">
        <v>252</v>
      </c>
      <c r="E426" s="10">
        <v>195667</v>
      </c>
      <c r="F426" s="10">
        <v>167109</v>
      </c>
      <c r="G426" s="10">
        <v>167109</v>
      </c>
      <c r="H426" s="3">
        <f t="shared" si="49"/>
        <v>85.404794881099008</v>
      </c>
      <c r="I426" s="5">
        <f t="shared" si="50"/>
        <v>100</v>
      </c>
    </row>
    <row r="427" spans="1:9" s="8" customFormat="1" ht="63" x14ac:dyDescent="0.25">
      <c r="A427" s="95"/>
      <c r="B427" s="94"/>
      <c r="C427" s="80" t="s">
        <v>518</v>
      </c>
      <c r="D427" s="79" t="s">
        <v>278</v>
      </c>
      <c r="E427" s="3">
        <v>298626.8</v>
      </c>
      <c r="F427" s="3">
        <v>284898.7</v>
      </c>
      <c r="G427" s="3">
        <v>284898.7</v>
      </c>
      <c r="H427" s="3">
        <f t="shared" si="49"/>
        <v>95.402924318915794</v>
      </c>
      <c r="I427" s="5">
        <f t="shared" si="50"/>
        <v>100</v>
      </c>
    </row>
    <row r="428" spans="1:9" s="8" customFormat="1" ht="31.5" x14ac:dyDescent="0.25">
      <c r="A428" s="95" t="s">
        <v>234</v>
      </c>
      <c r="B428" s="93" t="s">
        <v>429</v>
      </c>
      <c r="C428" s="80" t="s">
        <v>7</v>
      </c>
      <c r="D428" s="79" t="s">
        <v>252</v>
      </c>
      <c r="E428" s="10">
        <v>30000</v>
      </c>
      <c r="F428" s="10">
        <v>23591</v>
      </c>
      <c r="G428" s="10">
        <v>23591</v>
      </c>
      <c r="H428" s="3">
        <f t="shared" si="49"/>
        <v>78.63666666666667</v>
      </c>
      <c r="I428" s="5">
        <f t="shared" si="50"/>
        <v>100</v>
      </c>
    </row>
    <row r="429" spans="1:9" s="8" customFormat="1" ht="63" x14ac:dyDescent="0.25">
      <c r="A429" s="95"/>
      <c r="B429" s="94"/>
      <c r="C429" s="80" t="s">
        <v>518</v>
      </c>
      <c r="D429" s="79" t="s">
        <v>278</v>
      </c>
      <c r="E429" s="3">
        <v>93333.3</v>
      </c>
      <c r="F429" s="3">
        <v>93451.199999999997</v>
      </c>
      <c r="G429" s="3">
        <v>93451.199999999997</v>
      </c>
      <c r="H429" s="3">
        <f t="shared" si="49"/>
        <v>100.12632147368623</v>
      </c>
      <c r="I429" s="5">
        <f t="shared" si="50"/>
        <v>100</v>
      </c>
    </row>
    <row r="430" spans="1:9" s="8" customFormat="1" ht="31.5" customHeight="1" x14ac:dyDescent="0.25">
      <c r="A430" s="95" t="s">
        <v>235</v>
      </c>
      <c r="B430" s="93" t="s">
        <v>430</v>
      </c>
      <c r="C430" s="80" t="s">
        <v>7</v>
      </c>
      <c r="D430" s="79" t="s">
        <v>252</v>
      </c>
      <c r="E430" s="10">
        <v>39640</v>
      </c>
      <c r="F430" s="10">
        <v>31838</v>
      </c>
      <c r="G430" s="10">
        <v>31838</v>
      </c>
      <c r="H430" s="3">
        <f t="shared" si="49"/>
        <v>80.317860746720484</v>
      </c>
      <c r="I430" s="5">
        <f t="shared" si="50"/>
        <v>100</v>
      </c>
    </row>
    <row r="431" spans="1:9" s="8" customFormat="1" ht="63" x14ac:dyDescent="0.25">
      <c r="A431" s="95"/>
      <c r="B431" s="94"/>
      <c r="C431" s="80" t="s">
        <v>518</v>
      </c>
      <c r="D431" s="79" t="s">
        <v>278</v>
      </c>
      <c r="E431" s="3">
        <v>122540.5</v>
      </c>
      <c r="F431" s="3">
        <v>122540.5</v>
      </c>
      <c r="G431" s="3">
        <v>122540.5</v>
      </c>
      <c r="H431" s="3">
        <f t="shared" si="49"/>
        <v>100</v>
      </c>
      <c r="I431" s="5">
        <f t="shared" si="50"/>
        <v>100</v>
      </c>
    </row>
    <row r="432" spans="1:9" s="8" customFormat="1" ht="31.5" customHeight="1" x14ac:dyDescent="0.25">
      <c r="A432" s="95" t="s">
        <v>236</v>
      </c>
      <c r="B432" s="93" t="s">
        <v>431</v>
      </c>
      <c r="C432" s="80" t="s">
        <v>7</v>
      </c>
      <c r="D432" s="79" t="s">
        <v>251</v>
      </c>
      <c r="E432" s="10">
        <v>13326</v>
      </c>
      <c r="F432" s="10">
        <v>13717</v>
      </c>
      <c r="G432" s="10">
        <v>13717</v>
      </c>
      <c r="H432" s="3">
        <f t="shared" si="49"/>
        <v>102.93411376256942</v>
      </c>
      <c r="I432" s="5">
        <f t="shared" si="50"/>
        <v>100</v>
      </c>
    </row>
    <row r="433" spans="1:9" s="8" customFormat="1" ht="75" customHeight="1" x14ac:dyDescent="0.25">
      <c r="A433" s="95"/>
      <c r="B433" s="94"/>
      <c r="C433" s="80" t="s">
        <v>518</v>
      </c>
      <c r="D433" s="79" t="s">
        <v>278</v>
      </c>
      <c r="E433" s="3">
        <v>131929.70000000001</v>
      </c>
      <c r="F433" s="3">
        <v>131929.70000000001</v>
      </c>
      <c r="G433" s="3">
        <v>131929.70000000001</v>
      </c>
      <c r="H433" s="3">
        <f t="shared" si="49"/>
        <v>100</v>
      </c>
      <c r="I433" s="5">
        <f t="shared" si="50"/>
        <v>100</v>
      </c>
    </row>
    <row r="434" spans="1:9" s="8" customFormat="1" ht="31.5" x14ac:dyDescent="0.25">
      <c r="A434" s="95" t="s">
        <v>237</v>
      </c>
      <c r="B434" s="93" t="s">
        <v>432</v>
      </c>
      <c r="C434" s="80" t="s">
        <v>7</v>
      </c>
      <c r="D434" s="79" t="s">
        <v>253</v>
      </c>
      <c r="E434" s="79">
        <v>35</v>
      </c>
      <c r="F434" s="10">
        <v>35</v>
      </c>
      <c r="G434" s="10">
        <v>34.6</v>
      </c>
      <c r="H434" s="3">
        <f t="shared" si="49"/>
        <v>98.857142857142861</v>
      </c>
      <c r="I434" s="5">
        <f t="shared" si="50"/>
        <v>98.857142857142861</v>
      </c>
    </row>
    <row r="435" spans="1:9" s="8" customFormat="1" ht="81" customHeight="1" x14ac:dyDescent="0.25">
      <c r="A435" s="95"/>
      <c r="B435" s="94"/>
      <c r="C435" s="80" t="s">
        <v>518</v>
      </c>
      <c r="D435" s="79" t="s">
        <v>278</v>
      </c>
      <c r="E435" s="3">
        <v>2600.3000000000002</v>
      </c>
      <c r="F435" s="3">
        <v>2600.3000000000002</v>
      </c>
      <c r="G435" s="3">
        <v>2600.3000000000002</v>
      </c>
      <c r="H435" s="3">
        <f t="shared" si="49"/>
        <v>100</v>
      </c>
      <c r="I435" s="5">
        <f t="shared" si="50"/>
        <v>100</v>
      </c>
    </row>
    <row r="436" spans="1:9" s="8" customFormat="1" ht="31.5" x14ac:dyDescent="0.25">
      <c r="A436" s="95" t="s">
        <v>238</v>
      </c>
      <c r="B436" s="93" t="s">
        <v>433</v>
      </c>
      <c r="C436" s="80" t="s">
        <v>7</v>
      </c>
      <c r="D436" s="79" t="s">
        <v>254</v>
      </c>
      <c r="E436" s="10">
        <v>2000190</v>
      </c>
      <c r="F436" s="10">
        <v>2745104</v>
      </c>
      <c r="G436" s="10">
        <v>2745104</v>
      </c>
      <c r="H436" s="3">
        <f t="shared" si="49"/>
        <v>137.24216199461051</v>
      </c>
      <c r="I436" s="5">
        <f t="shared" si="50"/>
        <v>100</v>
      </c>
    </row>
    <row r="437" spans="1:9" s="8" customFormat="1" ht="63" x14ac:dyDescent="0.25">
      <c r="A437" s="95"/>
      <c r="B437" s="94"/>
      <c r="C437" s="80" t="s">
        <v>518</v>
      </c>
      <c r="D437" s="79" t="s">
        <v>278</v>
      </c>
      <c r="E437" s="3">
        <v>19030.5</v>
      </c>
      <c r="F437" s="3">
        <v>19030.5</v>
      </c>
      <c r="G437" s="3">
        <v>19030.5</v>
      </c>
      <c r="H437" s="3">
        <f t="shared" si="49"/>
        <v>100</v>
      </c>
      <c r="I437" s="5">
        <f t="shared" si="50"/>
        <v>100</v>
      </c>
    </row>
    <row r="438" spans="1:9" s="8" customFormat="1" ht="91.5" customHeight="1" x14ac:dyDescent="0.25">
      <c r="A438" s="95" t="s">
        <v>239</v>
      </c>
      <c r="B438" s="93" t="s">
        <v>434</v>
      </c>
      <c r="C438" s="80" t="s">
        <v>7</v>
      </c>
      <c r="D438" s="79" t="s">
        <v>255</v>
      </c>
      <c r="E438" s="10">
        <v>16000</v>
      </c>
      <c r="F438" s="10">
        <v>16724</v>
      </c>
      <c r="G438" s="10">
        <v>16724</v>
      </c>
      <c r="H438" s="3">
        <f t="shared" si="49"/>
        <v>104.52500000000001</v>
      </c>
      <c r="I438" s="5">
        <f t="shared" si="50"/>
        <v>100</v>
      </c>
    </row>
    <row r="439" spans="1:9" s="8" customFormat="1" ht="63" x14ac:dyDescent="0.25">
      <c r="A439" s="95"/>
      <c r="B439" s="94"/>
      <c r="C439" s="80" t="s">
        <v>518</v>
      </c>
      <c r="D439" s="79" t="s">
        <v>278</v>
      </c>
      <c r="E439" s="3">
        <v>200536.9</v>
      </c>
      <c r="F439" s="3">
        <v>200538.7</v>
      </c>
      <c r="G439" s="3">
        <v>195786.9</v>
      </c>
      <c r="H439" s="3">
        <f t="shared" si="49"/>
        <v>97.631358617790539</v>
      </c>
      <c r="I439" s="5">
        <f t="shared" si="50"/>
        <v>97.630482295935877</v>
      </c>
    </row>
    <row r="440" spans="1:9" s="8" customFormat="1" ht="31.5" x14ac:dyDescent="0.25">
      <c r="A440" s="95" t="s">
        <v>240</v>
      </c>
      <c r="B440" s="93" t="s">
        <v>516</v>
      </c>
      <c r="C440" s="80" t="s">
        <v>7</v>
      </c>
      <c r="D440" s="79" t="s">
        <v>254</v>
      </c>
      <c r="E440" s="10">
        <v>6590</v>
      </c>
      <c r="F440" s="10">
        <v>6590</v>
      </c>
      <c r="G440" s="10">
        <v>6590</v>
      </c>
      <c r="H440" s="3">
        <f t="shared" si="49"/>
        <v>100</v>
      </c>
      <c r="I440" s="5">
        <f t="shared" si="50"/>
        <v>100</v>
      </c>
    </row>
    <row r="441" spans="1:9" s="8" customFormat="1" ht="63" x14ac:dyDescent="0.25">
      <c r="A441" s="95"/>
      <c r="B441" s="94"/>
      <c r="C441" s="80" t="s">
        <v>518</v>
      </c>
      <c r="D441" s="79" t="s">
        <v>278</v>
      </c>
      <c r="E441" s="3">
        <v>24982.7</v>
      </c>
      <c r="F441" s="3">
        <v>24982.7</v>
      </c>
      <c r="G441" s="3">
        <v>24982.7</v>
      </c>
      <c r="H441" s="3">
        <f t="shared" si="49"/>
        <v>100</v>
      </c>
      <c r="I441" s="5">
        <f t="shared" si="50"/>
        <v>100</v>
      </c>
    </row>
    <row r="442" spans="1:9" s="8" customFormat="1" ht="31.5" x14ac:dyDescent="0.25">
      <c r="A442" s="95" t="s">
        <v>241</v>
      </c>
      <c r="B442" s="93" t="s">
        <v>435</v>
      </c>
      <c r="C442" s="80" t="s">
        <v>7</v>
      </c>
      <c r="D442" s="79" t="s">
        <v>436</v>
      </c>
      <c r="E442" s="10">
        <v>139650</v>
      </c>
      <c r="F442" s="10">
        <v>141647</v>
      </c>
      <c r="G442" s="10">
        <v>141647</v>
      </c>
      <c r="H442" s="3">
        <f t="shared" si="49"/>
        <v>101.43000358037952</v>
      </c>
      <c r="I442" s="5">
        <f t="shared" si="50"/>
        <v>100</v>
      </c>
    </row>
    <row r="443" spans="1:9" s="8" customFormat="1" ht="63" x14ac:dyDescent="0.25">
      <c r="A443" s="95"/>
      <c r="B443" s="94"/>
      <c r="C443" s="80" t="s">
        <v>518</v>
      </c>
      <c r="D443" s="79" t="s">
        <v>278</v>
      </c>
      <c r="E443" s="3">
        <v>17935.2</v>
      </c>
      <c r="F443" s="3">
        <v>17935.2</v>
      </c>
      <c r="G443" s="3">
        <v>17935.2</v>
      </c>
      <c r="H443" s="3">
        <f t="shared" si="49"/>
        <v>100</v>
      </c>
      <c r="I443" s="5">
        <f t="shared" si="50"/>
        <v>100</v>
      </c>
    </row>
    <row r="444" spans="1:9" s="8" customFormat="1" ht="31.5" customHeight="1" x14ac:dyDescent="0.25">
      <c r="A444" s="95" t="s">
        <v>242</v>
      </c>
      <c r="B444" s="93" t="s">
        <v>437</v>
      </c>
      <c r="C444" s="80" t="s">
        <v>594</v>
      </c>
      <c r="D444" s="79" t="s">
        <v>256</v>
      </c>
      <c r="E444" s="10">
        <v>1800</v>
      </c>
      <c r="F444" s="10">
        <v>1880</v>
      </c>
      <c r="G444" s="10">
        <v>1880</v>
      </c>
      <c r="H444" s="3">
        <f t="shared" si="49"/>
        <v>104.44444444444446</v>
      </c>
      <c r="I444" s="5">
        <f t="shared" si="50"/>
        <v>100</v>
      </c>
    </row>
    <row r="445" spans="1:9" s="8" customFormat="1" ht="63" x14ac:dyDescent="0.25">
      <c r="A445" s="95"/>
      <c r="B445" s="94"/>
      <c r="C445" s="80" t="s">
        <v>518</v>
      </c>
      <c r="D445" s="79" t="s">
        <v>278</v>
      </c>
      <c r="E445" s="3">
        <v>1779.2</v>
      </c>
      <c r="F445" s="3">
        <v>1779.2</v>
      </c>
      <c r="G445" s="3">
        <v>1779.2</v>
      </c>
      <c r="H445" s="3">
        <f t="shared" si="49"/>
        <v>100</v>
      </c>
      <c r="I445" s="5">
        <f t="shared" si="50"/>
        <v>100</v>
      </c>
    </row>
    <row r="446" spans="1:9" s="8" customFormat="1" ht="31.5" customHeight="1" x14ac:dyDescent="0.25">
      <c r="A446" s="95" t="s">
        <v>243</v>
      </c>
      <c r="B446" s="93" t="s">
        <v>438</v>
      </c>
      <c r="C446" s="80" t="s">
        <v>517</v>
      </c>
      <c r="D446" s="79" t="s">
        <v>257</v>
      </c>
      <c r="E446" s="10">
        <v>16500</v>
      </c>
      <c r="F446" s="10">
        <v>17400</v>
      </c>
      <c r="G446" s="10">
        <v>17400</v>
      </c>
      <c r="H446" s="3">
        <f t="shared" si="49"/>
        <v>105.45454545454544</v>
      </c>
      <c r="I446" s="5">
        <f t="shared" si="50"/>
        <v>100</v>
      </c>
    </row>
    <row r="447" spans="1:9" s="8" customFormat="1" ht="63" x14ac:dyDescent="0.25">
      <c r="A447" s="95"/>
      <c r="B447" s="94"/>
      <c r="C447" s="80" t="s">
        <v>518</v>
      </c>
      <c r="D447" s="79" t="s">
        <v>278</v>
      </c>
      <c r="E447" s="3">
        <v>5397</v>
      </c>
      <c r="F447" s="3">
        <v>5397</v>
      </c>
      <c r="G447" s="3">
        <v>5397</v>
      </c>
      <c r="H447" s="3">
        <f t="shared" si="49"/>
        <v>100</v>
      </c>
      <c r="I447" s="5">
        <f t="shared" si="50"/>
        <v>100</v>
      </c>
    </row>
    <row r="448" spans="1:9" s="8" customFormat="1" ht="36.75" customHeight="1" x14ac:dyDescent="0.25">
      <c r="A448" s="95" t="s">
        <v>244</v>
      </c>
      <c r="B448" s="93" t="s">
        <v>439</v>
      </c>
      <c r="C448" s="80" t="s">
        <v>7</v>
      </c>
      <c r="D448" s="79" t="s">
        <v>258</v>
      </c>
      <c r="E448" s="10">
        <v>17800</v>
      </c>
      <c r="F448" s="10">
        <v>17156</v>
      </c>
      <c r="G448" s="10">
        <v>17156</v>
      </c>
      <c r="H448" s="3">
        <f t="shared" si="49"/>
        <v>96.382022471910105</v>
      </c>
      <c r="I448" s="5">
        <f t="shared" si="50"/>
        <v>100</v>
      </c>
    </row>
    <row r="449" spans="1:9" s="8" customFormat="1" ht="63" x14ac:dyDescent="0.25">
      <c r="A449" s="95"/>
      <c r="B449" s="94"/>
      <c r="C449" s="80" t="s">
        <v>518</v>
      </c>
      <c r="D449" s="79" t="s">
        <v>278</v>
      </c>
      <c r="E449" s="3">
        <v>13589.6</v>
      </c>
      <c r="F449" s="3">
        <v>13589.6</v>
      </c>
      <c r="G449" s="3">
        <v>13589.6</v>
      </c>
      <c r="H449" s="3">
        <f t="shared" si="49"/>
        <v>100</v>
      </c>
      <c r="I449" s="5">
        <f t="shared" si="50"/>
        <v>100</v>
      </c>
    </row>
    <row r="450" spans="1:9" s="8" customFormat="1" ht="31.5" x14ac:dyDescent="0.25">
      <c r="A450" s="95" t="s">
        <v>245</v>
      </c>
      <c r="B450" s="93" t="s">
        <v>440</v>
      </c>
      <c r="C450" s="80" t="s">
        <v>7</v>
      </c>
      <c r="D450" s="79" t="s">
        <v>259</v>
      </c>
      <c r="E450" s="10">
        <v>23000</v>
      </c>
      <c r="F450" s="10">
        <v>24367</v>
      </c>
      <c r="G450" s="10">
        <v>24367</v>
      </c>
      <c r="H450" s="3">
        <f t="shared" si="49"/>
        <v>105.94347826086957</v>
      </c>
      <c r="I450" s="5">
        <f t="shared" si="50"/>
        <v>100</v>
      </c>
    </row>
    <row r="451" spans="1:9" s="8" customFormat="1" ht="63" x14ac:dyDescent="0.25">
      <c r="A451" s="95"/>
      <c r="B451" s="94"/>
      <c r="C451" s="80" t="s">
        <v>518</v>
      </c>
      <c r="D451" s="79" t="s">
        <v>278</v>
      </c>
      <c r="E451" s="3">
        <v>120852</v>
      </c>
      <c r="F451" s="3">
        <v>120855.1</v>
      </c>
      <c r="G451" s="3">
        <v>120852</v>
      </c>
      <c r="H451" s="3">
        <f t="shared" si="49"/>
        <v>100</v>
      </c>
      <c r="I451" s="5">
        <f t="shared" si="50"/>
        <v>99.997434944822345</v>
      </c>
    </row>
    <row r="452" spans="1:9" s="8" customFormat="1" ht="31.5" x14ac:dyDescent="0.25">
      <c r="A452" s="95" t="s">
        <v>246</v>
      </c>
      <c r="B452" s="93" t="s">
        <v>441</v>
      </c>
      <c r="C452" s="80" t="s">
        <v>7</v>
      </c>
      <c r="D452" s="79" t="s">
        <v>260</v>
      </c>
      <c r="E452" s="10">
        <v>4000</v>
      </c>
      <c r="F452" s="10">
        <v>4000</v>
      </c>
      <c r="G452" s="10">
        <v>4123</v>
      </c>
      <c r="H452" s="3">
        <f t="shared" si="49"/>
        <v>103.075</v>
      </c>
      <c r="I452" s="5">
        <f t="shared" si="50"/>
        <v>103.075</v>
      </c>
    </row>
    <row r="453" spans="1:9" s="8" customFormat="1" ht="63" x14ac:dyDescent="0.25">
      <c r="A453" s="95"/>
      <c r="B453" s="94"/>
      <c r="C453" s="80" t="s">
        <v>518</v>
      </c>
      <c r="D453" s="79" t="s">
        <v>278</v>
      </c>
      <c r="E453" s="3">
        <v>12232.5</v>
      </c>
      <c r="F453" s="3">
        <v>12232.5</v>
      </c>
      <c r="G453" s="3">
        <v>12232.5</v>
      </c>
      <c r="H453" s="3">
        <f t="shared" si="49"/>
        <v>100</v>
      </c>
      <c r="I453" s="5">
        <f t="shared" si="50"/>
        <v>100</v>
      </c>
    </row>
    <row r="454" spans="1:9" s="8" customFormat="1" x14ac:dyDescent="0.25">
      <c r="A454" s="7"/>
      <c r="B454" s="96" t="s">
        <v>9</v>
      </c>
      <c r="C454" s="97"/>
      <c r="D454" s="81" t="s">
        <v>278</v>
      </c>
      <c r="E454" s="4">
        <f>E411+E413+E415+E417+E419+E421+E423+E425+E427+E429+E431+E433+E435+E437+E439+E441+E443+E445+E447+E449+E451+E453</f>
        <v>3584938.2</v>
      </c>
      <c r="F454" s="4">
        <f t="shared" ref="F454:G454" si="51">F411+F413+F415+F417+F419+F421+F423+F425+F427+F429+F431+F433+F435+F437+F439+F441+F443+F445+F447+F449+F451+F453</f>
        <v>3588241.9000000013</v>
      </c>
      <c r="G454" s="4">
        <f t="shared" si="51"/>
        <v>3573700.8000000007</v>
      </c>
      <c r="H454" s="4">
        <f t="shared" si="49"/>
        <v>99.686538529450814</v>
      </c>
      <c r="I454" s="4">
        <f t="shared" si="50"/>
        <v>99.594756975553949</v>
      </c>
    </row>
    <row r="455" spans="1:9" s="8" customFormat="1" x14ac:dyDescent="0.25">
      <c r="A455" s="73" t="s">
        <v>53</v>
      </c>
      <c r="B455" s="110" t="s">
        <v>534</v>
      </c>
      <c r="C455" s="111"/>
      <c r="D455" s="111"/>
      <c r="E455" s="111"/>
      <c r="F455" s="111"/>
      <c r="G455" s="111"/>
      <c r="H455" s="111"/>
      <c r="I455" s="111"/>
    </row>
    <row r="456" spans="1:9" ht="31.5" x14ac:dyDescent="0.25">
      <c r="A456" s="95" t="s">
        <v>54</v>
      </c>
      <c r="B456" s="116" t="s">
        <v>535</v>
      </c>
      <c r="C456" s="74" t="s">
        <v>7</v>
      </c>
      <c r="D456" s="75" t="s">
        <v>137</v>
      </c>
      <c r="E456" s="10">
        <v>26577049</v>
      </c>
      <c r="F456" s="10">
        <v>25706687</v>
      </c>
      <c r="G456" s="10">
        <v>25663999</v>
      </c>
      <c r="H456" s="5">
        <f>G456/E456*100</f>
        <v>96.564517001116272</v>
      </c>
      <c r="I456" s="5">
        <f>G456/F456*100</f>
        <v>99.833942040061402</v>
      </c>
    </row>
    <row r="457" spans="1:9" ht="63" x14ac:dyDescent="0.25">
      <c r="A457" s="95"/>
      <c r="B457" s="116"/>
      <c r="C457" s="72" t="s">
        <v>518</v>
      </c>
      <c r="D457" s="75" t="s">
        <v>278</v>
      </c>
      <c r="E457" s="5">
        <v>4220465.6460621683</v>
      </c>
      <c r="F457" s="5">
        <v>4243875.5753345862</v>
      </c>
      <c r="G457" s="5">
        <v>4242915.8461278146</v>
      </c>
      <c r="H457" s="5">
        <f t="shared" ref="H457:H492" si="52">G457/E457*100</f>
        <v>100.5319365669187</v>
      </c>
      <c r="I457" s="5">
        <f t="shared" ref="I457:I492" si="53">G457/F457*100</f>
        <v>99.977385547956459</v>
      </c>
    </row>
    <row r="458" spans="1:9" ht="31.5" x14ac:dyDescent="0.25">
      <c r="A458" s="95" t="s">
        <v>55</v>
      </c>
      <c r="B458" s="116" t="s">
        <v>536</v>
      </c>
      <c r="C458" s="74" t="s">
        <v>7</v>
      </c>
      <c r="D458" s="75" t="s">
        <v>137</v>
      </c>
      <c r="E458" s="10">
        <v>9565445</v>
      </c>
      <c r="F458" s="10">
        <v>8949605</v>
      </c>
      <c r="G458" s="10">
        <v>8924669</v>
      </c>
      <c r="H458" s="5">
        <f t="shared" si="52"/>
        <v>93.30113758429431</v>
      </c>
      <c r="I458" s="5">
        <f t="shared" si="53"/>
        <v>99.721373177922374</v>
      </c>
    </row>
    <row r="459" spans="1:9" ht="63" x14ac:dyDescent="0.25">
      <c r="A459" s="95"/>
      <c r="B459" s="116"/>
      <c r="C459" s="72" t="s">
        <v>518</v>
      </c>
      <c r="D459" s="75" t="s">
        <v>278</v>
      </c>
      <c r="E459" s="5">
        <v>951705.74399686744</v>
      </c>
      <c r="F459" s="5">
        <v>925687.28766827611</v>
      </c>
      <c r="G459" s="5">
        <v>925477.94856053311</v>
      </c>
      <c r="H459" s="5">
        <f t="shared" si="52"/>
        <v>97.244127651664087</v>
      </c>
      <c r="I459" s="5">
        <f t="shared" si="53"/>
        <v>99.977385547956445</v>
      </c>
    </row>
    <row r="460" spans="1:9" s="1" customFormat="1" ht="31.5" x14ac:dyDescent="0.25">
      <c r="A460" s="95" t="s">
        <v>264</v>
      </c>
      <c r="B460" s="116" t="s">
        <v>537</v>
      </c>
      <c r="C460" s="74" t="s">
        <v>7</v>
      </c>
      <c r="D460" s="75" t="s">
        <v>137</v>
      </c>
      <c r="E460" s="10">
        <v>830840</v>
      </c>
      <c r="F460" s="10">
        <v>798141</v>
      </c>
      <c r="G460" s="10">
        <v>798293</v>
      </c>
      <c r="H460" s="5">
        <f t="shared" si="52"/>
        <v>96.082639256655909</v>
      </c>
      <c r="I460" s="5">
        <f t="shared" si="53"/>
        <v>100.01904425408543</v>
      </c>
    </row>
    <row r="461" spans="1:9" s="1" customFormat="1" ht="63" x14ac:dyDescent="0.25">
      <c r="A461" s="95"/>
      <c r="B461" s="116"/>
      <c r="C461" s="72" t="s">
        <v>518</v>
      </c>
      <c r="D461" s="75" t="s">
        <v>278</v>
      </c>
      <c r="E461" s="5">
        <v>121184.47313865487</v>
      </c>
      <c r="F461" s="5">
        <v>121024.17287519068</v>
      </c>
      <c r="G461" s="5">
        <v>120996.80392165472</v>
      </c>
      <c r="H461" s="5">
        <f t="shared" si="52"/>
        <v>99.845137572380722</v>
      </c>
      <c r="I461" s="5">
        <f t="shared" si="53"/>
        <v>99.977385547956459</v>
      </c>
    </row>
    <row r="462" spans="1:9" s="8" customFormat="1" ht="31.5" x14ac:dyDescent="0.25">
      <c r="A462" s="95" t="s">
        <v>265</v>
      </c>
      <c r="B462" s="116" t="s">
        <v>538</v>
      </c>
      <c r="C462" s="74" t="s">
        <v>7</v>
      </c>
      <c r="D462" s="75" t="s">
        <v>137</v>
      </c>
      <c r="E462" s="10">
        <v>3004682</v>
      </c>
      <c r="F462" s="10">
        <v>2758179</v>
      </c>
      <c r="G462" s="10">
        <v>2752435</v>
      </c>
      <c r="H462" s="5">
        <f t="shared" si="52"/>
        <v>91.604868668298352</v>
      </c>
      <c r="I462" s="5">
        <f t="shared" si="53"/>
        <v>99.791746656036466</v>
      </c>
    </row>
    <row r="463" spans="1:9" s="8" customFormat="1" ht="63" x14ac:dyDescent="0.25">
      <c r="A463" s="95"/>
      <c r="B463" s="116"/>
      <c r="C463" s="72" t="s">
        <v>518</v>
      </c>
      <c r="D463" s="75" t="s">
        <v>278</v>
      </c>
      <c r="E463" s="5">
        <v>177159.47173920533</v>
      </c>
      <c r="F463" s="5">
        <v>169064.03473714888</v>
      </c>
      <c r="G463" s="5">
        <v>169025.80183209036</v>
      </c>
      <c r="H463" s="5">
        <f t="shared" si="52"/>
        <v>95.408842763378487</v>
      </c>
      <c r="I463" s="5">
        <f t="shared" si="53"/>
        <v>99.977385547956459</v>
      </c>
    </row>
    <row r="464" spans="1:9" s="8" customFormat="1" ht="31.5" x14ac:dyDescent="0.25">
      <c r="A464" s="95" t="s">
        <v>266</v>
      </c>
      <c r="B464" s="116" t="s">
        <v>540</v>
      </c>
      <c r="C464" s="74" t="s">
        <v>7</v>
      </c>
      <c r="D464" s="75" t="s">
        <v>137</v>
      </c>
      <c r="E464" s="10">
        <v>123491</v>
      </c>
      <c r="F464" s="10">
        <v>117937</v>
      </c>
      <c r="G464" s="10">
        <v>117664</v>
      </c>
      <c r="H464" s="5">
        <f t="shared" si="52"/>
        <v>95.281437513664969</v>
      </c>
      <c r="I464" s="5">
        <f t="shared" si="53"/>
        <v>99.76852048127391</v>
      </c>
    </row>
    <row r="465" spans="1:9" s="8" customFormat="1" ht="63" x14ac:dyDescent="0.25">
      <c r="A465" s="95"/>
      <c r="B465" s="116"/>
      <c r="C465" s="72" t="s">
        <v>518</v>
      </c>
      <c r="D465" s="75" t="s">
        <v>278</v>
      </c>
      <c r="E465" s="5">
        <v>6429.7534607209982</v>
      </c>
      <c r="F465" s="5">
        <v>6383.6932504119686</v>
      </c>
      <c r="G465" s="5">
        <v>6382.249613163247</v>
      </c>
      <c r="H465" s="5">
        <f t="shared" si="52"/>
        <v>99.261187106971533</v>
      </c>
      <c r="I465" s="5">
        <f t="shared" si="53"/>
        <v>99.977385547956459</v>
      </c>
    </row>
    <row r="466" spans="1:9" s="8" customFormat="1" ht="31.5" x14ac:dyDescent="0.25">
      <c r="A466" s="95" t="s">
        <v>267</v>
      </c>
      <c r="B466" s="116" t="s">
        <v>539</v>
      </c>
      <c r="C466" s="74" t="s">
        <v>7</v>
      </c>
      <c r="D466" s="75" t="s">
        <v>137</v>
      </c>
      <c r="E466" s="10">
        <v>544104</v>
      </c>
      <c r="F466" s="10">
        <v>551549</v>
      </c>
      <c r="G466" s="10">
        <v>551594</v>
      </c>
      <c r="H466" s="5">
        <f t="shared" si="52"/>
        <v>101.37657506653139</v>
      </c>
      <c r="I466" s="5">
        <f t="shared" si="53"/>
        <v>100.00815883992176</v>
      </c>
    </row>
    <row r="467" spans="1:9" s="8" customFormat="1" ht="63" x14ac:dyDescent="0.25">
      <c r="A467" s="95"/>
      <c r="B467" s="116"/>
      <c r="C467" s="72" t="s">
        <v>518</v>
      </c>
      <c r="D467" s="75" t="s">
        <v>278</v>
      </c>
      <c r="E467" s="5">
        <v>183539.59574285534</v>
      </c>
      <c r="F467" s="5">
        <v>193417.10296302545</v>
      </c>
      <c r="G467" s="5">
        <v>193373.36274503186</v>
      </c>
      <c r="H467" s="5">
        <f t="shared" si="52"/>
        <v>105.35784497202114</v>
      </c>
      <c r="I467" s="5">
        <f t="shared" si="53"/>
        <v>99.977385547956459</v>
      </c>
    </row>
    <row r="468" spans="1:9" s="8" customFormat="1" ht="31.5" x14ac:dyDescent="0.25">
      <c r="A468" s="95" t="s">
        <v>268</v>
      </c>
      <c r="B468" s="116" t="s">
        <v>541</v>
      </c>
      <c r="C468" s="74" t="s">
        <v>7</v>
      </c>
      <c r="D468" s="75" t="s">
        <v>137</v>
      </c>
      <c r="E468" s="10">
        <v>206026</v>
      </c>
      <c r="F468" s="10">
        <v>188758</v>
      </c>
      <c r="G468" s="10">
        <v>188786</v>
      </c>
      <c r="H468" s="5">
        <f t="shared" si="52"/>
        <v>91.632124100841637</v>
      </c>
      <c r="I468" s="5">
        <f t="shared" si="53"/>
        <v>100.01483380836839</v>
      </c>
    </row>
    <row r="469" spans="1:9" s="8" customFormat="1" ht="63" x14ac:dyDescent="0.25">
      <c r="A469" s="95"/>
      <c r="B469" s="116"/>
      <c r="C469" s="72" t="s">
        <v>518</v>
      </c>
      <c r="D469" s="75" t="s">
        <v>278</v>
      </c>
      <c r="E469" s="5">
        <v>16889.38703542664</v>
      </c>
      <c r="F469" s="5">
        <v>16086.447456473199</v>
      </c>
      <c r="G469" s="5">
        <v>16082.809594527645</v>
      </c>
      <c r="H469" s="5">
        <f t="shared" si="52"/>
        <v>95.224353381166864</v>
      </c>
      <c r="I469" s="5">
        <f t="shared" si="53"/>
        <v>99.977385547956459</v>
      </c>
    </row>
    <row r="470" spans="1:9" s="8" customFormat="1" ht="31.5" x14ac:dyDescent="0.25">
      <c r="A470" s="95" t="s">
        <v>269</v>
      </c>
      <c r="B470" s="116" t="s">
        <v>279</v>
      </c>
      <c r="C470" s="74" t="s">
        <v>7</v>
      </c>
      <c r="D470" s="75" t="s">
        <v>137</v>
      </c>
      <c r="E470" s="10">
        <v>318147</v>
      </c>
      <c r="F470" s="10">
        <v>340870</v>
      </c>
      <c r="G470" s="10">
        <v>340864</v>
      </c>
      <c r="H470" s="5">
        <f t="shared" si="52"/>
        <v>107.14040993628731</v>
      </c>
      <c r="I470" s="5">
        <f t="shared" si="53"/>
        <v>99.998239798163524</v>
      </c>
    </row>
    <row r="471" spans="1:9" s="8" customFormat="1" ht="63" x14ac:dyDescent="0.25">
      <c r="A471" s="95"/>
      <c r="B471" s="116"/>
      <c r="C471" s="72" t="s">
        <v>518</v>
      </c>
      <c r="D471" s="75" t="s">
        <v>278</v>
      </c>
      <c r="E471" s="5">
        <v>86543.28567633286</v>
      </c>
      <c r="F471" s="5">
        <v>96395.608260868292</v>
      </c>
      <c r="G471" s="5">
        <v>96373.808922266049</v>
      </c>
      <c r="H471" s="5">
        <f t="shared" si="52"/>
        <v>111.35908253206239</v>
      </c>
      <c r="I471" s="5">
        <f t="shared" si="53"/>
        <v>99.977385547956459</v>
      </c>
    </row>
    <row r="472" spans="1:9" s="8" customFormat="1" ht="15.75" customHeight="1" x14ac:dyDescent="0.25">
      <c r="A472" s="95" t="s">
        <v>270</v>
      </c>
      <c r="B472" s="116" t="s">
        <v>590</v>
      </c>
      <c r="C472" s="74" t="s">
        <v>7</v>
      </c>
      <c r="D472" s="75" t="s">
        <v>137</v>
      </c>
      <c r="E472" s="10" t="s">
        <v>303</v>
      </c>
      <c r="F472" s="10">
        <v>1115</v>
      </c>
      <c r="G472" s="10">
        <v>1098</v>
      </c>
      <c r="H472" s="5" t="s">
        <v>303</v>
      </c>
      <c r="I472" s="5">
        <f t="shared" si="53"/>
        <v>98.47533632286995</v>
      </c>
    </row>
    <row r="473" spans="1:9" s="8" customFormat="1" ht="63" x14ac:dyDescent="0.25">
      <c r="A473" s="95"/>
      <c r="B473" s="116"/>
      <c r="C473" s="72" t="s">
        <v>518</v>
      </c>
      <c r="D473" s="75" t="s">
        <v>278</v>
      </c>
      <c r="E473" s="5">
        <v>0</v>
      </c>
      <c r="F473" s="5">
        <v>285.68715760721057</v>
      </c>
      <c r="G473" s="5">
        <v>285.62255102195888</v>
      </c>
      <c r="H473" s="5" t="s">
        <v>303</v>
      </c>
      <c r="I473" s="5">
        <f t="shared" si="53"/>
        <v>99.977385547956445</v>
      </c>
    </row>
    <row r="474" spans="1:9" s="8" customFormat="1" ht="31.5" x14ac:dyDescent="0.25">
      <c r="A474" s="104" t="s">
        <v>271</v>
      </c>
      <c r="B474" s="103" t="s">
        <v>483</v>
      </c>
      <c r="C474" s="74" t="s">
        <v>7</v>
      </c>
      <c r="D474" s="75" t="s">
        <v>137</v>
      </c>
      <c r="E474" s="10">
        <v>156571</v>
      </c>
      <c r="F474" s="10">
        <v>204419</v>
      </c>
      <c r="G474" s="10">
        <v>204419</v>
      </c>
      <c r="H474" s="5">
        <f t="shared" si="52"/>
        <v>130.55993766406294</v>
      </c>
      <c r="I474" s="5">
        <f t="shared" si="53"/>
        <v>100</v>
      </c>
    </row>
    <row r="475" spans="1:9" s="8" customFormat="1" ht="63" x14ac:dyDescent="0.25">
      <c r="A475" s="105"/>
      <c r="B475" s="103"/>
      <c r="C475" s="72" t="s">
        <v>518</v>
      </c>
      <c r="D475" s="75" t="s">
        <v>278</v>
      </c>
      <c r="E475" s="5">
        <v>84972.073147767311</v>
      </c>
      <c r="F475" s="5">
        <v>115331.79961641089</v>
      </c>
      <c r="G475" s="5">
        <v>115305.71796189567</v>
      </c>
      <c r="H475" s="5">
        <f t="shared" si="52"/>
        <v>135.69836970009879</v>
      </c>
      <c r="I475" s="5">
        <f t="shared" si="53"/>
        <v>99.977385547956445</v>
      </c>
    </row>
    <row r="476" spans="1:9" s="8" customFormat="1" ht="31.5" x14ac:dyDescent="0.25">
      <c r="A476" s="104" t="s">
        <v>272</v>
      </c>
      <c r="B476" s="103" t="s">
        <v>83</v>
      </c>
      <c r="C476" s="74" t="s">
        <v>7</v>
      </c>
      <c r="D476" s="75" t="s">
        <v>137</v>
      </c>
      <c r="E476" s="10">
        <v>65100</v>
      </c>
      <c r="F476" s="10">
        <v>30117</v>
      </c>
      <c r="G476" s="10">
        <v>29399</v>
      </c>
      <c r="H476" s="5">
        <f t="shared" si="52"/>
        <v>45.159754224270351</v>
      </c>
      <c r="I476" s="5">
        <f t="shared" si="53"/>
        <v>97.615964405485272</v>
      </c>
    </row>
    <row r="477" spans="1:9" s="8" customFormat="1" ht="63" x14ac:dyDescent="0.25">
      <c r="A477" s="105"/>
      <c r="B477" s="103"/>
      <c r="C477" s="72" t="s">
        <v>518</v>
      </c>
      <c r="D477" s="75" t="s">
        <v>278</v>
      </c>
      <c r="E477" s="5">
        <v>93309.610159999997</v>
      </c>
      <c r="F477" s="5">
        <v>66144.354999999996</v>
      </c>
      <c r="G477" s="5">
        <v>66144.354999999996</v>
      </c>
      <c r="H477" s="5">
        <f t="shared" si="52"/>
        <v>70.886969612862856</v>
      </c>
      <c r="I477" s="5">
        <f t="shared" si="53"/>
        <v>100</v>
      </c>
    </row>
    <row r="478" spans="1:9" s="8" customFormat="1" ht="31.5" x14ac:dyDescent="0.25">
      <c r="A478" s="104" t="s">
        <v>273</v>
      </c>
      <c r="B478" s="103" t="s">
        <v>280</v>
      </c>
      <c r="C478" s="74" t="s">
        <v>7</v>
      </c>
      <c r="D478" s="75" t="s">
        <v>137</v>
      </c>
      <c r="E478" s="10">
        <v>112572</v>
      </c>
      <c r="F478" s="10">
        <v>68525</v>
      </c>
      <c r="G478" s="10">
        <v>68519</v>
      </c>
      <c r="H478" s="5">
        <f t="shared" si="52"/>
        <v>60.866823011050705</v>
      </c>
      <c r="I478" s="5">
        <f t="shared" si="53"/>
        <v>99.991244071506742</v>
      </c>
    </row>
    <row r="479" spans="1:9" s="8" customFormat="1" ht="63" x14ac:dyDescent="0.25">
      <c r="A479" s="105"/>
      <c r="B479" s="103"/>
      <c r="C479" s="72" t="s">
        <v>518</v>
      </c>
      <c r="D479" s="75" t="s">
        <v>278</v>
      </c>
      <c r="E479" s="5">
        <v>149415.66200000001</v>
      </c>
      <c r="F479" s="5">
        <v>189935.709</v>
      </c>
      <c r="G479" s="5">
        <v>189935.709</v>
      </c>
      <c r="H479" s="5">
        <f t="shared" si="52"/>
        <v>127.11900911699605</v>
      </c>
      <c r="I479" s="5">
        <f t="shared" si="53"/>
        <v>100</v>
      </c>
    </row>
    <row r="480" spans="1:9" s="8" customFormat="1" ht="31.5" x14ac:dyDescent="0.25">
      <c r="A480" s="104" t="s">
        <v>274</v>
      </c>
      <c r="B480" s="103" t="s">
        <v>281</v>
      </c>
      <c r="C480" s="74" t="s">
        <v>7</v>
      </c>
      <c r="D480" s="75" t="s">
        <v>137</v>
      </c>
      <c r="E480" s="10">
        <v>263413</v>
      </c>
      <c r="F480" s="10">
        <v>262178.5</v>
      </c>
      <c r="G480" s="10">
        <v>262099</v>
      </c>
      <c r="H480" s="5">
        <f t="shared" si="52"/>
        <v>99.501163572033263</v>
      </c>
      <c r="I480" s="5">
        <f t="shared" si="53"/>
        <v>99.969677147439626</v>
      </c>
    </row>
    <row r="481" spans="1:9" s="8" customFormat="1" ht="63" x14ac:dyDescent="0.25">
      <c r="A481" s="105"/>
      <c r="B481" s="103"/>
      <c r="C481" s="72" t="s">
        <v>518</v>
      </c>
      <c r="D481" s="75" t="s">
        <v>278</v>
      </c>
      <c r="E481" s="5">
        <v>94997.163530000005</v>
      </c>
      <c r="F481" s="5">
        <v>115355.14577</v>
      </c>
      <c r="G481" s="5">
        <v>115355.14577</v>
      </c>
      <c r="H481" s="5">
        <f t="shared" si="52"/>
        <v>121.43009484022222</v>
      </c>
      <c r="I481" s="5">
        <f t="shared" si="53"/>
        <v>100</v>
      </c>
    </row>
    <row r="482" spans="1:9" s="8" customFormat="1" ht="31.5" x14ac:dyDescent="0.25">
      <c r="A482" s="104" t="s">
        <v>275</v>
      </c>
      <c r="B482" s="103" t="s">
        <v>282</v>
      </c>
      <c r="C482" s="74" t="s">
        <v>7</v>
      </c>
      <c r="D482" s="71" t="s">
        <v>254</v>
      </c>
      <c r="E482" s="75">
        <v>119</v>
      </c>
      <c r="F482" s="10">
        <v>126</v>
      </c>
      <c r="G482" s="10">
        <v>126</v>
      </c>
      <c r="H482" s="5">
        <f t="shared" si="52"/>
        <v>105.88235294117648</v>
      </c>
      <c r="I482" s="5">
        <f t="shared" si="53"/>
        <v>100</v>
      </c>
    </row>
    <row r="483" spans="1:9" s="8" customFormat="1" ht="63" x14ac:dyDescent="0.25">
      <c r="A483" s="105"/>
      <c r="B483" s="103"/>
      <c r="C483" s="72" t="s">
        <v>518</v>
      </c>
      <c r="D483" s="75" t="s">
        <v>278</v>
      </c>
      <c r="E483" s="5">
        <v>22506.836010000003</v>
      </c>
      <c r="F483" s="5">
        <v>27304.16</v>
      </c>
      <c r="G483" s="5">
        <v>27304.16</v>
      </c>
      <c r="H483" s="5">
        <f t="shared" si="52"/>
        <v>121.3149639863573</v>
      </c>
      <c r="I483" s="5">
        <f t="shared" si="53"/>
        <v>100</v>
      </c>
    </row>
    <row r="484" spans="1:9" s="8" customFormat="1" ht="31.5" x14ac:dyDescent="0.25">
      <c r="A484" s="104" t="s">
        <v>276</v>
      </c>
      <c r="B484" s="103" t="s">
        <v>542</v>
      </c>
      <c r="C484" s="74" t="s">
        <v>7</v>
      </c>
      <c r="D484" s="39" t="s">
        <v>254</v>
      </c>
      <c r="E484" s="75">
        <v>138</v>
      </c>
      <c r="F484" s="75">
        <v>138</v>
      </c>
      <c r="G484" s="75">
        <v>133</v>
      </c>
      <c r="H484" s="5">
        <f t="shared" si="52"/>
        <v>96.376811594202891</v>
      </c>
      <c r="I484" s="5">
        <f t="shared" si="53"/>
        <v>96.376811594202891</v>
      </c>
    </row>
    <row r="485" spans="1:9" s="8" customFormat="1" ht="63" x14ac:dyDescent="0.25">
      <c r="A485" s="105"/>
      <c r="B485" s="103"/>
      <c r="C485" s="72" t="s">
        <v>518</v>
      </c>
      <c r="D485" s="75" t="s">
        <v>278</v>
      </c>
      <c r="E485" s="5">
        <v>10715.247660000001</v>
      </c>
      <c r="F485" s="5">
        <v>12491.48</v>
      </c>
      <c r="G485" s="5">
        <v>12491.48</v>
      </c>
      <c r="H485" s="5">
        <f t="shared" si="52"/>
        <v>116.57668022579328</v>
      </c>
      <c r="I485" s="5">
        <f t="shared" si="53"/>
        <v>100</v>
      </c>
    </row>
    <row r="486" spans="1:9" s="8" customFormat="1" ht="37.5" customHeight="1" x14ac:dyDescent="0.25">
      <c r="A486" s="95" t="s">
        <v>277</v>
      </c>
      <c r="B486" s="103" t="s">
        <v>544</v>
      </c>
      <c r="C486" s="72" t="s">
        <v>545</v>
      </c>
      <c r="D486" s="75" t="s">
        <v>137</v>
      </c>
      <c r="E486" s="75">
        <v>77</v>
      </c>
      <c r="F486" s="75">
        <v>73</v>
      </c>
      <c r="G486" s="75">
        <v>73</v>
      </c>
      <c r="H486" s="5">
        <f t="shared" si="52"/>
        <v>94.805194805194802</v>
      </c>
      <c r="I486" s="5">
        <f t="shared" si="53"/>
        <v>100</v>
      </c>
    </row>
    <row r="487" spans="1:9" s="8" customFormat="1" ht="48.75" customHeight="1" x14ac:dyDescent="0.25">
      <c r="A487" s="95"/>
      <c r="B487" s="103"/>
      <c r="C487" s="72" t="s">
        <v>546</v>
      </c>
      <c r="D487" s="75" t="s">
        <v>278</v>
      </c>
      <c r="E487" s="5">
        <v>12.509</v>
      </c>
      <c r="F487" s="5">
        <v>14.874000000000001</v>
      </c>
      <c r="G487" s="5">
        <v>14.874000000000001</v>
      </c>
      <c r="H487" s="5">
        <f t="shared" si="52"/>
        <v>118.90638740107123</v>
      </c>
      <c r="I487" s="5">
        <f t="shared" si="53"/>
        <v>100</v>
      </c>
    </row>
    <row r="488" spans="1:9" s="8" customFormat="1" ht="48.75" customHeight="1" x14ac:dyDescent="0.25">
      <c r="A488" s="95" t="s">
        <v>543</v>
      </c>
      <c r="B488" s="103" t="s">
        <v>592</v>
      </c>
      <c r="C488" s="72" t="s">
        <v>545</v>
      </c>
      <c r="D488" s="39" t="s">
        <v>254</v>
      </c>
      <c r="E488" s="75">
        <f>40</f>
        <v>40</v>
      </c>
      <c r="F488" s="75">
        <f>43</f>
        <v>43</v>
      </c>
      <c r="G488" s="75">
        <f>44</f>
        <v>44</v>
      </c>
      <c r="H488" s="5">
        <f t="shared" si="52"/>
        <v>110.00000000000001</v>
      </c>
      <c r="I488" s="5">
        <f t="shared" si="53"/>
        <v>102.32558139534885</v>
      </c>
    </row>
    <row r="489" spans="1:9" s="8" customFormat="1" ht="48.75" customHeight="1" x14ac:dyDescent="0.25">
      <c r="A489" s="95"/>
      <c r="B489" s="103"/>
      <c r="C489" s="72" t="s">
        <v>546</v>
      </c>
      <c r="D489" s="75" t="s">
        <v>278</v>
      </c>
      <c r="E489" s="5">
        <f>2155213.35/1000</f>
        <v>2155.21335</v>
      </c>
      <c r="F489" s="5">
        <f>2608109/1000</f>
        <v>2608.1089999999999</v>
      </c>
      <c r="G489" s="5">
        <f>2608109/1000</f>
        <v>2608.1089999999999</v>
      </c>
      <c r="H489" s="5">
        <f t="shared" si="52"/>
        <v>121.01395901245692</v>
      </c>
      <c r="I489" s="5">
        <f t="shared" si="53"/>
        <v>100</v>
      </c>
    </row>
    <row r="490" spans="1:9" s="8" customFormat="1" ht="48.75" customHeight="1" x14ac:dyDescent="0.25">
      <c r="A490" s="95" t="s">
        <v>591</v>
      </c>
      <c r="B490" s="103" t="s">
        <v>593</v>
      </c>
      <c r="C490" s="72" t="s">
        <v>545</v>
      </c>
      <c r="D490" s="75" t="s">
        <v>137</v>
      </c>
      <c r="E490" s="75">
        <f>30</f>
        <v>30</v>
      </c>
      <c r="F490" s="75">
        <f>37</f>
        <v>37</v>
      </c>
      <c r="G490" s="75">
        <f>37</f>
        <v>37</v>
      </c>
      <c r="H490" s="5">
        <f t="shared" si="52"/>
        <v>123.33333333333334</v>
      </c>
      <c r="I490" s="5">
        <f t="shared" si="53"/>
        <v>100</v>
      </c>
    </row>
    <row r="491" spans="1:9" s="8" customFormat="1" ht="48.75" customHeight="1" x14ac:dyDescent="0.25">
      <c r="A491" s="95"/>
      <c r="B491" s="103"/>
      <c r="C491" s="72" t="s">
        <v>546</v>
      </c>
      <c r="D491" s="75" t="s">
        <v>278</v>
      </c>
      <c r="E491" s="5">
        <f>1317827.22/1000</f>
        <v>1317.8272199999999</v>
      </c>
      <c r="F491" s="5">
        <f>1695484/1000</f>
        <v>1695.4839999999999</v>
      </c>
      <c r="G491" s="5">
        <f>1695484/1000</f>
        <v>1695.4839999999999</v>
      </c>
      <c r="H491" s="5">
        <f t="shared" si="52"/>
        <v>128.65753372433755</v>
      </c>
      <c r="I491" s="5">
        <f t="shared" si="53"/>
        <v>100</v>
      </c>
    </row>
    <row r="492" spans="1:9" s="8" customFormat="1" x14ac:dyDescent="0.25">
      <c r="A492" s="7"/>
      <c r="B492" s="109" t="s">
        <v>9</v>
      </c>
      <c r="C492" s="109"/>
      <c r="D492" s="22" t="s">
        <v>278</v>
      </c>
      <c r="E492" s="4">
        <f>E457+E459+E461+E463+E465+E467+E469+E471+E473+E475+E477+E479+E481+E483+E485+E487+E489+E491</f>
        <v>6223319.4989299979</v>
      </c>
      <c r="F492" s="4">
        <f t="shared" ref="F492:G492" si="54">F457+F459+F461+F463+F465+F467+F469+F471+F473+F475+F477+F479+F481+F483+F485+F487+F489+F491</f>
        <v>6303100.7260900028</v>
      </c>
      <c r="G492" s="4">
        <f t="shared" si="54"/>
        <v>6301769.2885999996</v>
      </c>
      <c r="H492" s="4">
        <f t="shared" si="52"/>
        <v>101.26057789068182</v>
      </c>
      <c r="I492" s="4">
        <f t="shared" si="53"/>
        <v>99.978876468140641</v>
      </c>
    </row>
    <row r="493" spans="1:9" s="8" customFormat="1" ht="38.25" customHeight="1" x14ac:dyDescent="0.25">
      <c r="A493" s="153" t="s">
        <v>45</v>
      </c>
      <c r="B493" s="154"/>
      <c r="C493" s="155"/>
      <c r="D493" s="16" t="s">
        <v>278</v>
      </c>
      <c r="E493" s="156">
        <f>E36+E40+E44+E61+E91+E122+E191+E289+E338+E354+E387+E408+E454+E492</f>
        <v>17628549.026929997</v>
      </c>
      <c r="F493" s="156">
        <f>F36+F40+F44+F61+F91+F122+F191+F289+F338+F354+F387+F408+F454+F492</f>
        <v>17870022.736180004</v>
      </c>
      <c r="G493" s="156">
        <f>G36+G40+G44+G61+G91+G122+G191+G289+G338+G354+G387+G408+G454+G492</f>
        <v>17848542.32869</v>
      </c>
      <c r="H493" s="156">
        <f>G493/E493*100</f>
        <v>101.24793765739844</v>
      </c>
      <c r="I493" s="156">
        <f>G493/F493*100</f>
        <v>99.87979641768159</v>
      </c>
    </row>
  </sheetData>
  <mergeCells count="494">
    <mergeCell ref="B166:B167"/>
    <mergeCell ref="B207:B208"/>
    <mergeCell ref="A209:A210"/>
    <mergeCell ref="B472:B473"/>
    <mergeCell ref="A472:A473"/>
    <mergeCell ref="A488:A489"/>
    <mergeCell ref="A490:A491"/>
    <mergeCell ref="B488:B489"/>
    <mergeCell ref="B490:B491"/>
    <mergeCell ref="B328:B329"/>
    <mergeCell ref="A330:A331"/>
    <mergeCell ref="B330:B331"/>
    <mergeCell ref="B332:B333"/>
    <mergeCell ref="A328:A329"/>
    <mergeCell ref="B209:B210"/>
    <mergeCell ref="B190:C190"/>
    <mergeCell ref="A211:A212"/>
    <mergeCell ref="B339:I339"/>
    <mergeCell ref="A291:A293"/>
    <mergeCell ref="B291:B293"/>
    <mergeCell ref="A318:A319"/>
    <mergeCell ref="A294:A296"/>
    <mergeCell ref="B294:B296"/>
    <mergeCell ref="A297:A298"/>
    <mergeCell ref="B60:C60"/>
    <mergeCell ref="A115:A116"/>
    <mergeCell ref="B115:B116"/>
    <mergeCell ref="B121:C121"/>
    <mergeCell ref="A279:A280"/>
    <mergeCell ref="B275:B276"/>
    <mergeCell ref="A154:A155"/>
    <mergeCell ref="A156:A157"/>
    <mergeCell ref="A182:A183"/>
    <mergeCell ref="B182:B183"/>
    <mergeCell ref="A188:A189"/>
    <mergeCell ref="B188:B189"/>
    <mergeCell ref="A178:A179"/>
    <mergeCell ref="A215:A216"/>
    <mergeCell ref="B215:B216"/>
    <mergeCell ref="A217:A218"/>
    <mergeCell ref="B217:B218"/>
    <mergeCell ref="B152:B153"/>
    <mergeCell ref="A152:A153"/>
    <mergeCell ref="A207:A208"/>
    <mergeCell ref="A83:A84"/>
    <mergeCell ref="B83:B84"/>
    <mergeCell ref="A85:A86"/>
    <mergeCell ref="B107:B108"/>
    <mergeCell ref="A241:A242"/>
    <mergeCell ref="B237:B238"/>
    <mergeCell ref="A239:A240"/>
    <mergeCell ref="B239:B240"/>
    <mergeCell ref="B221:B222"/>
    <mergeCell ref="A223:A224"/>
    <mergeCell ref="B486:B487"/>
    <mergeCell ref="A486:A487"/>
    <mergeCell ref="B354:C354"/>
    <mergeCell ref="B355:I355"/>
    <mergeCell ref="A466:A467"/>
    <mergeCell ref="B466:B467"/>
    <mergeCell ref="A468:A469"/>
    <mergeCell ref="B468:B469"/>
    <mergeCell ref="B393:B394"/>
    <mergeCell ref="A395:A396"/>
    <mergeCell ref="B395:B396"/>
    <mergeCell ref="A397:A398"/>
    <mergeCell ref="B397:B398"/>
    <mergeCell ref="B399:B400"/>
    <mergeCell ref="A462:A463"/>
    <mergeCell ref="B462:B463"/>
    <mergeCell ref="A464:A465"/>
    <mergeCell ref="B464:B465"/>
    <mergeCell ref="A460:A461"/>
    <mergeCell ref="B460:B461"/>
    <mergeCell ref="A374:A375"/>
    <mergeCell ref="A424:A425"/>
    <mergeCell ref="A401:A402"/>
    <mergeCell ref="B401:B402"/>
    <mergeCell ref="B79:B80"/>
    <mergeCell ref="B407:C407"/>
    <mergeCell ref="A391:A392"/>
    <mergeCell ref="B391:B392"/>
    <mergeCell ref="B389:B390"/>
    <mergeCell ref="B388:I388"/>
    <mergeCell ref="A382:A383"/>
    <mergeCell ref="B382:B383"/>
    <mergeCell ref="B420:B421"/>
    <mergeCell ref="A422:A423"/>
    <mergeCell ref="B318:B319"/>
    <mergeCell ref="B290:I290"/>
    <mergeCell ref="B310:B311"/>
    <mergeCell ref="A312:A313"/>
    <mergeCell ref="B312:B313"/>
    <mergeCell ref="A350:A351"/>
    <mergeCell ref="B344:B345"/>
    <mergeCell ref="A346:A347"/>
    <mergeCell ref="B346:B347"/>
    <mergeCell ref="A342:A343"/>
    <mergeCell ref="B338:C338"/>
    <mergeCell ref="B336:C336"/>
    <mergeCell ref="B56:B57"/>
    <mergeCell ref="A58:A59"/>
    <mergeCell ref="B58:B59"/>
    <mergeCell ref="B71:B72"/>
    <mergeCell ref="A73:A74"/>
    <mergeCell ref="B73:B74"/>
    <mergeCell ref="A75:A76"/>
    <mergeCell ref="B75:B76"/>
    <mergeCell ref="A237:A238"/>
    <mergeCell ref="A150:A151"/>
    <mergeCell ref="B150:B151"/>
    <mergeCell ref="B154:B155"/>
    <mergeCell ref="B156:B157"/>
    <mergeCell ref="A164:A165"/>
    <mergeCell ref="A158:A159"/>
    <mergeCell ref="B158:B159"/>
    <mergeCell ref="A160:A161"/>
    <mergeCell ref="B160:B161"/>
    <mergeCell ref="A162:A163"/>
    <mergeCell ref="B162:B163"/>
    <mergeCell ref="A484:A485"/>
    <mergeCell ref="B484:B485"/>
    <mergeCell ref="A470:A471"/>
    <mergeCell ref="B470:B471"/>
    <mergeCell ref="A474:A475"/>
    <mergeCell ref="B474:B475"/>
    <mergeCell ref="A476:A477"/>
    <mergeCell ref="B476:B477"/>
    <mergeCell ref="A478:A479"/>
    <mergeCell ref="B478:B479"/>
    <mergeCell ref="A480:A481"/>
    <mergeCell ref="B480:B481"/>
    <mergeCell ref="A482:A483"/>
    <mergeCell ref="B482:B483"/>
    <mergeCell ref="B164:B165"/>
    <mergeCell ref="B176:B177"/>
    <mergeCell ref="A176:A177"/>
    <mergeCell ref="B178:B179"/>
    <mergeCell ref="B211:B212"/>
    <mergeCell ref="B223:B224"/>
    <mergeCell ref="A213:A214"/>
    <mergeCell ref="B213:B214"/>
    <mergeCell ref="A193:A194"/>
    <mergeCell ref="A195:A196"/>
    <mergeCell ref="B197:B198"/>
    <mergeCell ref="A199:A200"/>
    <mergeCell ref="A166:A167"/>
    <mergeCell ref="B199:B200"/>
    <mergeCell ref="A203:A204"/>
    <mergeCell ref="B203:B204"/>
    <mergeCell ref="A205:A206"/>
    <mergeCell ref="B205:B206"/>
    <mergeCell ref="A201:A202"/>
    <mergeCell ref="B201:B202"/>
    <mergeCell ref="A180:A181"/>
    <mergeCell ref="B180:B181"/>
    <mergeCell ref="B191:C191"/>
    <mergeCell ref="A186:A187"/>
    <mergeCell ref="B61:C61"/>
    <mergeCell ref="B103:B104"/>
    <mergeCell ref="B119:B120"/>
    <mergeCell ref="B85:B86"/>
    <mergeCell ref="A142:A143"/>
    <mergeCell ref="B142:B143"/>
    <mergeCell ref="A136:A137"/>
    <mergeCell ref="B136:B137"/>
    <mergeCell ref="B124:B125"/>
    <mergeCell ref="A124:A125"/>
    <mergeCell ref="A109:A110"/>
    <mergeCell ref="B109:B110"/>
    <mergeCell ref="A111:A112"/>
    <mergeCell ref="B111:B112"/>
    <mergeCell ref="A113:A114"/>
    <mergeCell ref="B113:B114"/>
    <mergeCell ref="A95:A96"/>
    <mergeCell ref="B62:I62"/>
    <mergeCell ref="B92:I92"/>
    <mergeCell ref="B91:C91"/>
    <mergeCell ref="A77:A78"/>
    <mergeCell ref="B95:B96"/>
    <mergeCell ref="A97:A98"/>
    <mergeCell ref="B132:B133"/>
    <mergeCell ref="A148:A149"/>
    <mergeCell ref="B148:B149"/>
    <mergeCell ref="B122:C122"/>
    <mergeCell ref="B123:I123"/>
    <mergeCell ref="A89:A90"/>
    <mergeCell ref="B89:B90"/>
    <mergeCell ref="A1:I2"/>
    <mergeCell ref="B192:I192"/>
    <mergeCell ref="A235:A236"/>
    <mergeCell ref="B235:B236"/>
    <mergeCell ref="A231:A232"/>
    <mergeCell ref="B231:B232"/>
    <mergeCell ref="A233:A234"/>
    <mergeCell ref="B233:B234"/>
    <mergeCell ref="B193:B194"/>
    <mergeCell ref="A225:A226"/>
    <mergeCell ref="B225:B226"/>
    <mergeCell ref="A227:A228"/>
    <mergeCell ref="B227:B228"/>
    <mergeCell ref="A229:A230"/>
    <mergeCell ref="B229:B230"/>
    <mergeCell ref="A219:A220"/>
    <mergeCell ref="B219:B220"/>
    <mergeCell ref="A221:A222"/>
    <mergeCell ref="A134:A135"/>
    <mergeCell ref="B134:B135"/>
    <mergeCell ref="A138:A139"/>
    <mergeCell ref="B138:B139"/>
    <mergeCell ref="A140:A141"/>
    <mergeCell ref="B140:B141"/>
    <mergeCell ref="B144:B145"/>
    <mergeCell ref="A146:A147"/>
    <mergeCell ref="A132:A133"/>
    <mergeCell ref="A144:A145"/>
    <mergeCell ref="B146:B147"/>
    <mergeCell ref="B126:B127"/>
    <mergeCell ref="A128:A129"/>
    <mergeCell ref="B128:B129"/>
    <mergeCell ref="A130:A131"/>
    <mergeCell ref="B130:B131"/>
    <mergeCell ref="A126:A127"/>
    <mergeCell ref="A63:A64"/>
    <mergeCell ref="B63:B64"/>
    <mergeCell ref="A103:A104"/>
    <mergeCell ref="A119:A120"/>
    <mergeCell ref="A67:A68"/>
    <mergeCell ref="B67:B68"/>
    <mergeCell ref="A81:A82"/>
    <mergeCell ref="B81:B82"/>
    <mergeCell ref="A87:A88"/>
    <mergeCell ref="B87:B88"/>
    <mergeCell ref="A93:A94"/>
    <mergeCell ref="B93:B94"/>
    <mergeCell ref="A99:A100"/>
    <mergeCell ref="B99:B100"/>
    <mergeCell ref="B97:B98"/>
    <mergeCell ref="A101:A102"/>
    <mergeCell ref="B101:B102"/>
    <mergeCell ref="A105:A106"/>
    <mergeCell ref="B105:B106"/>
    <mergeCell ref="A107:A108"/>
    <mergeCell ref="A69:A70"/>
    <mergeCell ref="B69:B70"/>
    <mergeCell ref="A71:A72"/>
    <mergeCell ref="A65:A66"/>
    <mergeCell ref="A48:A49"/>
    <mergeCell ref="B48:B49"/>
    <mergeCell ref="B38:B39"/>
    <mergeCell ref="A42:A43"/>
    <mergeCell ref="B42:B43"/>
    <mergeCell ref="B44:C44"/>
    <mergeCell ref="B45:I45"/>
    <mergeCell ref="B41:I41"/>
    <mergeCell ref="B40:C40"/>
    <mergeCell ref="B77:B78"/>
    <mergeCell ref="A79:A80"/>
    <mergeCell ref="A50:A51"/>
    <mergeCell ref="B50:B51"/>
    <mergeCell ref="A52:A53"/>
    <mergeCell ref="B52:B53"/>
    <mergeCell ref="A54:A55"/>
    <mergeCell ref="B54:B55"/>
    <mergeCell ref="A56:A57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8:A39"/>
    <mergeCell ref="A46:A47"/>
    <mergeCell ref="B46:B47"/>
    <mergeCell ref="B36:C36"/>
    <mergeCell ref="B37:I37"/>
    <mergeCell ref="A3:A4"/>
    <mergeCell ref="B3:B4"/>
    <mergeCell ref="D3:D4"/>
    <mergeCell ref="C3:C4"/>
    <mergeCell ref="B6:B7"/>
    <mergeCell ref="A6:A7"/>
    <mergeCell ref="A10:A11"/>
    <mergeCell ref="B10:B11"/>
    <mergeCell ref="B5:I5"/>
    <mergeCell ref="A8:A9"/>
    <mergeCell ref="B8:B9"/>
    <mergeCell ref="E3:F3"/>
    <mergeCell ref="G3:G4"/>
    <mergeCell ref="H3:I3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458:A459"/>
    <mergeCell ref="B458:B459"/>
    <mergeCell ref="A168:A169"/>
    <mergeCell ref="B168:B169"/>
    <mergeCell ref="A170:A171"/>
    <mergeCell ref="B170:B171"/>
    <mergeCell ref="A172:A173"/>
    <mergeCell ref="B172:B173"/>
    <mergeCell ref="A174:A175"/>
    <mergeCell ref="B174:B175"/>
    <mergeCell ref="B422:B423"/>
    <mergeCell ref="B301:B302"/>
    <mergeCell ref="A197:A198"/>
    <mergeCell ref="B241:B242"/>
    <mergeCell ref="A253:A254"/>
    <mergeCell ref="B253:B254"/>
    <mergeCell ref="A393:A394"/>
    <mergeCell ref="B184:B185"/>
    <mergeCell ref="B186:B187"/>
    <mergeCell ref="B195:B196"/>
    <mergeCell ref="A184:A185"/>
    <mergeCell ref="A493:C493"/>
    <mergeCell ref="B492:C492"/>
    <mergeCell ref="B455:I455"/>
    <mergeCell ref="B454:C454"/>
    <mergeCell ref="B409:I409"/>
    <mergeCell ref="A358:A359"/>
    <mergeCell ref="B358:B359"/>
    <mergeCell ref="A410:A411"/>
    <mergeCell ref="B410:B411"/>
    <mergeCell ref="A412:A413"/>
    <mergeCell ref="B412:B413"/>
    <mergeCell ref="A456:A457"/>
    <mergeCell ref="B456:B457"/>
    <mergeCell ref="A414:A415"/>
    <mergeCell ref="B414:B415"/>
    <mergeCell ref="A416:A417"/>
    <mergeCell ref="B416:B417"/>
    <mergeCell ref="A418:A419"/>
    <mergeCell ref="B418:B419"/>
    <mergeCell ref="A420:A421"/>
    <mergeCell ref="A243:A244"/>
    <mergeCell ref="B279:B280"/>
    <mergeCell ref="A267:A268"/>
    <mergeCell ref="B267:B268"/>
    <mergeCell ref="A269:A270"/>
    <mergeCell ref="B269:B270"/>
    <mergeCell ref="B281:B282"/>
    <mergeCell ref="A283:A284"/>
    <mergeCell ref="B283:B284"/>
    <mergeCell ref="A255:A256"/>
    <mergeCell ref="B255:B256"/>
    <mergeCell ref="A245:A246"/>
    <mergeCell ref="B245:B246"/>
    <mergeCell ref="A247:A248"/>
    <mergeCell ref="B247:B248"/>
    <mergeCell ref="A249:A250"/>
    <mergeCell ref="B249:B250"/>
    <mergeCell ref="B243:B244"/>
    <mergeCell ref="A251:A252"/>
    <mergeCell ref="B251:B252"/>
    <mergeCell ref="A436:A437"/>
    <mergeCell ref="B436:B437"/>
    <mergeCell ref="A438:A439"/>
    <mergeCell ref="A261:A262"/>
    <mergeCell ref="B261:B262"/>
    <mergeCell ref="B277:B278"/>
    <mergeCell ref="A281:A282"/>
    <mergeCell ref="A287:A288"/>
    <mergeCell ref="B287:B288"/>
    <mergeCell ref="A348:A349"/>
    <mergeCell ref="B348:B349"/>
    <mergeCell ref="B342:B343"/>
    <mergeCell ref="A320:A321"/>
    <mergeCell ref="B340:B341"/>
    <mergeCell ref="A314:A315"/>
    <mergeCell ref="B314:B315"/>
    <mergeCell ref="B303:B304"/>
    <mergeCell ref="A316:A317"/>
    <mergeCell ref="B316:B317"/>
    <mergeCell ref="A275:A276"/>
    <mergeCell ref="B387:C387"/>
    <mergeCell ref="A426:A427"/>
    <mergeCell ref="B426:B427"/>
    <mergeCell ref="A428:A429"/>
    <mergeCell ref="A271:A272"/>
    <mergeCell ref="B271:B272"/>
    <mergeCell ref="B265:B266"/>
    <mergeCell ref="A285:A286"/>
    <mergeCell ref="A257:A258"/>
    <mergeCell ref="A259:A260"/>
    <mergeCell ref="B259:B260"/>
    <mergeCell ref="B297:B298"/>
    <mergeCell ref="B289:C289"/>
    <mergeCell ref="A265:A266"/>
    <mergeCell ref="B257:B258"/>
    <mergeCell ref="A273:A274"/>
    <mergeCell ref="B273:B274"/>
    <mergeCell ref="A434:A435"/>
    <mergeCell ref="B434:B435"/>
    <mergeCell ref="B285:B286"/>
    <mergeCell ref="A277:A278"/>
    <mergeCell ref="A263:A264"/>
    <mergeCell ref="B263:B264"/>
    <mergeCell ref="A299:A300"/>
    <mergeCell ref="B299:B300"/>
    <mergeCell ref="A301:A302"/>
    <mergeCell ref="A303:A304"/>
    <mergeCell ref="A310:A311"/>
    <mergeCell ref="A305:A306"/>
    <mergeCell ref="B305:B306"/>
    <mergeCell ref="A307:A309"/>
    <mergeCell ref="B307:B309"/>
    <mergeCell ref="A324:A325"/>
    <mergeCell ref="B324:B325"/>
    <mergeCell ref="B337:C337"/>
    <mergeCell ref="A326:A327"/>
    <mergeCell ref="B326:B327"/>
    <mergeCell ref="A332:A333"/>
    <mergeCell ref="B424:B425"/>
    <mergeCell ref="A403:A404"/>
    <mergeCell ref="B403:B404"/>
    <mergeCell ref="A405:A406"/>
    <mergeCell ref="A399:A400"/>
    <mergeCell ref="A376:A377"/>
    <mergeCell ref="B376:B377"/>
    <mergeCell ref="A378:A379"/>
    <mergeCell ref="B378:B379"/>
    <mergeCell ref="B374:B375"/>
    <mergeCell ref="A380:A381"/>
    <mergeCell ref="A372:A373"/>
    <mergeCell ref="B372:B373"/>
    <mergeCell ref="B386:C386"/>
    <mergeCell ref="A452:A453"/>
    <mergeCell ref="B452:B453"/>
    <mergeCell ref="B444:B445"/>
    <mergeCell ref="A444:A445"/>
    <mergeCell ref="A446:A447"/>
    <mergeCell ref="B446:B447"/>
    <mergeCell ref="A448:A449"/>
    <mergeCell ref="B448:B449"/>
    <mergeCell ref="A450:A451"/>
    <mergeCell ref="B450:B451"/>
    <mergeCell ref="A442:A443"/>
    <mergeCell ref="B442:B443"/>
    <mergeCell ref="A430:A431"/>
    <mergeCell ref="B430:B431"/>
    <mergeCell ref="A432:A433"/>
    <mergeCell ref="B432:B433"/>
    <mergeCell ref="B320:B321"/>
    <mergeCell ref="A322:A323"/>
    <mergeCell ref="B322:B323"/>
    <mergeCell ref="A356:A357"/>
    <mergeCell ref="B356:B357"/>
    <mergeCell ref="B438:B439"/>
    <mergeCell ref="A440:A441"/>
    <mergeCell ref="B440:B441"/>
    <mergeCell ref="B428:B429"/>
    <mergeCell ref="A360:A361"/>
    <mergeCell ref="B360:B361"/>
    <mergeCell ref="A362:A363"/>
    <mergeCell ref="B362:B363"/>
    <mergeCell ref="A364:A365"/>
    <mergeCell ref="B364:B365"/>
    <mergeCell ref="A366:A367"/>
    <mergeCell ref="A352:A353"/>
    <mergeCell ref="B352:B353"/>
    <mergeCell ref="A117:A118"/>
    <mergeCell ref="B117:B118"/>
    <mergeCell ref="B405:B406"/>
    <mergeCell ref="A389:A390"/>
    <mergeCell ref="B408:C408"/>
    <mergeCell ref="B34:B35"/>
    <mergeCell ref="A34:A35"/>
    <mergeCell ref="B65:B66"/>
    <mergeCell ref="A384:A385"/>
    <mergeCell ref="B384:B385"/>
    <mergeCell ref="B380:B381"/>
    <mergeCell ref="A368:A369"/>
    <mergeCell ref="B368:B369"/>
    <mergeCell ref="A370:A371"/>
    <mergeCell ref="B370:B371"/>
    <mergeCell ref="A334:A335"/>
    <mergeCell ref="B334:B335"/>
    <mergeCell ref="A340:A341"/>
    <mergeCell ref="B350:B351"/>
    <mergeCell ref="A344:A345"/>
    <mergeCell ref="B366:B367"/>
  </mergeCells>
  <pageMargins left="0.31496062992125984" right="0.31496062992125984" top="0.39370078740157483" bottom="0.39370078740157483" header="0.47244094488188981" footer="0.31496062992125984"/>
  <pageSetup paperSize="9" scale="45" fitToHeight="0" orientation="portrait" r:id="rId1"/>
  <rowBreaks count="14" manualBreakCount="14">
    <brk id="36" max="8" man="1"/>
    <brk id="72" max="8" man="1"/>
    <brk id="98" max="8" man="1"/>
    <brk id="125" max="8" man="1"/>
    <brk id="157" max="8" man="1"/>
    <brk id="191" max="8" man="1"/>
    <brk id="230" max="8" man="1"/>
    <brk id="266" max="8" man="1"/>
    <brk id="304" max="8" man="1"/>
    <brk id="338" max="8" man="1"/>
    <brk id="371" max="8" man="1"/>
    <brk id="402" max="8" man="1"/>
    <brk id="435" max="8" man="1"/>
    <brk id="46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2022-04-28T06:58:26Z</dcterms:modified>
</cp:coreProperties>
</file>