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'!$A$1:$J$43</definedName>
    <definedName name="_xlnm.Print_Area" localSheetId="1">РАСХОДЫ!$A$1:$J$86</definedName>
  </definedNames>
  <calcPr calcId="145621"/>
</workbook>
</file>

<file path=xl/calcChain.xml><?xml version="1.0" encoding="utf-8"?>
<calcChain xmlns="http://schemas.openxmlformats.org/spreadsheetml/2006/main">
  <c r="J85" i="2" l="1"/>
  <c r="J73" i="2"/>
  <c r="J72" i="2"/>
  <c r="J68" i="2"/>
  <c r="J70" i="2"/>
  <c r="J67" i="2"/>
  <c r="J64" i="2"/>
  <c r="J59" i="2"/>
  <c r="J58" i="2"/>
  <c r="J55" i="2"/>
  <c r="J51" i="2"/>
  <c r="J50" i="2"/>
  <c r="J49" i="2"/>
  <c r="J48" i="2"/>
  <c r="J37" i="2"/>
  <c r="J35" i="2"/>
  <c r="J33" i="2"/>
  <c r="J32" i="2"/>
  <c r="J16" i="2"/>
  <c r="J23" i="2"/>
  <c r="J28" i="2"/>
  <c r="J31" i="2"/>
  <c r="H7" i="2"/>
  <c r="I8" i="2"/>
  <c r="G17" i="2"/>
  <c r="I17" i="2"/>
  <c r="G20" i="2"/>
  <c r="H20" i="2"/>
  <c r="G25" i="2"/>
  <c r="H25" i="2"/>
  <c r="G36" i="2"/>
  <c r="H36" i="2"/>
  <c r="G41" i="2"/>
  <c r="I41" i="2"/>
  <c r="G46" i="2"/>
  <c r="H46" i="2"/>
  <c r="G54" i="2"/>
  <c r="H54" i="2"/>
  <c r="G57" i="2"/>
  <c r="H57" i="2"/>
  <c r="G65" i="2"/>
  <c r="H65" i="2"/>
  <c r="G71" i="2"/>
  <c r="H71" i="2"/>
  <c r="G76" i="2"/>
  <c r="I76" i="2"/>
  <c r="G80" i="2"/>
  <c r="I80" i="2"/>
  <c r="G82" i="2"/>
  <c r="H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0" i="2" s="1"/>
  <c r="I24" i="2"/>
  <c r="I26" i="2"/>
  <c r="I27" i="2"/>
  <c r="I28" i="2"/>
  <c r="I29" i="2"/>
  <c r="I30" i="2"/>
  <c r="I31" i="2"/>
  <c r="I32" i="2"/>
  <c r="I33" i="2"/>
  <c r="I34" i="2"/>
  <c r="I35" i="2"/>
  <c r="I37" i="2"/>
  <c r="I36" i="2" s="1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4" i="2" s="1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65" i="2" s="1"/>
  <c r="I72" i="2"/>
  <c r="I73" i="2"/>
  <c r="I74" i="2"/>
  <c r="I75" i="2"/>
  <c r="I77" i="2"/>
  <c r="I78" i="2"/>
  <c r="I79" i="2"/>
  <c r="I81" i="2"/>
  <c r="I83" i="2"/>
  <c r="I84" i="2"/>
  <c r="I85" i="2"/>
  <c r="I82" i="2" s="1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J41" i="1"/>
  <c r="J39" i="1"/>
  <c r="J37" i="1"/>
  <c r="J33" i="1"/>
  <c r="H33" i="1"/>
  <c r="H32" i="1" s="1"/>
  <c r="H43" i="1" s="1"/>
  <c r="J35" i="1"/>
  <c r="I35" i="1"/>
  <c r="I36" i="1"/>
  <c r="I37" i="1"/>
  <c r="I39" i="1"/>
  <c r="I41" i="1"/>
  <c r="I34" i="1"/>
  <c r="G7" i="1"/>
  <c r="I7" i="1"/>
  <c r="G32" i="1"/>
  <c r="G43" i="1" s="1"/>
  <c r="G35" i="1"/>
  <c r="G36" i="1"/>
  <c r="G37" i="1"/>
  <c r="G39" i="1"/>
  <c r="G34" i="1"/>
  <c r="G33" i="1"/>
  <c r="I24" i="1"/>
  <c r="I25" i="1"/>
  <c r="I26" i="1"/>
  <c r="I27" i="1"/>
  <c r="I29" i="1"/>
  <c r="I30" i="1"/>
  <c r="I31" i="1"/>
  <c r="I23" i="1"/>
  <c r="I22" i="1"/>
  <c r="I21" i="1"/>
  <c r="I19" i="1"/>
  <c r="I17" i="1"/>
  <c r="I15" i="1"/>
  <c r="I14" i="1"/>
  <c r="I12" i="1"/>
  <c r="I10" i="1"/>
  <c r="I9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I71" i="2" l="1"/>
  <c r="I57" i="2"/>
  <c r="I46" i="2"/>
  <c r="I25" i="2"/>
  <c r="I7" i="2"/>
  <c r="G86" i="2"/>
  <c r="H86" i="2"/>
  <c r="J84" i="2"/>
  <c r="J79" i="2"/>
  <c r="J74" i="2"/>
  <c r="J69" i="2"/>
  <c r="J63" i="2"/>
  <c r="J61" i="2"/>
  <c r="J60" i="2"/>
  <c r="J53" i="2"/>
  <c r="J52" i="2"/>
  <c r="J47" i="2"/>
  <c r="J30" i="2"/>
  <c r="J26" i="2"/>
  <c r="J12" i="2"/>
  <c r="J11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J36" i="1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I86" i="2" l="1"/>
  <c r="E86" i="2"/>
  <c r="F65" i="2"/>
  <c r="F46" i="2"/>
  <c r="I33" i="1"/>
  <c r="E43" i="1"/>
  <c r="J83" i="2"/>
  <c r="J77" i="2"/>
  <c r="J76" i="2" s="1"/>
  <c r="D65" i="2"/>
  <c r="J40" i="2"/>
  <c r="J38" i="2"/>
  <c r="J29" i="2"/>
  <c r="C36" i="2"/>
  <c r="J82" i="2"/>
  <c r="D76" i="2"/>
  <c r="D71" i="2"/>
  <c r="J71" i="2"/>
  <c r="J57" i="2"/>
  <c r="D54" i="2"/>
  <c r="J54" i="2"/>
  <c r="J46" i="2"/>
  <c r="D36" i="2"/>
  <c r="J36" i="2"/>
  <c r="D20" i="2"/>
  <c r="J20" i="2"/>
  <c r="D7" i="2"/>
  <c r="J7" i="2"/>
  <c r="J34" i="1"/>
  <c r="J27" i="1"/>
  <c r="D7" i="1"/>
  <c r="D8" i="1"/>
  <c r="J10" i="1"/>
  <c r="J9" i="1"/>
  <c r="J25" i="2" l="1"/>
  <c r="D82" i="2"/>
  <c r="J65" i="2"/>
  <c r="D46" i="2"/>
  <c r="D25" i="2"/>
  <c r="J86" i="2" l="1"/>
  <c r="J8" i="1"/>
  <c r="J32" i="1" l="1"/>
  <c r="J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J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I32" i="1" l="1"/>
  <c r="I13" i="1"/>
  <c r="I11" i="1"/>
  <c r="I8" i="1"/>
  <c r="I16" i="1" l="1"/>
  <c r="I20" i="1"/>
  <c r="I43" i="1" l="1"/>
  <c r="F7" i="2"/>
  <c r="F86" i="2" s="1"/>
</calcChain>
</file>

<file path=xl/sharedStrings.xml><?xml version="1.0" encoding="utf-8"?>
<sst xmlns="http://schemas.openxmlformats.org/spreadsheetml/2006/main" count="264" uniqueCount="249">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</sst>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93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15" sqref="Q15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34.1640625" style="1" customWidth="1"/>
    <col min="5" max="5" width="35" style="1" customWidth="1"/>
    <col min="6" max="6" width="33.6640625" style="1" customWidth="1"/>
    <col min="7" max="8" width="39" style="1" customWidth="1"/>
    <col min="9" max="9" width="32.5" style="1" customWidth="1"/>
    <col min="10" max="10" width="18.33203125" style="1" customWidth="1"/>
    <col min="11" max="11" width="18" style="1" customWidth="1"/>
    <col min="12" max="12" width="16.5" style="1" customWidth="1"/>
    <col min="13" max="13" width="13.1640625" style="1" customWidth="1"/>
    <col min="14" max="14" width="15.83203125" style="1" bestFit="1" customWidth="1"/>
    <col min="15" max="15" width="16" style="1" bestFit="1" customWidth="1"/>
    <col min="16" max="16384" width="9.33203125" style="1"/>
  </cols>
  <sheetData>
    <row r="1" spans="1:11" ht="20.25" customHeight="1" x14ac:dyDescent="0.2">
      <c r="A1" s="73" t="s">
        <v>242</v>
      </c>
      <c r="B1" s="73"/>
      <c r="C1" s="73"/>
      <c r="D1" s="73"/>
      <c r="E1" s="73"/>
      <c r="F1" s="73"/>
      <c r="G1" s="73"/>
      <c r="H1" s="73"/>
      <c r="I1" s="73"/>
      <c r="J1" s="73"/>
    </row>
    <row r="2" spans="1:11" ht="14.25" customHeight="1" thickBot="1" x14ac:dyDescent="0.25">
      <c r="B2" s="2"/>
      <c r="C2" s="2"/>
      <c r="J2" s="3" t="s">
        <v>0</v>
      </c>
    </row>
    <row r="3" spans="1:11" ht="40.5" customHeight="1" thickBot="1" x14ac:dyDescent="0.25">
      <c r="A3" s="74" t="s">
        <v>1</v>
      </c>
      <c r="B3" s="74" t="s">
        <v>2</v>
      </c>
      <c r="C3" s="74" t="s">
        <v>238</v>
      </c>
      <c r="D3" s="81" t="s">
        <v>240</v>
      </c>
      <c r="E3" s="82"/>
      <c r="F3" s="82"/>
      <c r="G3" s="82"/>
      <c r="H3" s="83"/>
      <c r="I3" s="78" t="s">
        <v>243</v>
      </c>
      <c r="J3" s="74" t="s">
        <v>3</v>
      </c>
    </row>
    <row r="4" spans="1:11" ht="24" customHeight="1" thickBot="1" x14ac:dyDescent="0.25">
      <c r="A4" s="75"/>
      <c r="B4" s="75"/>
      <c r="C4" s="75"/>
      <c r="D4" s="91" t="s">
        <v>239</v>
      </c>
      <c r="E4" s="92"/>
      <c r="F4" s="84" t="s">
        <v>247</v>
      </c>
      <c r="G4" s="85"/>
      <c r="H4" s="64" t="s">
        <v>248</v>
      </c>
      <c r="I4" s="79"/>
      <c r="J4" s="75"/>
    </row>
    <row r="5" spans="1:11" ht="31.5" customHeight="1" thickBot="1" x14ac:dyDescent="0.25">
      <c r="A5" s="76"/>
      <c r="B5" s="76"/>
      <c r="C5" s="77"/>
      <c r="D5" s="65" t="s">
        <v>4</v>
      </c>
      <c r="E5" s="4" t="s">
        <v>246</v>
      </c>
      <c r="F5" s="66" t="s">
        <v>4</v>
      </c>
      <c r="G5" s="4" t="s">
        <v>246</v>
      </c>
      <c r="H5" s="70" t="s">
        <v>4</v>
      </c>
      <c r="I5" s="80"/>
      <c r="J5" s="77"/>
    </row>
    <row r="6" spans="1:11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1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:I7" si="0">SUM(E8,E11,E13,E16,E20,E23,E24,E25,E26,E27,E28,E29,E30,E31)</f>
        <v>80796502.700000018</v>
      </c>
      <c r="F7" s="8"/>
      <c r="G7" s="8">
        <f t="shared" si="0"/>
        <v>80796502.700000018</v>
      </c>
      <c r="H7" s="8"/>
      <c r="I7" s="8">
        <f t="shared" si="0"/>
        <v>80796502.700000018</v>
      </c>
      <c r="J7" s="8">
        <f>SUM(J8,J11,J13,J16,J20,J23,J24,J25,J26,J27,J28,J29,J30,J31)</f>
        <v>779097.90000000072</v>
      </c>
      <c r="K7" s="9"/>
    </row>
    <row r="8" spans="1:11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7">
        <f>E9+E10</f>
        <v>52346967.299999997</v>
      </c>
      <c r="F8" s="14"/>
      <c r="G8" s="67">
        <f>G9+G10</f>
        <v>52346967.299999997</v>
      </c>
      <c r="H8" s="14"/>
      <c r="I8" s="13">
        <f t="shared" ref="I8" si="1">I9+I10</f>
        <v>52346967.299999997</v>
      </c>
      <c r="J8" s="15">
        <f>J9+J10</f>
        <v>780078.30000000075</v>
      </c>
      <c r="K8" s="9"/>
    </row>
    <row r="9" spans="1:11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68">
        <f>C9+D9</f>
        <v>23477597.100000001</v>
      </c>
      <c r="F9" s="18"/>
      <c r="G9" s="68">
        <f>E9+F9</f>
        <v>23477597.100000001</v>
      </c>
      <c r="H9" s="18"/>
      <c r="I9" s="17">
        <f>G9+H9</f>
        <v>23477597.100000001</v>
      </c>
      <c r="J9" s="15">
        <f>D9</f>
        <v>785165.80000000075</v>
      </c>
      <c r="K9" s="33"/>
    </row>
    <row r="10" spans="1:11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8">
        <f>C10+D10</f>
        <v>28869370.199999999</v>
      </c>
      <c r="F10" s="18"/>
      <c r="G10" s="68">
        <f>E10+F10</f>
        <v>28869370.199999999</v>
      </c>
      <c r="H10" s="18"/>
      <c r="I10" s="17">
        <f>G10+H10</f>
        <v>28869370.199999999</v>
      </c>
      <c r="J10" s="15">
        <f>D10</f>
        <v>-5087.5</v>
      </c>
      <c r="K10" s="19"/>
    </row>
    <row r="11" spans="1:11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7">
        <f>E12</f>
        <v>11621013</v>
      </c>
      <c r="F11" s="14"/>
      <c r="G11" s="67">
        <f>G12</f>
        <v>11621013</v>
      </c>
      <c r="H11" s="14"/>
      <c r="I11" s="13">
        <f>I12</f>
        <v>11621013</v>
      </c>
      <c r="J11" s="15"/>
    </row>
    <row r="12" spans="1:11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8">
        <f>C12+D12</f>
        <v>11621013</v>
      </c>
      <c r="F12" s="18"/>
      <c r="G12" s="68">
        <f>E12+F12</f>
        <v>11621013</v>
      </c>
      <c r="H12" s="18"/>
      <c r="I12" s="17">
        <f>G12+H12</f>
        <v>11621013</v>
      </c>
      <c r="J12" s="15"/>
    </row>
    <row r="13" spans="1:11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7">
        <f>E14+E15</f>
        <v>6928623.7999999998</v>
      </c>
      <c r="F13" s="14"/>
      <c r="G13" s="67">
        <f>G14+G15</f>
        <v>6928623.7999999998</v>
      </c>
      <c r="H13" s="14"/>
      <c r="I13" s="13">
        <f>I14+I15</f>
        <v>6928623.7999999998</v>
      </c>
      <c r="J13" s="15"/>
    </row>
    <row r="14" spans="1:11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8">
        <f>C14+D14</f>
        <v>6872433.7999999998</v>
      </c>
      <c r="F14" s="18"/>
      <c r="G14" s="68">
        <f>E14+F14</f>
        <v>6872433.7999999998</v>
      </c>
      <c r="H14" s="18"/>
      <c r="I14" s="17">
        <f>G14+H14</f>
        <v>6872433.7999999998</v>
      </c>
      <c r="J14" s="15"/>
    </row>
    <row r="15" spans="1:11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8">
        <f>C15+D15</f>
        <v>56190</v>
      </c>
      <c r="F15" s="18"/>
      <c r="G15" s="68">
        <f>E15+F15</f>
        <v>56190</v>
      </c>
      <c r="H15" s="18"/>
      <c r="I15" s="17">
        <f>G15+H15</f>
        <v>56190</v>
      </c>
      <c r="J15" s="15"/>
    </row>
    <row r="16" spans="1:11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7">
        <f>E17+E18+E19</f>
        <v>8259068.9000000004</v>
      </c>
      <c r="F16" s="14"/>
      <c r="G16" s="67">
        <f>G17+G18+G19</f>
        <v>8259068.9000000004</v>
      </c>
      <c r="H16" s="14"/>
      <c r="I16" s="13">
        <f>I17+I18+I19</f>
        <v>8259068.9000000004</v>
      </c>
      <c r="J16" s="15"/>
    </row>
    <row r="17" spans="1:11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8">
        <f>C17+D17</f>
        <v>8253188.9000000004</v>
      </c>
      <c r="F17" s="18"/>
      <c r="G17" s="68">
        <f>E17+F17</f>
        <v>8253188.9000000004</v>
      </c>
      <c r="H17" s="18"/>
      <c r="I17" s="17">
        <f>G17+H17</f>
        <v>8253188.9000000004</v>
      </c>
      <c r="J17" s="15"/>
    </row>
    <row r="18" spans="1:11" s="10" customFormat="1" ht="15.75" customHeight="1" x14ac:dyDescent="0.2">
      <c r="A18" s="11" t="s">
        <v>27</v>
      </c>
      <c r="B18" s="16" t="s">
        <v>28</v>
      </c>
      <c r="C18" s="17"/>
      <c r="D18" s="18"/>
      <c r="E18" s="68"/>
      <c r="F18" s="18"/>
      <c r="G18" s="68"/>
      <c r="H18" s="18"/>
      <c r="I18" s="17"/>
      <c r="J18" s="15"/>
    </row>
    <row r="19" spans="1:11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8">
        <f t="shared" ref="E19" si="2">C19+D19</f>
        <v>5880</v>
      </c>
      <c r="F19" s="18"/>
      <c r="G19" s="68">
        <f t="shared" ref="G18:G19" si="3">E19+F19</f>
        <v>5880</v>
      </c>
      <c r="H19" s="18"/>
      <c r="I19" s="17">
        <f t="shared" ref="I18:I19" si="4">G19+H19</f>
        <v>5880</v>
      </c>
      <c r="J19" s="15"/>
    </row>
    <row r="20" spans="1:11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7">
        <f>E21+E22</f>
        <v>71811</v>
      </c>
      <c r="F20" s="14"/>
      <c r="G20" s="67">
        <f>G21+G22</f>
        <v>71811</v>
      </c>
      <c r="H20" s="14"/>
      <c r="I20" s="13">
        <f>I21+I22</f>
        <v>71811</v>
      </c>
      <c r="J20" s="15"/>
    </row>
    <row r="21" spans="1:11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8">
        <f>C21+D21</f>
        <v>69651</v>
      </c>
      <c r="F21" s="18"/>
      <c r="G21" s="68">
        <f>E21+F21</f>
        <v>69651</v>
      </c>
      <c r="H21" s="18"/>
      <c r="I21" s="17">
        <f>G21+H21</f>
        <v>69651</v>
      </c>
      <c r="J21" s="22"/>
    </row>
    <row r="22" spans="1:11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8">
        <f>C22+D22</f>
        <v>2160</v>
      </c>
      <c r="F22" s="18"/>
      <c r="G22" s="68">
        <f>E22+F22</f>
        <v>2160</v>
      </c>
      <c r="H22" s="18"/>
      <c r="I22" s="17">
        <f>G22+H22</f>
        <v>2160</v>
      </c>
      <c r="J22" s="22"/>
    </row>
    <row r="23" spans="1:11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7">
        <f>C23+D23</f>
        <v>326001.2</v>
      </c>
      <c r="F23" s="14"/>
      <c r="G23" s="67">
        <f>E23+F23</f>
        <v>326001.2</v>
      </c>
      <c r="H23" s="14"/>
      <c r="I23" s="13">
        <f>G23+H23</f>
        <v>326001.2</v>
      </c>
      <c r="J23" s="15"/>
    </row>
    <row r="24" spans="1:11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7">
        <f t="shared" ref="E24:E31" si="5">C24+D24</f>
        <v>1379.2</v>
      </c>
      <c r="F24" s="14"/>
      <c r="G24" s="67">
        <f t="shared" ref="G24:G31" si="6">E24+F24</f>
        <v>1379.2</v>
      </c>
      <c r="H24" s="14"/>
      <c r="I24" s="13">
        <f t="shared" ref="I24:I31" si="7">G24+H24</f>
        <v>1379.2</v>
      </c>
      <c r="J24" s="15"/>
    </row>
    <row r="25" spans="1:11" ht="41.25" customHeight="1" x14ac:dyDescent="0.2">
      <c r="A25" s="11" t="s">
        <v>41</v>
      </c>
      <c r="B25" s="12" t="s">
        <v>42</v>
      </c>
      <c r="C25" s="13">
        <v>95217.9</v>
      </c>
      <c r="D25" s="14"/>
      <c r="E25" s="67">
        <f t="shared" si="5"/>
        <v>95217.9</v>
      </c>
      <c r="F25" s="14"/>
      <c r="G25" s="67">
        <f t="shared" si="6"/>
        <v>95217.9</v>
      </c>
      <c r="H25" s="14"/>
      <c r="I25" s="13">
        <f t="shared" si="7"/>
        <v>95217.9</v>
      </c>
      <c r="J25" s="15"/>
      <c r="K25" s="19"/>
    </row>
    <row r="26" spans="1:11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7">
        <f t="shared" si="5"/>
        <v>101192.4</v>
      </c>
      <c r="F26" s="14"/>
      <c r="G26" s="67">
        <f t="shared" si="6"/>
        <v>101192.4</v>
      </c>
      <c r="H26" s="14"/>
      <c r="I26" s="13">
        <f t="shared" si="7"/>
        <v>101192.4</v>
      </c>
      <c r="J26" s="15"/>
      <c r="K26" s="19"/>
    </row>
    <row r="27" spans="1:11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7">
        <f t="shared" si="5"/>
        <v>219813.3</v>
      </c>
      <c r="F27" s="14"/>
      <c r="G27" s="67">
        <f t="shared" si="6"/>
        <v>219813.3</v>
      </c>
      <c r="H27" s="14"/>
      <c r="I27" s="13">
        <f t="shared" si="7"/>
        <v>219813.3</v>
      </c>
      <c r="J27" s="15">
        <f>D27</f>
        <v>-980.40000000002328</v>
      </c>
      <c r="K27" s="19"/>
    </row>
    <row r="28" spans="1:11" ht="28.5" customHeight="1" x14ac:dyDescent="0.2">
      <c r="A28" s="11" t="s">
        <v>47</v>
      </c>
      <c r="B28" s="12" t="s">
        <v>48</v>
      </c>
      <c r="C28" s="13"/>
      <c r="D28" s="14"/>
      <c r="E28" s="67"/>
      <c r="F28" s="14"/>
      <c r="G28" s="67"/>
      <c r="H28" s="14"/>
      <c r="I28" s="13"/>
      <c r="J28" s="15"/>
    </row>
    <row r="29" spans="1:11" ht="15.75" customHeight="1" x14ac:dyDescent="0.2">
      <c r="A29" s="11" t="s">
        <v>49</v>
      </c>
      <c r="B29" s="12" t="s">
        <v>50</v>
      </c>
      <c r="C29" s="13">
        <v>13150</v>
      </c>
      <c r="D29" s="14"/>
      <c r="E29" s="67">
        <f t="shared" si="5"/>
        <v>13150</v>
      </c>
      <c r="F29" s="14"/>
      <c r="G29" s="67">
        <f t="shared" si="6"/>
        <v>13150</v>
      </c>
      <c r="H29" s="14"/>
      <c r="I29" s="13">
        <f t="shared" si="7"/>
        <v>13150</v>
      </c>
      <c r="J29" s="15"/>
    </row>
    <row r="30" spans="1:11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7">
        <f t="shared" si="5"/>
        <v>808264.7</v>
      </c>
      <c r="F30" s="14"/>
      <c r="G30" s="67">
        <f t="shared" si="6"/>
        <v>808264.7</v>
      </c>
      <c r="H30" s="14"/>
      <c r="I30" s="13">
        <f t="shared" si="7"/>
        <v>808264.7</v>
      </c>
      <c r="J30" s="15"/>
      <c r="K30" s="23"/>
    </row>
    <row r="31" spans="1:11" ht="15.75" customHeight="1" x14ac:dyDescent="0.2">
      <c r="A31" s="11" t="s">
        <v>53</v>
      </c>
      <c r="B31" s="12" t="s">
        <v>54</v>
      </c>
      <c r="C31" s="13">
        <v>4000</v>
      </c>
      <c r="D31" s="14"/>
      <c r="E31" s="67">
        <f t="shared" si="5"/>
        <v>4000</v>
      </c>
      <c r="F31" s="14"/>
      <c r="G31" s="67">
        <f t="shared" si="6"/>
        <v>4000</v>
      </c>
      <c r="H31" s="14"/>
      <c r="I31" s="13">
        <f t="shared" si="7"/>
        <v>4000</v>
      </c>
      <c r="J31" s="15"/>
    </row>
    <row r="32" spans="1:11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I32" si="8">D33+D39+D40+D41+D42</f>
        <v>7483143.5</v>
      </c>
      <c r="E32" s="26">
        <f t="shared" si="8"/>
        <v>45640861.899999999</v>
      </c>
      <c r="F32" s="26">
        <f t="shared" si="8"/>
        <v>2536307.1999999993</v>
      </c>
      <c r="G32" s="26">
        <f t="shared" si="8"/>
        <v>48177169.099999994</v>
      </c>
      <c r="H32" s="26">
        <f t="shared" si="8"/>
        <v>370114.59999999974</v>
      </c>
      <c r="I32" s="26">
        <f t="shared" si="8"/>
        <v>48547283.699999996</v>
      </c>
      <c r="J32" s="26">
        <f>J33+J39+J40+J41+J42</f>
        <v>10389565.299999999</v>
      </c>
      <c r="K32" s="9"/>
    </row>
    <row r="33" spans="1:15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7">
        <f t="shared" ref="E33:F33" si="9">E34+E35+E36+E37</f>
        <v>45640861.899999999</v>
      </c>
      <c r="F33" s="14">
        <f t="shared" si="9"/>
        <v>1763398.8999999994</v>
      </c>
      <c r="G33" s="67">
        <f>G34+G35+G36+G37+G38</f>
        <v>47404260.799999997</v>
      </c>
      <c r="H33" s="14">
        <f>H34+H35+H36+H37+H38</f>
        <v>235604.79999999981</v>
      </c>
      <c r="I33" s="13">
        <f>I34+I35+I36+I37</f>
        <v>47639865.599999994</v>
      </c>
      <c r="J33" s="15">
        <f>J34+J35+J36+J37+J38</f>
        <v>9482147.1999999993</v>
      </c>
      <c r="K33" s="23"/>
    </row>
    <row r="34" spans="1:15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7">
        <f>C34+D34</f>
        <v>12579606.4</v>
      </c>
      <c r="F34" s="14"/>
      <c r="G34" s="67">
        <f>E34+F34</f>
        <v>12579606.4</v>
      </c>
      <c r="H34" s="14"/>
      <c r="I34" s="13">
        <f>G34+H34</f>
        <v>12579606.4</v>
      </c>
      <c r="J34" s="15">
        <f>D34</f>
        <v>773266.59999999963</v>
      </c>
      <c r="K34" s="27"/>
      <c r="L34" s="28"/>
      <c r="M34" s="10"/>
      <c r="N34" s="28"/>
    </row>
    <row r="35" spans="1:15" ht="42" customHeight="1" x14ac:dyDescent="0.2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7">
        <f t="shared" ref="E35:E37" si="10">C35+D35</f>
        <v>24068018.100000001</v>
      </c>
      <c r="F35" s="14">
        <v>961064</v>
      </c>
      <c r="G35" s="67">
        <f t="shared" ref="G35:G42" si="11">E35+F35</f>
        <v>25029082.100000001</v>
      </c>
      <c r="H35" s="14">
        <v>80000</v>
      </c>
      <c r="I35" s="13">
        <f t="shared" ref="I35:I42" si="12">G35+H35</f>
        <v>25109082.100000001</v>
      </c>
      <c r="J35" s="15">
        <f>D35+F35+H35</f>
        <v>6547896.8000000007</v>
      </c>
      <c r="K35" s="27"/>
      <c r="L35" s="28"/>
      <c r="N35" s="28"/>
    </row>
    <row r="36" spans="1:15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7">
        <f t="shared" si="10"/>
        <v>5117286.4000000004</v>
      </c>
      <c r="F36" s="14">
        <v>-17201.100000000559</v>
      </c>
      <c r="G36" s="67">
        <f t="shared" si="11"/>
        <v>5100085.3</v>
      </c>
      <c r="H36" s="14"/>
      <c r="I36" s="13">
        <f t="shared" si="12"/>
        <v>5100085.3</v>
      </c>
      <c r="J36" s="15">
        <f>D36+F36</f>
        <v>177307.59999999963</v>
      </c>
      <c r="K36" s="27"/>
      <c r="L36" s="28"/>
      <c r="N36" s="28"/>
    </row>
    <row r="37" spans="1:15" ht="15.75" customHeight="1" x14ac:dyDescent="0.2">
      <c r="A37" s="11" t="s">
        <v>65</v>
      </c>
      <c r="B37" s="12" t="s">
        <v>66</v>
      </c>
      <c r="C37" s="13">
        <v>2867415.6</v>
      </c>
      <c r="D37" s="14">
        <v>1008535.3999999999</v>
      </c>
      <c r="E37" s="67">
        <f t="shared" si="10"/>
        <v>3875951</v>
      </c>
      <c r="F37" s="14">
        <v>819536</v>
      </c>
      <c r="G37" s="67">
        <f t="shared" si="11"/>
        <v>4695487</v>
      </c>
      <c r="H37" s="14">
        <v>155604.79999999981</v>
      </c>
      <c r="I37" s="13">
        <f t="shared" si="12"/>
        <v>4851091.8</v>
      </c>
      <c r="J37" s="15">
        <f>D37+F37+H37</f>
        <v>1983676.1999999997</v>
      </c>
      <c r="K37" s="27"/>
      <c r="L37" s="28"/>
      <c r="N37" s="28"/>
    </row>
    <row r="38" spans="1:15" ht="27.75" customHeight="1" x14ac:dyDescent="0.2">
      <c r="A38" s="29" t="s">
        <v>67</v>
      </c>
      <c r="B38" s="30" t="s">
        <v>68</v>
      </c>
      <c r="C38" s="31"/>
      <c r="D38" s="14"/>
      <c r="E38" s="67"/>
      <c r="F38" s="14"/>
      <c r="G38" s="67"/>
      <c r="H38" s="14"/>
      <c r="I38" s="13"/>
      <c r="J38" s="15"/>
    </row>
    <row r="39" spans="1:15" ht="44.25" customHeight="1" x14ac:dyDescent="0.2">
      <c r="A39" s="29" t="s">
        <v>69</v>
      </c>
      <c r="B39" s="30" t="s">
        <v>70</v>
      </c>
      <c r="C39" s="31"/>
      <c r="D39" s="14"/>
      <c r="E39" s="67"/>
      <c r="F39" s="14">
        <v>772908.3</v>
      </c>
      <c r="G39" s="67">
        <f t="shared" si="11"/>
        <v>772908.3</v>
      </c>
      <c r="H39" s="14">
        <v>133404.29999999993</v>
      </c>
      <c r="I39" s="13">
        <f t="shared" si="12"/>
        <v>906312.6</v>
      </c>
      <c r="J39" s="15">
        <f>F39+H39</f>
        <v>906312.6</v>
      </c>
      <c r="M39" s="28"/>
    </row>
    <row r="40" spans="1:15" ht="27.75" customHeight="1" x14ac:dyDescent="0.2">
      <c r="A40" s="29" t="s">
        <v>236</v>
      </c>
      <c r="B40" s="30" t="s">
        <v>237</v>
      </c>
      <c r="C40" s="31"/>
      <c r="D40" s="32"/>
      <c r="E40" s="67"/>
      <c r="F40" s="32"/>
      <c r="G40" s="67"/>
      <c r="H40" s="14"/>
      <c r="I40" s="13"/>
      <c r="J40" s="15"/>
      <c r="M40" s="28"/>
    </row>
    <row r="41" spans="1:15" ht="66.75" customHeight="1" x14ac:dyDescent="0.25">
      <c r="A41" s="29" t="s">
        <v>71</v>
      </c>
      <c r="B41" s="30" t="s">
        <v>72</v>
      </c>
      <c r="C41" s="31"/>
      <c r="D41" s="32"/>
      <c r="E41" s="67"/>
      <c r="F41" s="32"/>
      <c r="G41" s="67"/>
      <c r="H41" s="14">
        <v>1105.5</v>
      </c>
      <c r="I41" s="13">
        <f t="shared" si="12"/>
        <v>1105.5</v>
      </c>
      <c r="J41" s="15">
        <f>H41</f>
        <v>1105.5</v>
      </c>
      <c r="K41" s="33"/>
    </row>
    <row r="42" spans="1:15" ht="55.5" customHeight="1" x14ac:dyDescent="0.25">
      <c r="A42" s="29" t="s">
        <v>73</v>
      </c>
      <c r="B42" s="30" t="s">
        <v>74</v>
      </c>
      <c r="C42" s="31"/>
      <c r="D42" s="32"/>
      <c r="E42" s="67"/>
      <c r="F42" s="32"/>
      <c r="G42" s="67"/>
      <c r="H42" s="14"/>
      <c r="I42" s="13"/>
      <c r="J42" s="15"/>
      <c r="K42" s="33"/>
      <c r="L42" s="28"/>
    </row>
    <row r="43" spans="1:15" s="10" customFormat="1" ht="19.5" customHeight="1" thickBot="1" x14ac:dyDescent="0.25">
      <c r="A43" s="71" t="s">
        <v>75</v>
      </c>
      <c r="B43" s="72"/>
      <c r="C43" s="34">
        <f>C7+C32</f>
        <v>118175123.20000003</v>
      </c>
      <c r="D43" s="34">
        <f t="shared" ref="D43:J43" si="13">D7+D32</f>
        <v>8262241.4000000004</v>
      </c>
      <c r="E43" s="34">
        <f t="shared" si="13"/>
        <v>126437364.60000002</v>
      </c>
      <c r="F43" s="34">
        <f t="shared" si="13"/>
        <v>2536307.1999999993</v>
      </c>
      <c r="G43" s="34">
        <f t="shared" si="13"/>
        <v>128973671.80000001</v>
      </c>
      <c r="H43" s="34">
        <f t="shared" si="13"/>
        <v>370114.59999999974</v>
      </c>
      <c r="I43" s="34">
        <f>I7+I32</f>
        <v>129343786.40000001</v>
      </c>
      <c r="J43" s="34">
        <f t="shared" si="13"/>
        <v>11168663.199999999</v>
      </c>
    </row>
    <row r="45" spans="1:15" x14ac:dyDescent="0.2">
      <c r="I45" s="28"/>
      <c r="K45" s="28"/>
      <c r="O45" s="28"/>
    </row>
    <row r="46" spans="1:15" x14ac:dyDescent="0.2">
      <c r="C46" s="36"/>
      <c r="D46" s="28"/>
      <c r="E46" s="28"/>
      <c r="F46" s="28"/>
      <c r="G46" s="28"/>
      <c r="H46" s="28"/>
      <c r="I46" s="37"/>
      <c r="J46" s="28"/>
    </row>
    <row r="47" spans="1:15" x14ac:dyDescent="0.2">
      <c r="I47" s="28"/>
    </row>
    <row r="48" spans="1:15" x14ac:dyDescent="0.2">
      <c r="I48" s="38"/>
      <c r="J48" s="28"/>
    </row>
    <row r="49" spans="3:10" x14ac:dyDescent="0.2">
      <c r="C49" s="39"/>
      <c r="D49" s="40"/>
      <c r="E49" s="40"/>
      <c r="F49" s="40"/>
      <c r="G49" s="40"/>
      <c r="H49" s="40"/>
      <c r="I49" s="28"/>
    </row>
    <row r="50" spans="3:10" x14ac:dyDescent="0.2">
      <c r="C50" s="41"/>
      <c r="D50" s="41"/>
      <c r="E50" s="41"/>
      <c r="F50" s="41"/>
      <c r="G50" s="41"/>
      <c r="H50" s="41"/>
      <c r="I50" s="38"/>
      <c r="J50" s="28"/>
    </row>
    <row r="51" spans="3:10" x14ac:dyDescent="0.2">
      <c r="C51" s="42"/>
      <c r="D51" s="43"/>
      <c r="E51" s="43"/>
      <c r="F51" s="43"/>
      <c r="G51" s="43"/>
      <c r="H51" s="43"/>
      <c r="I51" s="28"/>
      <c r="J51" s="28"/>
    </row>
    <row r="52" spans="3:10" x14ac:dyDescent="0.2">
      <c r="C52" s="42"/>
      <c r="D52" s="43"/>
      <c r="E52" s="43"/>
      <c r="F52" s="43"/>
      <c r="G52" s="43"/>
      <c r="H52" s="43"/>
      <c r="J52" s="28"/>
    </row>
    <row r="54" spans="3:10" ht="15.75" x14ac:dyDescent="0.25">
      <c r="I54" s="33"/>
    </row>
  </sheetData>
  <mergeCells count="10">
    <mergeCell ref="A43:B43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11811023622047245" bottom="0.11811023622047245" header="0" footer="0"/>
  <pageSetup paperSize="8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I91" sqref="I91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8" width="33.83203125" style="45" customWidth="1"/>
    <col min="9" max="9" width="23.5" style="1" customWidth="1"/>
    <col min="10" max="10" width="15.5" style="1" customWidth="1"/>
    <col min="11" max="11" width="29" style="44" customWidth="1"/>
    <col min="12" max="12" width="23.6640625" style="1" customWidth="1"/>
    <col min="13" max="16384" width="9.33203125" style="1"/>
  </cols>
  <sheetData>
    <row r="1" spans="1:12" ht="23.25" customHeight="1" x14ac:dyDescent="0.2">
      <c r="A1" s="88" t="s">
        <v>244</v>
      </c>
      <c r="B1" s="88"/>
      <c r="C1" s="88"/>
      <c r="D1" s="88"/>
      <c r="E1" s="88"/>
      <c r="F1" s="88"/>
      <c r="G1" s="88"/>
      <c r="H1" s="88"/>
      <c r="I1" s="88"/>
      <c r="J1" s="88"/>
    </row>
    <row r="2" spans="1:12" ht="15.75" customHeight="1" thickBot="1" x14ac:dyDescent="0.25">
      <c r="B2" s="2"/>
      <c r="C2" s="2"/>
      <c r="J2" s="3" t="s">
        <v>0</v>
      </c>
    </row>
    <row r="3" spans="1:12" ht="73.5" customHeight="1" thickBot="1" x14ac:dyDescent="0.25">
      <c r="A3" s="89" t="s">
        <v>76</v>
      </c>
      <c r="B3" s="74" t="s">
        <v>2</v>
      </c>
      <c r="C3" s="74" t="s">
        <v>245</v>
      </c>
      <c r="D3" s="81" t="s">
        <v>240</v>
      </c>
      <c r="E3" s="82"/>
      <c r="F3" s="82"/>
      <c r="G3" s="82"/>
      <c r="H3" s="83"/>
      <c r="I3" s="78" t="s">
        <v>241</v>
      </c>
      <c r="J3" s="74" t="s">
        <v>3</v>
      </c>
    </row>
    <row r="4" spans="1:12" ht="26.25" customHeight="1" thickBot="1" x14ac:dyDescent="0.25">
      <c r="A4" s="90"/>
      <c r="B4" s="75"/>
      <c r="C4" s="75"/>
      <c r="D4" s="91" t="s">
        <v>239</v>
      </c>
      <c r="E4" s="92"/>
      <c r="F4" s="84" t="s">
        <v>247</v>
      </c>
      <c r="G4" s="85"/>
      <c r="H4" s="64" t="s">
        <v>248</v>
      </c>
      <c r="I4" s="79"/>
      <c r="J4" s="75"/>
    </row>
    <row r="5" spans="1:12" ht="27" customHeight="1" thickBot="1" x14ac:dyDescent="0.25">
      <c r="A5" s="76"/>
      <c r="B5" s="76"/>
      <c r="C5" s="77"/>
      <c r="D5" s="65" t="s">
        <v>4</v>
      </c>
      <c r="E5" s="4" t="s">
        <v>246</v>
      </c>
      <c r="F5" s="66" t="s">
        <v>4</v>
      </c>
      <c r="G5" s="4" t="s">
        <v>246</v>
      </c>
      <c r="H5" s="70" t="s">
        <v>4</v>
      </c>
      <c r="I5" s="80"/>
      <c r="J5" s="77"/>
    </row>
    <row r="6" spans="1:12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2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J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-5560.7999999998137</v>
      </c>
      <c r="I7" s="8">
        <f t="shared" si="0"/>
        <v>5081107.4000000004</v>
      </c>
      <c r="J7" s="8">
        <f t="shared" si="0"/>
        <v>-498592.0999999998</v>
      </c>
      <c r="K7" s="61"/>
      <c r="L7" s="9"/>
    </row>
    <row r="8" spans="1:12" ht="43.5" customHeight="1" x14ac:dyDescent="0.25">
      <c r="A8" s="47" t="s">
        <v>79</v>
      </c>
      <c r="B8" s="48" t="s">
        <v>80</v>
      </c>
      <c r="C8" s="13">
        <v>231295.1</v>
      </c>
      <c r="D8" s="49"/>
      <c r="E8" s="69">
        <f>C8+D8</f>
        <v>231295.1</v>
      </c>
      <c r="F8" s="49"/>
      <c r="G8" s="69">
        <f>E8+F8</f>
        <v>231295.1</v>
      </c>
      <c r="H8" s="49"/>
      <c r="I8" s="50">
        <f>G8+H8</f>
        <v>231295.1</v>
      </c>
      <c r="J8" s="15"/>
      <c r="K8" s="51"/>
      <c r="L8" s="9"/>
    </row>
    <row r="9" spans="1:12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69">
        <f t="shared" ref="E9:E72" si="1">C9+D9</f>
        <v>275588.90000000002</v>
      </c>
      <c r="F9" s="49"/>
      <c r="G9" s="69">
        <f t="shared" ref="G9:G72" si="2">E9+F9</f>
        <v>275588.90000000002</v>
      </c>
      <c r="H9" s="49"/>
      <c r="I9" s="50">
        <f t="shared" ref="I9:I72" si="3">G9+H9</f>
        <v>275588.90000000002</v>
      </c>
      <c r="J9" s="15"/>
      <c r="K9" s="52"/>
      <c r="L9" s="9"/>
    </row>
    <row r="10" spans="1:12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69">
        <f t="shared" si="1"/>
        <v>122061.2</v>
      </c>
      <c r="F10" s="49"/>
      <c r="G10" s="69">
        <f t="shared" si="2"/>
        <v>122061.2</v>
      </c>
      <c r="H10" s="49"/>
      <c r="I10" s="50">
        <f t="shared" si="3"/>
        <v>122061.2</v>
      </c>
      <c r="J10" s="15"/>
      <c r="K10" s="51"/>
      <c r="L10" s="9"/>
    </row>
    <row r="11" spans="1:12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69">
        <f t="shared" si="1"/>
        <v>572990.30000000005</v>
      </c>
      <c r="F11" s="49">
        <v>389.89999999990687</v>
      </c>
      <c r="G11" s="69">
        <f t="shared" si="2"/>
        <v>573380.19999999995</v>
      </c>
      <c r="H11" s="49"/>
      <c r="I11" s="50">
        <f t="shared" si="3"/>
        <v>573380.19999999995</v>
      </c>
      <c r="J11" s="15">
        <f>D11+F11</f>
        <v>85165.29999999993</v>
      </c>
      <c r="K11" s="33"/>
      <c r="L11" s="9"/>
    </row>
    <row r="12" spans="1:12" ht="38.25" x14ac:dyDescent="0.25">
      <c r="A12" s="47" t="s">
        <v>87</v>
      </c>
      <c r="B12" s="48" t="s">
        <v>88</v>
      </c>
      <c r="C12" s="13">
        <v>300784.2</v>
      </c>
      <c r="D12" s="49"/>
      <c r="E12" s="69">
        <f t="shared" si="1"/>
        <v>300784.2</v>
      </c>
      <c r="F12" s="49">
        <v>419.79999999998836</v>
      </c>
      <c r="G12" s="69">
        <f t="shared" si="2"/>
        <v>301204</v>
      </c>
      <c r="H12" s="49"/>
      <c r="I12" s="50">
        <f t="shared" si="3"/>
        <v>301204</v>
      </c>
      <c r="J12" s="15">
        <f>F12</f>
        <v>419.79999999998836</v>
      </c>
      <c r="K12" s="33"/>
      <c r="L12" s="9"/>
    </row>
    <row r="13" spans="1:12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69">
        <f t="shared" si="1"/>
        <v>137691.6</v>
      </c>
      <c r="F13" s="49"/>
      <c r="G13" s="69">
        <f t="shared" si="2"/>
        <v>137691.6</v>
      </c>
      <c r="H13" s="49"/>
      <c r="I13" s="50">
        <f t="shared" si="3"/>
        <v>137691.6</v>
      </c>
      <c r="J13" s="15"/>
      <c r="K13" s="51"/>
      <c r="L13" s="9"/>
    </row>
    <row r="14" spans="1:12" ht="16.5" customHeight="1" x14ac:dyDescent="0.25">
      <c r="A14" s="47" t="s">
        <v>91</v>
      </c>
      <c r="B14" s="48" t="s">
        <v>92</v>
      </c>
      <c r="C14" s="13">
        <v>500000</v>
      </c>
      <c r="D14" s="49"/>
      <c r="E14" s="69">
        <f t="shared" si="1"/>
        <v>500000</v>
      </c>
      <c r="F14" s="49"/>
      <c r="G14" s="69">
        <f t="shared" si="2"/>
        <v>500000</v>
      </c>
      <c r="H14" s="49"/>
      <c r="I14" s="50">
        <f t="shared" si="3"/>
        <v>500000</v>
      </c>
      <c r="J14" s="15"/>
      <c r="K14" s="52"/>
      <c r="L14" s="9"/>
    </row>
    <row r="15" spans="1:12" ht="26.25" x14ac:dyDescent="0.25">
      <c r="A15" s="47" t="s">
        <v>93</v>
      </c>
      <c r="B15" s="53" t="s">
        <v>94</v>
      </c>
      <c r="C15" s="13">
        <v>199.7</v>
      </c>
      <c r="D15" s="49"/>
      <c r="E15" s="69">
        <f t="shared" si="1"/>
        <v>199.7</v>
      </c>
      <c r="F15" s="49"/>
      <c r="G15" s="69">
        <f t="shared" si="2"/>
        <v>199.7</v>
      </c>
      <c r="H15" s="49"/>
      <c r="I15" s="50">
        <f t="shared" si="3"/>
        <v>199.7</v>
      </c>
      <c r="J15" s="15"/>
      <c r="K15" s="51"/>
      <c r="L15" s="9"/>
    </row>
    <row r="16" spans="1:12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69">
        <f t="shared" si="1"/>
        <v>3423028</v>
      </c>
      <c r="F16" s="49">
        <v>-477780.5</v>
      </c>
      <c r="G16" s="69">
        <f t="shared" si="2"/>
        <v>2945247.5</v>
      </c>
      <c r="H16" s="49">
        <v>-5560.7999999998137</v>
      </c>
      <c r="I16" s="50">
        <f t="shared" si="3"/>
        <v>2939686.7</v>
      </c>
      <c r="J16" s="15">
        <f>D16+F16+H16</f>
        <v>-584177.19999999972</v>
      </c>
      <c r="K16" s="52"/>
      <c r="L16" s="9"/>
    </row>
    <row r="17" spans="1:12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I17" si="4">SUM(E18:E19)</f>
        <v>51672.6</v>
      </c>
      <c r="F17" s="26"/>
      <c r="G17" s="26">
        <f t="shared" si="4"/>
        <v>51672.6</v>
      </c>
      <c r="H17" s="26"/>
      <c r="I17" s="26">
        <f t="shared" si="4"/>
        <v>51672.6</v>
      </c>
      <c r="J17" s="26"/>
      <c r="K17" s="55"/>
      <c r="L17" s="9"/>
    </row>
    <row r="18" spans="1:12" ht="16.5" customHeight="1" x14ac:dyDescent="0.25">
      <c r="A18" s="47" t="s">
        <v>99</v>
      </c>
      <c r="B18" s="48" t="s">
        <v>100</v>
      </c>
      <c r="C18" s="13">
        <v>51502.6</v>
      </c>
      <c r="D18" s="49"/>
      <c r="E18" s="69">
        <f t="shared" si="1"/>
        <v>51502.6</v>
      </c>
      <c r="F18" s="49"/>
      <c r="G18" s="69">
        <f t="shared" si="2"/>
        <v>51502.6</v>
      </c>
      <c r="H18" s="49"/>
      <c r="I18" s="50">
        <f t="shared" si="3"/>
        <v>51502.6</v>
      </c>
      <c r="J18" s="15"/>
      <c r="K18" s="51"/>
      <c r="L18" s="9"/>
    </row>
    <row r="19" spans="1:12" ht="18" customHeight="1" x14ac:dyDescent="0.25">
      <c r="A19" s="47" t="s">
        <v>101</v>
      </c>
      <c r="B19" s="48" t="s">
        <v>102</v>
      </c>
      <c r="C19" s="13">
        <v>170</v>
      </c>
      <c r="D19" s="49"/>
      <c r="E19" s="69">
        <f t="shared" si="1"/>
        <v>170</v>
      </c>
      <c r="F19" s="49"/>
      <c r="G19" s="69">
        <f t="shared" si="2"/>
        <v>170</v>
      </c>
      <c r="H19" s="49"/>
      <c r="I19" s="50">
        <f t="shared" si="3"/>
        <v>170</v>
      </c>
      <c r="J19" s="15"/>
      <c r="K19" s="51"/>
      <c r="L19" s="9"/>
    </row>
    <row r="20" spans="1:12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J20" si="5">SUM(D21:D24)</f>
        <v>16732.100000000035</v>
      </c>
      <c r="E20" s="26">
        <f t="shared" si="5"/>
        <v>692482.4</v>
      </c>
      <c r="F20" s="26">
        <f t="shared" si="5"/>
        <v>109</v>
      </c>
      <c r="G20" s="26">
        <f t="shared" si="5"/>
        <v>692591.4</v>
      </c>
      <c r="H20" s="26">
        <f t="shared" si="5"/>
        <v>5000</v>
      </c>
      <c r="I20" s="26">
        <f t="shared" si="5"/>
        <v>697591.4</v>
      </c>
      <c r="J20" s="26">
        <f t="shared" si="5"/>
        <v>21841.100000000035</v>
      </c>
      <c r="K20" s="61"/>
      <c r="L20" s="9"/>
    </row>
    <row r="21" spans="1:12" ht="18" customHeight="1" x14ac:dyDescent="0.25">
      <c r="A21" s="47" t="s">
        <v>105</v>
      </c>
      <c r="B21" s="48" t="s">
        <v>106</v>
      </c>
      <c r="C21" s="13">
        <v>183987.5</v>
      </c>
      <c r="D21" s="49"/>
      <c r="E21" s="69">
        <f t="shared" si="1"/>
        <v>183987.5</v>
      </c>
      <c r="F21" s="49"/>
      <c r="G21" s="69">
        <f t="shared" si="2"/>
        <v>183987.5</v>
      </c>
      <c r="H21" s="49"/>
      <c r="I21" s="50">
        <f t="shared" si="3"/>
        <v>183987.5</v>
      </c>
      <c r="J21" s="15"/>
      <c r="K21" s="51"/>
      <c r="L21" s="9"/>
    </row>
    <row r="22" spans="1:12" ht="15.75" x14ac:dyDescent="0.25">
      <c r="A22" s="47" t="s">
        <v>107</v>
      </c>
      <c r="B22" s="48" t="s">
        <v>234</v>
      </c>
      <c r="C22" s="13">
        <v>3497</v>
      </c>
      <c r="D22" s="49"/>
      <c r="E22" s="69">
        <f t="shared" si="1"/>
        <v>3497</v>
      </c>
      <c r="F22" s="49"/>
      <c r="G22" s="69">
        <f t="shared" si="2"/>
        <v>3497</v>
      </c>
      <c r="H22" s="49"/>
      <c r="I22" s="50">
        <f t="shared" si="3"/>
        <v>3497</v>
      </c>
      <c r="J22" s="15"/>
      <c r="K22" s="52"/>
      <c r="L22" s="9"/>
    </row>
    <row r="23" spans="1:12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69">
        <f t="shared" si="1"/>
        <v>497137.9</v>
      </c>
      <c r="F23" s="49">
        <v>109</v>
      </c>
      <c r="G23" s="69">
        <f t="shared" si="2"/>
        <v>497246.9</v>
      </c>
      <c r="H23" s="49">
        <v>5000</v>
      </c>
      <c r="I23" s="50">
        <f t="shared" si="3"/>
        <v>502246.9</v>
      </c>
      <c r="J23" s="15">
        <f>D23+F23+H23</f>
        <v>21841.100000000035</v>
      </c>
      <c r="K23" s="33"/>
      <c r="L23" s="9"/>
    </row>
    <row r="24" spans="1:12" ht="16.5" customHeight="1" x14ac:dyDescent="0.25">
      <c r="A24" s="47" t="s">
        <v>109</v>
      </c>
      <c r="B24" s="48" t="s">
        <v>110</v>
      </c>
      <c r="C24" s="13">
        <v>7860</v>
      </c>
      <c r="D24" s="49"/>
      <c r="E24" s="69">
        <f t="shared" si="1"/>
        <v>7860</v>
      </c>
      <c r="F24" s="49"/>
      <c r="G24" s="69">
        <f t="shared" si="2"/>
        <v>7860</v>
      </c>
      <c r="H24" s="49"/>
      <c r="I24" s="50">
        <f t="shared" si="3"/>
        <v>7860</v>
      </c>
      <c r="J24" s="15"/>
      <c r="K24" s="51"/>
      <c r="L24" s="9"/>
    </row>
    <row r="25" spans="1:12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J25" si="6">SUM(D26:D35)</f>
        <v>4796957.5</v>
      </c>
      <c r="E25" s="26">
        <f t="shared" si="6"/>
        <v>20269662.300000001</v>
      </c>
      <c r="F25" s="26">
        <f t="shared" si="6"/>
        <v>883135.30000000121</v>
      </c>
      <c r="G25" s="26">
        <f t="shared" si="6"/>
        <v>21152797.599999998</v>
      </c>
      <c r="H25" s="26">
        <f t="shared" si="6"/>
        <v>378516.89999999967</v>
      </c>
      <c r="I25" s="26">
        <f t="shared" si="6"/>
        <v>21531314.499999996</v>
      </c>
      <c r="J25" s="26">
        <f t="shared" si="6"/>
        <v>6058609.7000000002</v>
      </c>
      <c r="K25" s="61"/>
      <c r="L25" s="9"/>
    </row>
    <row r="26" spans="1:12" ht="18" customHeight="1" x14ac:dyDescent="0.25">
      <c r="A26" s="47" t="s">
        <v>113</v>
      </c>
      <c r="B26" s="48" t="s">
        <v>114</v>
      </c>
      <c r="C26" s="13">
        <v>445132.1</v>
      </c>
      <c r="D26" s="49"/>
      <c r="E26" s="69">
        <f t="shared" si="1"/>
        <v>445132.1</v>
      </c>
      <c r="F26" s="49">
        <v>19229.800000000047</v>
      </c>
      <c r="G26" s="69">
        <f t="shared" si="2"/>
        <v>464361.9</v>
      </c>
      <c r="H26" s="49"/>
      <c r="I26" s="50">
        <f t="shared" si="3"/>
        <v>464361.9</v>
      </c>
      <c r="J26" s="15">
        <f>F26</f>
        <v>19229.800000000047</v>
      </c>
      <c r="K26" s="33"/>
      <c r="L26" s="9"/>
    </row>
    <row r="27" spans="1:12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69">
        <f t="shared" si="1"/>
        <v>109500</v>
      </c>
      <c r="F27" s="49"/>
      <c r="G27" s="69">
        <f t="shared" si="2"/>
        <v>109500</v>
      </c>
      <c r="H27" s="49"/>
      <c r="I27" s="50">
        <f t="shared" si="3"/>
        <v>109500</v>
      </c>
      <c r="J27" s="15"/>
      <c r="K27" s="51"/>
      <c r="L27" s="9"/>
    </row>
    <row r="28" spans="1:12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69">
        <f t="shared" si="1"/>
        <v>3910871.9</v>
      </c>
      <c r="F28" s="49">
        <v>8415.5</v>
      </c>
      <c r="G28" s="69">
        <f t="shared" si="2"/>
        <v>3919287.4</v>
      </c>
      <c r="H28" s="49">
        <v>6000</v>
      </c>
      <c r="I28" s="50">
        <f t="shared" si="3"/>
        <v>3925287.4</v>
      </c>
      <c r="J28" s="15">
        <f>D28+F28+H28</f>
        <v>1567804.5</v>
      </c>
      <c r="K28" s="33"/>
      <c r="L28" s="9"/>
    </row>
    <row r="29" spans="1:12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69">
        <f t="shared" si="1"/>
        <v>207022.8</v>
      </c>
      <c r="F29" s="49"/>
      <c r="G29" s="69">
        <f t="shared" si="2"/>
        <v>207022.8</v>
      </c>
      <c r="H29" s="49"/>
      <c r="I29" s="50">
        <f t="shared" si="3"/>
        <v>207022.8</v>
      </c>
      <c r="J29" s="15">
        <f t="shared" ref="J29" si="7">D29</f>
        <v>157361.09999999998</v>
      </c>
      <c r="K29" s="52"/>
      <c r="L29" s="9"/>
    </row>
    <row r="30" spans="1:12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69">
        <f t="shared" si="1"/>
        <v>269606.3</v>
      </c>
      <c r="F30" s="49">
        <v>23298.5</v>
      </c>
      <c r="G30" s="69">
        <f t="shared" si="2"/>
        <v>292904.8</v>
      </c>
      <c r="H30" s="49"/>
      <c r="I30" s="50">
        <f t="shared" si="3"/>
        <v>292904.8</v>
      </c>
      <c r="J30" s="15">
        <f>D30+F30</f>
        <v>194490.59999999998</v>
      </c>
      <c r="K30" s="51"/>
      <c r="L30" s="9"/>
    </row>
    <row r="31" spans="1:12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69">
        <f t="shared" si="1"/>
        <v>479538.2</v>
      </c>
      <c r="F31" s="49">
        <v>-200</v>
      </c>
      <c r="G31" s="69">
        <f t="shared" si="2"/>
        <v>479338.2</v>
      </c>
      <c r="H31" s="49">
        <v>86201.499999999942</v>
      </c>
      <c r="I31" s="50">
        <f t="shared" si="3"/>
        <v>565539.69999999995</v>
      </c>
      <c r="J31" s="15">
        <f>D31+F31+H31</f>
        <v>175186.59999999998</v>
      </c>
      <c r="K31" s="52"/>
      <c r="L31" s="9"/>
    </row>
    <row r="32" spans="1:12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69">
        <f t="shared" si="1"/>
        <v>12447350</v>
      </c>
      <c r="F32" s="49">
        <v>809035.80000000075</v>
      </c>
      <c r="G32" s="69">
        <f t="shared" si="2"/>
        <v>13256385.800000001</v>
      </c>
      <c r="H32" s="49">
        <v>297000</v>
      </c>
      <c r="I32" s="50">
        <f t="shared" si="3"/>
        <v>13553385.800000001</v>
      </c>
      <c r="J32" s="15">
        <f>D32+F32+H32</f>
        <v>3518142.7000000011</v>
      </c>
      <c r="L32" s="9"/>
    </row>
    <row r="33" spans="1:12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69">
        <f t="shared" si="1"/>
        <v>76574.2</v>
      </c>
      <c r="F33" s="49">
        <v>10606.300000000003</v>
      </c>
      <c r="G33" s="69">
        <f t="shared" si="2"/>
        <v>87180.5</v>
      </c>
      <c r="H33" s="49">
        <v>-10606.300000000003</v>
      </c>
      <c r="I33" s="50">
        <f t="shared" si="3"/>
        <v>76574.2</v>
      </c>
      <c r="J33" s="15">
        <f>D33+F33+H33</f>
        <v>4712.0999999999913</v>
      </c>
      <c r="K33" s="51"/>
      <c r="L33" s="9"/>
    </row>
    <row r="34" spans="1:12" ht="25.5" x14ac:dyDescent="0.25">
      <c r="A34" s="47" t="s">
        <v>129</v>
      </c>
      <c r="B34" s="48" t="s">
        <v>130</v>
      </c>
      <c r="C34" s="13">
        <v>2200</v>
      </c>
      <c r="D34" s="49"/>
      <c r="E34" s="69">
        <f t="shared" si="1"/>
        <v>2200</v>
      </c>
      <c r="F34" s="49"/>
      <c r="G34" s="69">
        <f t="shared" si="2"/>
        <v>2200</v>
      </c>
      <c r="H34" s="49"/>
      <c r="I34" s="50">
        <f t="shared" si="3"/>
        <v>2200</v>
      </c>
      <c r="J34" s="15"/>
      <c r="K34" s="52"/>
      <c r="L34" s="9"/>
    </row>
    <row r="35" spans="1:12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69">
        <f t="shared" si="1"/>
        <v>2321866.7999999998</v>
      </c>
      <c r="F35" s="49">
        <v>12749.400000000373</v>
      </c>
      <c r="G35" s="69">
        <f t="shared" si="2"/>
        <v>2334616.2000000002</v>
      </c>
      <c r="H35" s="49">
        <v>-78.300000000279397</v>
      </c>
      <c r="I35" s="50">
        <f t="shared" si="3"/>
        <v>2334537.9</v>
      </c>
      <c r="J35" s="15">
        <f>D35+F35+H35</f>
        <v>421682.29999999981</v>
      </c>
      <c r="K35" s="52"/>
      <c r="L35" s="9"/>
    </row>
    <row r="36" spans="1:12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I36" si="8">SUM(E37:E40)</f>
        <v>2613581.8999999994</v>
      </c>
      <c r="F36" s="26">
        <f t="shared" si="8"/>
        <v>788681.90000000014</v>
      </c>
      <c r="G36" s="26">
        <f t="shared" si="8"/>
        <v>3402263.8</v>
      </c>
      <c r="H36" s="26">
        <f t="shared" si="8"/>
        <v>200922.29999999981</v>
      </c>
      <c r="I36" s="26">
        <f t="shared" si="8"/>
        <v>3603186.0999999996</v>
      </c>
      <c r="J36" s="26">
        <f>SUM(J37:J40)</f>
        <v>1155481.2999999998</v>
      </c>
      <c r="K36" s="62"/>
      <c r="L36" s="9"/>
    </row>
    <row r="37" spans="1:12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69">
        <f t="shared" si="1"/>
        <v>599480.19999999995</v>
      </c>
      <c r="F37" s="49">
        <v>788681.90000000014</v>
      </c>
      <c r="G37" s="69">
        <f t="shared" si="2"/>
        <v>1388162.1</v>
      </c>
      <c r="H37" s="49">
        <v>200922.29999999981</v>
      </c>
      <c r="I37" s="50">
        <f t="shared" si="3"/>
        <v>1589084.4</v>
      </c>
      <c r="J37" s="15">
        <f>D37+F37+H37</f>
        <v>1249982.0999999999</v>
      </c>
      <c r="K37" s="63"/>
      <c r="L37" s="9"/>
    </row>
    <row r="38" spans="1:12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69">
        <f t="shared" si="1"/>
        <v>603822</v>
      </c>
      <c r="F38" s="49"/>
      <c r="G38" s="69">
        <f t="shared" si="2"/>
        <v>603822</v>
      </c>
      <c r="H38" s="49"/>
      <c r="I38" s="50">
        <f t="shared" si="3"/>
        <v>603822</v>
      </c>
      <c r="J38" s="15">
        <f>D38</f>
        <v>-62149.900000000023</v>
      </c>
      <c r="K38" s="52"/>
      <c r="L38" s="9"/>
    </row>
    <row r="39" spans="1:12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69">
        <f t="shared" si="1"/>
        <v>1113016.8999999999</v>
      </c>
      <c r="F39" s="49"/>
      <c r="G39" s="69">
        <f t="shared" si="2"/>
        <v>1113016.8999999999</v>
      </c>
      <c r="H39" s="49"/>
      <c r="I39" s="50">
        <f t="shared" si="3"/>
        <v>1113016.8999999999</v>
      </c>
      <c r="J39" s="15"/>
      <c r="K39" s="52"/>
      <c r="L39" s="9"/>
    </row>
    <row r="40" spans="1:12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69">
        <f t="shared" si="1"/>
        <v>297262.8</v>
      </c>
      <c r="F40" s="49"/>
      <c r="G40" s="69">
        <f t="shared" si="2"/>
        <v>297262.8</v>
      </c>
      <c r="H40" s="49"/>
      <c r="I40" s="50">
        <f t="shared" si="3"/>
        <v>297262.8</v>
      </c>
      <c r="J40" s="15">
        <f>D40</f>
        <v>-32350.900000000023</v>
      </c>
      <c r="K40" s="51"/>
      <c r="L40" s="9"/>
    </row>
    <row r="41" spans="1:12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I41" si="9">SUM(E42:E45)</f>
        <v>126067.3</v>
      </c>
      <c r="F41" s="26"/>
      <c r="G41" s="26">
        <f t="shared" si="9"/>
        <v>126067.3</v>
      </c>
      <c r="H41" s="26"/>
      <c r="I41" s="26">
        <f t="shared" si="9"/>
        <v>126067.3</v>
      </c>
      <c r="J41" s="26"/>
      <c r="K41" s="56"/>
      <c r="L41" s="9"/>
    </row>
    <row r="42" spans="1:12" ht="15.75" x14ac:dyDescent="0.2">
      <c r="A42" s="47" t="s">
        <v>145</v>
      </c>
      <c r="B42" s="48" t="s">
        <v>146</v>
      </c>
      <c r="C42" s="13">
        <v>44510.9</v>
      </c>
      <c r="D42" s="49"/>
      <c r="E42" s="69">
        <f t="shared" si="1"/>
        <v>44510.9</v>
      </c>
      <c r="F42" s="49"/>
      <c r="G42" s="69">
        <f t="shared" si="2"/>
        <v>44510.9</v>
      </c>
      <c r="H42" s="49"/>
      <c r="I42" s="50">
        <f t="shared" si="3"/>
        <v>44510.9</v>
      </c>
      <c r="J42" s="15"/>
      <c r="K42" s="57"/>
      <c r="L42" s="9"/>
    </row>
    <row r="43" spans="1:12" ht="25.5" x14ac:dyDescent="0.25">
      <c r="A43" s="47" t="s">
        <v>147</v>
      </c>
      <c r="B43" s="48" t="s">
        <v>148</v>
      </c>
      <c r="C43" s="13">
        <v>13334.1</v>
      </c>
      <c r="D43" s="49"/>
      <c r="E43" s="69">
        <f t="shared" si="1"/>
        <v>13334.1</v>
      </c>
      <c r="F43" s="49"/>
      <c r="G43" s="69">
        <f t="shared" si="2"/>
        <v>13334.1</v>
      </c>
      <c r="H43" s="49"/>
      <c r="I43" s="50">
        <f t="shared" si="3"/>
        <v>13334.1</v>
      </c>
      <c r="J43" s="15"/>
      <c r="K43" s="52"/>
      <c r="L43" s="9"/>
    </row>
    <row r="44" spans="1:12" ht="25.5" x14ac:dyDescent="0.25">
      <c r="A44" s="47" t="s">
        <v>149</v>
      </c>
      <c r="B44" s="48" t="s">
        <v>150</v>
      </c>
      <c r="C44" s="13">
        <v>200</v>
      </c>
      <c r="D44" s="49"/>
      <c r="E44" s="69">
        <f t="shared" si="1"/>
        <v>200</v>
      </c>
      <c r="F44" s="49"/>
      <c r="G44" s="69">
        <f t="shared" si="2"/>
        <v>200</v>
      </c>
      <c r="H44" s="49"/>
      <c r="I44" s="50">
        <f t="shared" si="3"/>
        <v>200</v>
      </c>
      <c r="J44" s="15"/>
      <c r="K44" s="52"/>
      <c r="L44" s="9"/>
    </row>
    <row r="45" spans="1:12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69">
        <f t="shared" si="1"/>
        <v>68022.3</v>
      </c>
      <c r="F45" s="49"/>
      <c r="G45" s="69">
        <f t="shared" si="2"/>
        <v>68022.3</v>
      </c>
      <c r="H45" s="49"/>
      <c r="I45" s="50">
        <f t="shared" si="3"/>
        <v>68022.3</v>
      </c>
      <c r="J45" s="15"/>
      <c r="K45" s="52"/>
      <c r="L45" s="9"/>
    </row>
    <row r="46" spans="1:12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J46" si="10">SUM(D47:D53)</f>
        <v>373595.60000000324</v>
      </c>
      <c r="E46" s="26">
        <f t="shared" si="10"/>
        <v>33698308.599999994</v>
      </c>
      <c r="F46" s="26">
        <f t="shared" si="10"/>
        <v>1510639.7999999963</v>
      </c>
      <c r="G46" s="26">
        <f t="shared" si="10"/>
        <v>35208948.399999991</v>
      </c>
      <c r="H46" s="26">
        <f t="shared" si="10"/>
        <v>127916.20000000088</v>
      </c>
      <c r="I46" s="26">
        <f t="shared" si="10"/>
        <v>35336864.599999994</v>
      </c>
      <c r="J46" s="26">
        <f t="shared" si="10"/>
        <v>2012151.6000000003</v>
      </c>
      <c r="K46" s="56"/>
      <c r="L46" s="9"/>
    </row>
    <row r="47" spans="1:12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69">
        <f t="shared" si="1"/>
        <v>5860703.4000000004</v>
      </c>
      <c r="F47" s="49">
        <v>16378.599999999627</v>
      </c>
      <c r="G47" s="69">
        <f t="shared" si="2"/>
        <v>5877082</v>
      </c>
      <c r="H47" s="49"/>
      <c r="I47" s="50">
        <f t="shared" si="3"/>
        <v>5877082</v>
      </c>
      <c r="J47" s="15">
        <f>D47+F47</f>
        <v>115014.59999999963</v>
      </c>
      <c r="K47" s="57"/>
      <c r="L47" s="9"/>
    </row>
    <row r="48" spans="1:12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69">
        <f t="shared" si="1"/>
        <v>22188761.100000001</v>
      </c>
      <c r="F48" s="49">
        <v>1486143.299999997</v>
      </c>
      <c r="G48" s="69">
        <f t="shared" si="2"/>
        <v>23674904.399999999</v>
      </c>
      <c r="H48" s="49">
        <v>-2973.1999999992549</v>
      </c>
      <c r="I48" s="50">
        <f t="shared" si="3"/>
        <v>23671931.199999999</v>
      </c>
      <c r="J48" s="15">
        <f>D48+F48+H48</f>
        <v>1585850.8000000007</v>
      </c>
      <c r="K48" s="52"/>
      <c r="L48" s="9"/>
    </row>
    <row r="49" spans="1:12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69">
        <f t="shared" si="1"/>
        <v>1041115.8</v>
      </c>
      <c r="F49" s="49">
        <v>1545.8999999999069</v>
      </c>
      <c r="G49" s="69">
        <f t="shared" si="2"/>
        <v>1042661.7</v>
      </c>
      <c r="H49" s="49">
        <v>52916.199999999953</v>
      </c>
      <c r="I49" s="50">
        <f t="shared" si="3"/>
        <v>1095577.8999999999</v>
      </c>
      <c r="J49" s="15">
        <f>D49+F49+H49</f>
        <v>90257.899999999907</v>
      </c>
      <c r="K49" s="23"/>
      <c r="L49" s="9"/>
    </row>
    <row r="50" spans="1:12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69">
        <f t="shared" si="1"/>
        <v>3434151.7</v>
      </c>
      <c r="F50" s="49">
        <v>4035.7999999998137</v>
      </c>
      <c r="G50" s="69">
        <f t="shared" si="2"/>
        <v>3438187.5</v>
      </c>
      <c r="H50" s="49">
        <v>76573.200000000186</v>
      </c>
      <c r="I50" s="50">
        <f t="shared" si="3"/>
        <v>3514760.7</v>
      </c>
      <c r="J50" s="15">
        <f>D50+F50+H50</f>
        <v>217011.20000000019</v>
      </c>
      <c r="K50" s="52"/>
      <c r="L50" s="9"/>
    </row>
    <row r="51" spans="1:12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69">
        <f t="shared" si="1"/>
        <v>233553.4</v>
      </c>
      <c r="F51" s="49">
        <v>36</v>
      </c>
      <c r="G51" s="69">
        <f t="shared" si="2"/>
        <v>233589.4</v>
      </c>
      <c r="H51" s="49">
        <v>1400</v>
      </c>
      <c r="I51" s="50">
        <f t="shared" si="3"/>
        <v>234989.4</v>
      </c>
      <c r="J51" s="15">
        <f>D51+F51+H51</f>
        <v>-383.5</v>
      </c>
      <c r="K51" s="33"/>
      <c r="L51" s="9"/>
    </row>
    <row r="52" spans="1:12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69">
        <f t="shared" si="1"/>
        <v>624391.69999999995</v>
      </c>
      <c r="F52" s="49">
        <v>244.40000000002328</v>
      </c>
      <c r="G52" s="69">
        <f t="shared" si="2"/>
        <v>624636.1</v>
      </c>
      <c r="H52" s="49"/>
      <c r="I52" s="50">
        <f t="shared" si="3"/>
        <v>624636.1</v>
      </c>
      <c r="J52" s="15">
        <f>F52</f>
        <v>244.40000000002328</v>
      </c>
      <c r="K52" s="33"/>
      <c r="L52" s="9"/>
    </row>
    <row r="53" spans="1:12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69">
        <f t="shared" si="1"/>
        <v>315631.5</v>
      </c>
      <c r="F53" s="49">
        <v>2255.7999999999884</v>
      </c>
      <c r="G53" s="69">
        <f t="shared" si="2"/>
        <v>317887.3</v>
      </c>
      <c r="H53" s="49"/>
      <c r="I53" s="50">
        <f t="shared" si="3"/>
        <v>317887.3</v>
      </c>
      <c r="J53" s="15">
        <f>D53+F53</f>
        <v>4156.2000000000116</v>
      </c>
      <c r="K53" s="33"/>
      <c r="L53" s="9"/>
    </row>
    <row r="54" spans="1:12" s="10" customFormat="1" ht="21" customHeight="1" x14ac:dyDescent="0.2">
      <c r="A54" s="54" t="s">
        <v>169</v>
      </c>
      <c r="B54" s="25" t="s">
        <v>170</v>
      </c>
      <c r="C54" s="26">
        <f>SUM(C55:C56)</f>
        <v>2731587.5</v>
      </c>
      <c r="D54" s="26">
        <f t="shared" ref="D54:J54" si="11">SUM(D55:D56)</f>
        <v>483416.70000000019</v>
      </c>
      <c r="E54" s="26">
        <f t="shared" si="11"/>
        <v>3215004.2</v>
      </c>
      <c r="F54" s="26"/>
      <c r="G54" s="26">
        <f t="shared" si="11"/>
        <v>3215004.2</v>
      </c>
      <c r="H54" s="26">
        <f t="shared" si="11"/>
        <v>18.600000000093132</v>
      </c>
      <c r="I54" s="26">
        <f t="shared" si="11"/>
        <v>3215022.8000000003</v>
      </c>
      <c r="J54" s="26">
        <f t="shared" si="11"/>
        <v>483435.30000000028</v>
      </c>
      <c r="K54" s="62"/>
      <c r="L54" s="9"/>
    </row>
    <row r="55" spans="1:12" ht="18" customHeight="1" x14ac:dyDescent="0.2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69">
        <f t="shared" si="1"/>
        <v>3139197</v>
      </c>
      <c r="F55" s="49"/>
      <c r="G55" s="69">
        <f t="shared" si="2"/>
        <v>3139197</v>
      </c>
      <c r="H55" s="49">
        <v>18.600000000093132</v>
      </c>
      <c r="I55" s="50">
        <f t="shared" si="3"/>
        <v>3139215.6</v>
      </c>
      <c r="J55" s="15">
        <f>D55+H55</f>
        <v>483435.30000000028</v>
      </c>
      <c r="K55" s="63"/>
      <c r="L55" s="9"/>
    </row>
    <row r="56" spans="1:12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69">
        <f t="shared" si="1"/>
        <v>75807.199999999997</v>
      </c>
      <c r="F56" s="49"/>
      <c r="G56" s="69">
        <f t="shared" si="2"/>
        <v>75807.199999999997</v>
      </c>
      <c r="H56" s="49"/>
      <c r="I56" s="50">
        <f t="shared" si="3"/>
        <v>75807.199999999997</v>
      </c>
      <c r="J56" s="15"/>
      <c r="K56" s="33"/>
      <c r="L56" s="9"/>
    </row>
    <row r="57" spans="1:12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J57" si="12">SUM(D58:D64)</f>
        <v>1299109.4999999991</v>
      </c>
      <c r="E57" s="26">
        <f t="shared" si="12"/>
        <v>15390010.599999998</v>
      </c>
      <c r="F57" s="26">
        <f t="shared" si="12"/>
        <v>44453.200000001299</v>
      </c>
      <c r="G57" s="26">
        <f t="shared" si="12"/>
        <v>15434463.800000001</v>
      </c>
      <c r="H57" s="26">
        <f t="shared" si="12"/>
        <v>422700.50000000012</v>
      </c>
      <c r="I57" s="26">
        <f t="shared" si="12"/>
        <v>15857164.300000001</v>
      </c>
      <c r="J57" s="26">
        <f t="shared" si="12"/>
        <v>1766263.2000000007</v>
      </c>
      <c r="L57" s="9"/>
    </row>
    <row r="58" spans="1:12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69">
        <f t="shared" si="1"/>
        <v>9460340.1999999993</v>
      </c>
      <c r="F58" s="49">
        <v>-2865.2999999988824</v>
      </c>
      <c r="G58" s="69">
        <f t="shared" si="2"/>
        <v>9457474.9000000004</v>
      </c>
      <c r="H58" s="49">
        <v>-73974.5</v>
      </c>
      <c r="I58" s="50">
        <f t="shared" si="3"/>
        <v>9383500.4000000004</v>
      </c>
      <c r="J58" s="15">
        <f>D58+F58+H58</f>
        <v>1048005.7000000002</v>
      </c>
      <c r="L58" s="9"/>
    </row>
    <row r="59" spans="1:12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69">
        <f t="shared" si="1"/>
        <v>409958.7</v>
      </c>
      <c r="F59" s="49">
        <v>12128.700000000012</v>
      </c>
      <c r="G59" s="69">
        <f t="shared" si="2"/>
        <v>422087.4</v>
      </c>
      <c r="H59" s="49">
        <v>469218.29999999993</v>
      </c>
      <c r="I59" s="50">
        <f t="shared" si="3"/>
        <v>891305.7</v>
      </c>
      <c r="J59" s="15">
        <f>D59:D60+F59+H59</f>
        <v>647111</v>
      </c>
      <c r="K59" s="33"/>
      <c r="L59" s="9"/>
    </row>
    <row r="60" spans="1:12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69">
        <f t="shared" si="1"/>
        <v>488641.7</v>
      </c>
      <c r="F60" s="49">
        <v>552.29999999998836</v>
      </c>
      <c r="G60" s="69">
        <f t="shared" si="2"/>
        <v>489194</v>
      </c>
      <c r="H60" s="49"/>
      <c r="I60" s="50">
        <f t="shared" si="3"/>
        <v>489194</v>
      </c>
      <c r="J60" s="15">
        <f>F60</f>
        <v>552.29999999998836</v>
      </c>
      <c r="K60" s="63"/>
      <c r="L60" s="9"/>
    </row>
    <row r="61" spans="1:12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69">
        <f t="shared" si="1"/>
        <v>100118.1</v>
      </c>
      <c r="F61" s="49">
        <v>98.19999999999709</v>
      </c>
      <c r="G61" s="69">
        <f t="shared" si="2"/>
        <v>100216.3</v>
      </c>
      <c r="H61" s="49"/>
      <c r="I61" s="50">
        <f t="shared" si="3"/>
        <v>100216.3</v>
      </c>
      <c r="J61" s="15">
        <f>F61</f>
        <v>98.19999999999709</v>
      </c>
      <c r="K61" s="33"/>
      <c r="L61" s="9"/>
    </row>
    <row r="62" spans="1:12" ht="25.5" x14ac:dyDescent="0.25">
      <c r="A62" s="47" t="s">
        <v>185</v>
      </c>
      <c r="B62" s="48" t="s">
        <v>186</v>
      </c>
      <c r="C62" s="13">
        <v>217200.6</v>
      </c>
      <c r="D62" s="49"/>
      <c r="E62" s="69">
        <f t="shared" si="1"/>
        <v>217200.6</v>
      </c>
      <c r="F62" s="49"/>
      <c r="G62" s="69">
        <f t="shared" si="2"/>
        <v>217200.6</v>
      </c>
      <c r="H62" s="49"/>
      <c r="I62" s="50">
        <f t="shared" si="3"/>
        <v>217200.6</v>
      </c>
      <c r="J62" s="15"/>
      <c r="K62" s="33"/>
      <c r="L62" s="9"/>
    </row>
    <row r="63" spans="1:12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69">
        <f t="shared" si="1"/>
        <v>7762.3</v>
      </c>
      <c r="F63" s="49">
        <v>17.100000000000001</v>
      </c>
      <c r="G63" s="69">
        <f t="shared" si="2"/>
        <v>7779.4000000000005</v>
      </c>
      <c r="H63" s="49"/>
      <c r="I63" s="50">
        <f t="shared" si="3"/>
        <v>7779.4000000000005</v>
      </c>
      <c r="J63" s="15">
        <f>F63</f>
        <v>17.100000000000001</v>
      </c>
      <c r="K63" s="33"/>
      <c r="L63" s="9"/>
    </row>
    <row r="64" spans="1:12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69">
        <f t="shared" si="1"/>
        <v>4705989</v>
      </c>
      <c r="F64" s="49">
        <v>34522.200000000186</v>
      </c>
      <c r="G64" s="69">
        <f t="shared" si="2"/>
        <v>4740511.2</v>
      </c>
      <c r="H64" s="49">
        <v>27456.700000000186</v>
      </c>
      <c r="I64" s="50">
        <f t="shared" si="3"/>
        <v>4767967.9000000004</v>
      </c>
      <c r="J64" s="15">
        <f>D64+F64+H64</f>
        <v>70478.900000000373</v>
      </c>
      <c r="K64" s="33"/>
      <c r="L64" s="9"/>
    </row>
    <row r="65" spans="1:12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J65" si="13">SUM(D66:D70)</f>
        <v>211857.79999999749</v>
      </c>
      <c r="E65" s="26">
        <f t="shared" si="13"/>
        <v>42942168.199999996</v>
      </c>
      <c r="F65" s="26">
        <f t="shared" si="13"/>
        <v>1012089.3000000003</v>
      </c>
      <c r="G65" s="26">
        <f t="shared" si="13"/>
        <v>43954257.5</v>
      </c>
      <c r="H65" s="26">
        <f t="shared" si="13"/>
        <v>280589.40000000084</v>
      </c>
      <c r="I65" s="26">
        <f t="shared" si="13"/>
        <v>44234846.899999999</v>
      </c>
      <c r="J65" s="26">
        <f t="shared" si="13"/>
        <v>1504536.4999999986</v>
      </c>
      <c r="K65" s="62"/>
      <c r="L65" s="9"/>
    </row>
    <row r="66" spans="1:12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69">
        <f t="shared" si="1"/>
        <v>205047.1</v>
      </c>
      <c r="F66" s="49"/>
      <c r="G66" s="69">
        <f t="shared" si="2"/>
        <v>205047.1</v>
      </c>
      <c r="H66" s="49"/>
      <c r="I66" s="50">
        <f t="shared" si="3"/>
        <v>205047.1</v>
      </c>
      <c r="J66" s="15"/>
      <c r="K66" s="63"/>
      <c r="L66" s="9"/>
    </row>
    <row r="67" spans="1:12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69">
        <f t="shared" si="1"/>
        <v>6629507.7999999998</v>
      </c>
      <c r="F67" s="49">
        <v>5702.2999999998137</v>
      </c>
      <c r="G67" s="69">
        <f t="shared" si="2"/>
        <v>6635210.0999999996</v>
      </c>
      <c r="H67" s="49">
        <v>-5151.2999999998137</v>
      </c>
      <c r="I67" s="50">
        <f t="shared" si="3"/>
        <v>6630058.7999999998</v>
      </c>
      <c r="J67" s="15">
        <f>F67+H67</f>
        <v>551</v>
      </c>
      <c r="K67" s="33"/>
      <c r="L67" s="9"/>
    </row>
    <row r="68" spans="1:12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69">
        <f t="shared" si="1"/>
        <v>20766958.899999999</v>
      </c>
      <c r="F68" s="49">
        <v>41605.10000000149</v>
      </c>
      <c r="G68" s="69">
        <f t="shared" si="2"/>
        <v>20808564</v>
      </c>
      <c r="H68" s="49">
        <v>291767.30000000075</v>
      </c>
      <c r="I68" s="50">
        <f t="shared" si="3"/>
        <v>21100331.300000001</v>
      </c>
      <c r="J68" s="15">
        <f>D68+F68+H68</f>
        <v>352824</v>
      </c>
      <c r="K68" s="33"/>
      <c r="L68" s="9"/>
    </row>
    <row r="69" spans="1:12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69">
        <f t="shared" si="1"/>
        <v>13828917.4</v>
      </c>
      <c r="F69" s="49">
        <v>982799.29999999888</v>
      </c>
      <c r="G69" s="69">
        <f t="shared" si="2"/>
        <v>14811716.699999999</v>
      </c>
      <c r="H69" s="49"/>
      <c r="I69" s="50">
        <f t="shared" si="3"/>
        <v>14811716.699999999</v>
      </c>
      <c r="J69" s="15">
        <f>D69+F69</f>
        <v>1159554.8999999985</v>
      </c>
      <c r="K69" s="33"/>
      <c r="L69" s="9"/>
    </row>
    <row r="70" spans="1:12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69">
        <f t="shared" si="1"/>
        <v>1511737</v>
      </c>
      <c r="F70" s="49">
        <v>-18017.399999999907</v>
      </c>
      <c r="G70" s="69">
        <f t="shared" si="2"/>
        <v>1493719.6</v>
      </c>
      <c r="H70" s="49">
        <v>-6026.6000000000931</v>
      </c>
      <c r="I70" s="50">
        <f t="shared" si="3"/>
        <v>1487693</v>
      </c>
      <c r="J70" s="15">
        <f>D70+F70+H70</f>
        <v>-8393.3999999999069</v>
      </c>
      <c r="K70" s="33"/>
      <c r="L70" s="9"/>
    </row>
    <row r="71" spans="1:12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J71" si="14">SUM(D72:D75)</f>
        <v>-366</v>
      </c>
      <c r="E71" s="26">
        <f t="shared" si="14"/>
        <v>1407147.5</v>
      </c>
      <c r="F71" s="26">
        <f t="shared" si="14"/>
        <v>289132.7</v>
      </c>
      <c r="G71" s="26">
        <f t="shared" si="14"/>
        <v>1696280.2000000002</v>
      </c>
      <c r="H71" s="26">
        <f t="shared" si="14"/>
        <v>222367.59999999998</v>
      </c>
      <c r="I71" s="26">
        <f t="shared" si="14"/>
        <v>1918647.8000000003</v>
      </c>
      <c r="J71" s="26">
        <f t="shared" si="14"/>
        <v>511134.3</v>
      </c>
      <c r="K71" s="62">
        <v>1918647.8</v>
      </c>
      <c r="L71" s="9"/>
    </row>
    <row r="72" spans="1:12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69">
        <f t="shared" si="1"/>
        <v>636715.69999999995</v>
      </c>
      <c r="F72" s="49">
        <v>797.20000000006985</v>
      </c>
      <c r="G72" s="69">
        <f t="shared" si="2"/>
        <v>637512.9</v>
      </c>
      <c r="H72" s="49">
        <v>4000</v>
      </c>
      <c r="I72" s="50">
        <f t="shared" si="3"/>
        <v>641512.9</v>
      </c>
      <c r="J72" s="15">
        <f>F72+H72</f>
        <v>4797.2000000000698</v>
      </c>
      <c r="K72" s="63"/>
      <c r="L72" s="9"/>
    </row>
    <row r="73" spans="1:12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69">
        <f t="shared" ref="E73:E85" si="15">C73+D73</f>
        <v>202177.2</v>
      </c>
      <c r="F73" s="49">
        <v>287962.89999999997</v>
      </c>
      <c r="G73" s="69">
        <f t="shared" ref="G73:G85" si="16">E73+F73</f>
        <v>490140.1</v>
      </c>
      <c r="H73" s="49">
        <v>218367.59999999998</v>
      </c>
      <c r="I73" s="50">
        <f t="shared" ref="I73:I85" si="17">G73+H73</f>
        <v>708507.7</v>
      </c>
      <c r="J73" s="15">
        <f>F73+H73</f>
        <v>506330.49999999994</v>
      </c>
      <c r="K73" s="33"/>
      <c r="L73" s="9"/>
    </row>
    <row r="74" spans="1:12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69">
        <f t="shared" si="15"/>
        <v>534995.5</v>
      </c>
      <c r="F74" s="49">
        <v>372.59999999997672</v>
      </c>
      <c r="G74" s="69">
        <f t="shared" si="16"/>
        <v>535368.1</v>
      </c>
      <c r="H74" s="49"/>
      <c r="I74" s="50">
        <f t="shared" si="17"/>
        <v>535368.1</v>
      </c>
      <c r="J74" s="15">
        <f>D74+F74</f>
        <v>6.5999999999767169</v>
      </c>
      <c r="K74" s="33"/>
      <c r="L74" s="9"/>
    </row>
    <row r="75" spans="1:12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69">
        <f t="shared" si="15"/>
        <v>33259.1</v>
      </c>
      <c r="F75" s="49"/>
      <c r="G75" s="69">
        <f t="shared" si="16"/>
        <v>33259.1</v>
      </c>
      <c r="H75" s="49"/>
      <c r="I75" s="50">
        <f t="shared" si="17"/>
        <v>33259.1</v>
      </c>
      <c r="J75" s="15"/>
      <c r="K75" s="33"/>
      <c r="L75" s="9"/>
    </row>
    <row r="76" spans="1:12" s="10" customFormat="1" ht="21" customHeight="1" x14ac:dyDescent="0.2">
      <c r="A76" s="54" t="s">
        <v>213</v>
      </c>
      <c r="B76" s="25" t="s">
        <v>214</v>
      </c>
      <c r="C76" s="26">
        <f t="shared" ref="C76:J76" si="18">SUM(C77:C79)</f>
        <v>133107.29999999999</v>
      </c>
      <c r="D76" s="26">
        <f t="shared" si="18"/>
        <v>20000</v>
      </c>
      <c r="E76" s="26">
        <f t="shared" si="18"/>
        <v>153107.29999999999</v>
      </c>
      <c r="F76" s="26">
        <f t="shared" si="18"/>
        <v>26100</v>
      </c>
      <c r="G76" s="26">
        <f t="shared" si="18"/>
        <v>179207.3</v>
      </c>
      <c r="H76" s="26"/>
      <c r="I76" s="26">
        <f t="shared" si="18"/>
        <v>179207.3</v>
      </c>
      <c r="J76" s="26">
        <f t="shared" si="18"/>
        <v>46100</v>
      </c>
      <c r="K76" s="62"/>
      <c r="L76" s="9"/>
    </row>
    <row r="77" spans="1:12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69">
        <f t="shared" si="15"/>
        <v>54074.6</v>
      </c>
      <c r="F77" s="49"/>
      <c r="G77" s="69">
        <f t="shared" si="16"/>
        <v>54074.6</v>
      </c>
      <c r="H77" s="49"/>
      <c r="I77" s="50">
        <f t="shared" si="17"/>
        <v>54074.6</v>
      </c>
      <c r="J77" s="15">
        <f>D77</f>
        <v>20000</v>
      </c>
      <c r="K77" s="63"/>
      <c r="L77" s="9"/>
    </row>
    <row r="78" spans="1:12" ht="21" customHeight="1" x14ac:dyDescent="0.25">
      <c r="A78" s="47" t="s">
        <v>217</v>
      </c>
      <c r="B78" s="48" t="s">
        <v>218</v>
      </c>
      <c r="C78" s="58">
        <v>16742</v>
      </c>
      <c r="D78" s="49"/>
      <c r="E78" s="69">
        <f t="shared" si="15"/>
        <v>16742</v>
      </c>
      <c r="F78" s="49"/>
      <c r="G78" s="69">
        <f t="shared" si="16"/>
        <v>16742</v>
      </c>
      <c r="H78" s="49"/>
      <c r="I78" s="50">
        <f t="shared" si="17"/>
        <v>16742</v>
      </c>
      <c r="J78" s="15"/>
      <c r="K78" s="33"/>
      <c r="L78" s="9"/>
    </row>
    <row r="79" spans="1:12" ht="25.5" x14ac:dyDescent="0.25">
      <c r="A79" s="47" t="s">
        <v>219</v>
      </c>
      <c r="B79" s="48" t="s">
        <v>220</v>
      </c>
      <c r="C79" s="13">
        <v>82290.7</v>
      </c>
      <c r="D79" s="49"/>
      <c r="E79" s="69">
        <f t="shared" si="15"/>
        <v>82290.7</v>
      </c>
      <c r="F79" s="49">
        <v>26100</v>
      </c>
      <c r="G79" s="69">
        <f t="shared" si="16"/>
        <v>108390.7</v>
      </c>
      <c r="H79" s="49"/>
      <c r="I79" s="50">
        <f t="shared" si="17"/>
        <v>108390.7</v>
      </c>
      <c r="J79" s="15">
        <f>F79</f>
        <v>26100</v>
      </c>
      <c r="K79" s="33"/>
      <c r="L79" s="9"/>
    </row>
    <row r="80" spans="1:12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I80" si="19">SUM(E81)</f>
        <v>2171301.7999999998</v>
      </c>
      <c r="F80" s="26"/>
      <c r="G80" s="26">
        <f t="shared" si="19"/>
        <v>2171301.7999999998</v>
      </c>
      <c r="H80" s="26"/>
      <c r="I80" s="26">
        <f t="shared" si="19"/>
        <v>2171301.7999999998</v>
      </c>
      <c r="J80" s="26"/>
      <c r="K80" s="51"/>
      <c r="L80" s="9"/>
    </row>
    <row r="81" spans="1:12" ht="25.5" x14ac:dyDescent="0.25">
      <c r="A81" s="47" t="s">
        <v>223</v>
      </c>
      <c r="B81" s="48" t="s">
        <v>224</v>
      </c>
      <c r="C81" s="13">
        <v>2171301.7999999998</v>
      </c>
      <c r="D81" s="49"/>
      <c r="E81" s="69">
        <f t="shared" si="15"/>
        <v>2171301.7999999998</v>
      </c>
      <c r="F81" s="49"/>
      <c r="G81" s="69">
        <f t="shared" si="16"/>
        <v>2171301.7999999998</v>
      </c>
      <c r="H81" s="49"/>
      <c r="I81" s="50">
        <f t="shared" si="17"/>
        <v>2171301.7999999998</v>
      </c>
      <c r="J81" s="15"/>
      <c r="K81" s="52"/>
      <c r="L81" s="9"/>
    </row>
    <row r="82" spans="1:12" s="10" customFormat="1" ht="27" customHeight="1" x14ac:dyDescent="0.2">
      <c r="A82" s="54" t="s">
        <v>225</v>
      </c>
      <c r="B82" s="25" t="s">
        <v>226</v>
      </c>
      <c r="C82" s="26">
        <f t="shared" ref="C82:J82" si="20">SUM(C83:C85)</f>
        <v>5273858.5</v>
      </c>
      <c r="D82" s="26">
        <f t="shared" si="20"/>
        <v>911121.60000000009</v>
      </c>
      <c r="E82" s="26">
        <f t="shared" si="20"/>
        <v>6184980.0999999996</v>
      </c>
      <c r="F82" s="26">
        <f t="shared" si="20"/>
        <v>182121.8</v>
      </c>
      <c r="G82" s="26">
        <f t="shared" si="20"/>
        <v>6367101.9000000004</v>
      </c>
      <c r="H82" s="26">
        <f t="shared" si="20"/>
        <v>-426.79999999981374</v>
      </c>
      <c r="I82" s="26">
        <f t="shared" si="20"/>
        <v>6366675.0999999996</v>
      </c>
      <c r="J82" s="26">
        <f t="shared" si="20"/>
        <v>1092816.6000000003</v>
      </c>
      <c r="K82" s="62"/>
      <c r="L82" s="9"/>
    </row>
    <row r="83" spans="1:12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69">
        <f t="shared" si="15"/>
        <v>3500996</v>
      </c>
      <c r="F83" s="49"/>
      <c r="G83" s="69">
        <f t="shared" si="16"/>
        <v>3500996</v>
      </c>
      <c r="H83" s="49"/>
      <c r="I83" s="50">
        <f t="shared" si="17"/>
        <v>3500996</v>
      </c>
      <c r="J83" s="15">
        <f>D83</f>
        <v>66492.700000000186</v>
      </c>
      <c r="K83" s="63"/>
      <c r="L83" s="9"/>
    </row>
    <row r="84" spans="1:12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69">
        <f t="shared" si="15"/>
        <v>362964.3</v>
      </c>
      <c r="F84" s="49">
        <v>182121.8</v>
      </c>
      <c r="G84" s="69">
        <f t="shared" si="16"/>
        <v>545086.1</v>
      </c>
      <c r="H84" s="49"/>
      <c r="I84" s="50">
        <f t="shared" si="17"/>
        <v>545086.1</v>
      </c>
      <c r="J84" s="15">
        <f>D84+F84</f>
        <v>222322.3</v>
      </c>
      <c r="K84" s="33"/>
      <c r="L84" s="9"/>
    </row>
    <row r="85" spans="1:12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69">
        <f t="shared" si="15"/>
        <v>2321019.7999999998</v>
      </c>
      <c r="F85" s="49"/>
      <c r="G85" s="69">
        <f t="shared" si="16"/>
        <v>2321019.7999999998</v>
      </c>
      <c r="H85" s="49">
        <v>-426.79999999981374</v>
      </c>
      <c r="I85" s="50">
        <f t="shared" si="17"/>
        <v>2320593</v>
      </c>
      <c r="J85" s="15">
        <f>D85+H85</f>
        <v>804001.60000000009</v>
      </c>
      <c r="K85" s="33"/>
      <c r="L85" s="9"/>
    </row>
    <row r="86" spans="1:12" s="10" customFormat="1" ht="15.75" customHeight="1" thickBot="1" x14ac:dyDescent="0.3">
      <c r="A86" s="86" t="s">
        <v>233</v>
      </c>
      <c r="B86" s="87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I86" si="21">SUM(E7+E17+E20+E25+E36+E41+E46+E54+E57+E65+E71+E76+E80+E82)</f>
        <v>134479133.79999998</v>
      </c>
      <c r="F86" s="34">
        <f t="shared" si="21"/>
        <v>4259492.1999999993</v>
      </c>
      <c r="G86" s="34">
        <f t="shared" si="21"/>
        <v>138738625.99999997</v>
      </c>
      <c r="H86" s="34">
        <f t="shared" si="21"/>
        <v>1632043.9000000018</v>
      </c>
      <c r="I86" s="34">
        <f t="shared" si="21"/>
        <v>140370669.89999998</v>
      </c>
      <c r="J86" s="34">
        <f>SUM(J7+J17+J20+J25+J36+J41+J46+J54+J57+J65+J71+J76+J80+J82)</f>
        <v>14153777.5</v>
      </c>
      <c r="K86" s="51"/>
      <c r="L86" s="9"/>
    </row>
    <row r="88" spans="1:12" x14ac:dyDescent="0.2">
      <c r="I88" s="28"/>
    </row>
    <row r="89" spans="1:12" x14ac:dyDescent="0.2">
      <c r="C89" s="36"/>
      <c r="D89" s="59"/>
      <c r="E89" s="59"/>
      <c r="F89" s="59"/>
      <c r="G89" s="59"/>
      <c r="H89" s="59"/>
      <c r="I89" s="28"/>
      <c r="J89" s="28"/>
      <c r="L89" s="28"/>
    </row>
    <row r="90" spans="1:12" x14ac:dyDescent="0.2">
      <c r="D90" s="59"/>
      <c r="E90" s="59"/>
      <c r="F90" s="59"/>
      <c r="G90" s="59"/>
      <c r="H90" s="59"/>
      <c r="I90" s="28"/>
      <c r="K90" s="60"/>
    </row>
    <row r="91" spans="1:12" x14ac:dyDescent="0.2">
      <c r="D91" s="59"/>
      <c r="E91" s="59"/>
      <c r="F91" s="59"/>
      <c r="G91" s="59"/>
      <c r="H91" s="59"/>
      <c r="I91" s="28"/>
    </row>
    <row r="92" spans="1:12" x14ac:dyDescent="0.2">
      <c r="I92" s="28"/>
    </row>
    <row r="93" spans="1:12" x14ac:dyDescent="0.2">
      <c r="I93" s="28"/>
      <c r="J93" s="28"/>
    </row>
    <row r="94" spans="1:12" x14ac:dyDescent="0.2">
      <c r="I94" s="28"/>
      <c r="J94" s="28"/>
    </row>
    <row r="95" spans="1:12" x14ac:dyDescent="0.2">
      <c r="D95" s="59"/>
      <c r="E95" s="59"/>
      <c r="F95" s="59"/>
      <c r="G95" s="59"/>
      <c r="H95" s="59"/>
      <c r="I95" s="28"/>
    </row>
    <row r="96" spans="1:12" x14ac:dyDescent="0.2">
      <c r="I96" s="28"/>
    </row>
  </sheetData>
  <mergeCells count="10">
    <mergeCell ref="A86:B86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19685039370078741" bottom="0.19685039370078741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2022-03-03T10:47:40Z</cp:lastPrinted>
  <dcterms:created xsi:type="dcterms:W3CDTF">2021-01-28T12:39:41Z</dcterms:created>
  <dcterms:modified xsi:type="dcterms:W3CDTF">2022-03-03T10:47:42Z</dcterms:modified>
</cp:coreProperties>
</file>